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0EC19CF-C5CA-4677-BFE3-D02D67119D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PIVOT TABLE Q-18" sheetId="3" r:id="rId2"/>
    <sheet name="CHART Q-20" sheetId="5" r:id="rId3"/>
  </sheet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K2" i="1"/>
  <c r="AA43" i="1"/>
  <c r="AA40" i="1"/>
  <c r="AA37" i="1"/>
  <c r="AA22" i="1"/>
  <c r="O2" i="1"/>
  <c r="N28" i="1"/>
  <c r="M28" i="1"/>
  <c r="AA34" i="1"/>
  <c r="AA32" i="1"/>
  <c r="AA30" i="1"/>
  <c r="AA28" i="1"/>
  <c r="AA26" i="1"/>
  <c r="AA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</calcChain>
</file>

<file path=xl/sharedStrings.xml><?xml version="1.0" encoding="utf-8"?>
<sst xmlns="http://schemas.openxmlformats.org/spreadsheetml/2006/main" count="881" uniqueCount="251">
  <si>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</si>
  <si>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</si>
  <si>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</si>
  <si>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</si>
  <si>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</si>
  <si>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</si>
  <si>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</si>
  <si>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</si>
  <si>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</si>
  <si>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</si>
  <si>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</si>
  <si>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</si>
  <si>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</si>
  <si>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</si>
  <si>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</si>
  <si>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</si>
  <si>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</si>
  <si>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</si>
  <si>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</si>
  <si>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</si>
  <si>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</si>
  <si>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</si>
  <si>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</si>
  <si>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</si>
  <si>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</si>
  <si>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</si>
  <si>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</si>
  <si>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</si>
  <si>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</si>
  <si>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</si>
  <si>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</si>
  <si>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</si>
  <si>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</si>
  <si>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</si>
  <si>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</si>
  <si>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</si>
  <si>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</si>
  <si>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</si>
  <si>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</si>
  <si>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</si>
  <si>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</si>
  <si>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</si>
  <si>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</si>
  <si>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</si>
  <si>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</si>
  <si>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</si>
  <si>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</si>
  <si>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</si>
  <si>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</si>
  <si>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</si>
  <si>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</si>
  <si>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</si>
  <si>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</si>
  <si>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</si>
  <si>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</si>
  <si>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</si>
  <si>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</si>
  <si>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</si>
  <si>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</si>
  <si>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</si>
  <si>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</si>
  <si>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</si>
  <si>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</si>
  <si>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</si>
  <si>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</si>
  <si>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</si>
  <si>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</si>
  <si>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</si>
  <si>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</si>
  <si>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</si>
  <si>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</si>
  <si>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</si>
  <si>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</si>
  <si>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</si>
  <si>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</si>
  <si>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</si>
  <si>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</si>
  <si>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</si>
  <si>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</si>
  <si>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</si>
  <si>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</si>
  <si>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</si>
  <si>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</si>
  <si>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</si>
  <si>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</si>
  <si>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</si>
  <si>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</si>
  <si>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</si>
  <si>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</si>
  <si>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</si>
  <si>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</si>
  <si>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</si>
  <si>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</si>
  <si>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</si>
  <si>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</si>
  <si>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</si>
  <si>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</si>
  <si>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</si>
  <si>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</si>
  <si>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</si>
  <si>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</si>
  <si>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</si>
  <si>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</si>
  <si>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</si>
  <si>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</si>
  <si>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</si>
  <si>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</si>
  <si>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</si>
  <si>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</si>
  <si>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</si>
  <si>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</si>
  <si>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</si>
  <si>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</si>
  <si>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</si>
  <si>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</si>
  <si>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</si>
  <si>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</si>
  <si>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</si>
  <si>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</si>
  <si>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</si>
  <si>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</si>
  <si>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</si>
  <si>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</si>
  <si>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</si>
  <si>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</si>
  <si>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</si>
  <si>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</si>
  <si>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</si>
  <si>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</si>
  <si>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</si>
  <si>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</si>
  <si>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</si>
  <si>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</si>
  <si>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</si>
  <si>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</si>
  <si>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</si>
  <si>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</si>
  <si>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</si>
  <si>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</si>
  <si>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</si>
  <si>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</si>
  <si>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</si>
  <si>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</si>
  <si>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</si>
  <si>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</si>
  <si>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</si>
  <si>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</si>
  <si>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</si>
  <si>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</si>
  <si>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</si>
  <si>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</si>
  <si>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</si>
  <si>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</si>
  <si>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</si>
  <si>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</si>
  <si>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</si>
  <si>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</si>
  <si>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</si>
  <si>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</si>
  <si>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</si>
  <si>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</si>
  <si>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</si>
  <si>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</si>
  <si>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</si>
  <si>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</si>
  <si>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</si>
  <si>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</si>
  <si>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</si>
  <si>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</si>
  <si>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</si>
  <si>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</si>
  <si>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</si>
  <si>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</si>
  <si>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</si>
  <si>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</si>
  <si>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</si>
  <si>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</si>
  <si>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</si>
  <si>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</si>
  <si>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</si>
  <si>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</si>
  <si>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</si>
  <si>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</si>
  <si>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</si>
  <si>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</si>
  <si>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</si>
  <si>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</si>
  <si>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</si>
  <si>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</si>
  <si>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</si>
  <si>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</si>
  <si>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</si>
  <si>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</si>
  <si>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</si>
  <si>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</si>
  <si>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</si>
  <si>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</si>
  <si>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</si>
  <si>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</si>
  <si>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</si>
  <si>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</si>
  <si>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</si>
  <si>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</si>
  <si>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</si>
  <si>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</si>
  <si>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</si>
  <si>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</si>
  <si>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</si>
  <si>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</si>
  <si>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</si>
  <si>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</si>
  <si>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</si>
  <si>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</si>
  <si>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</si>
  <si>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</si>
  <si>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</si>
  <si>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</si>
  <si>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</si>
  <si>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</si>
  <si>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Q-5</t>
  </si>
  <si>
    <t>Q-1</t>
  </si>
  <si>
    <t>Q-2</t>
  </si>
  <si>
    <t>Q-3</t>
  </si>
  <si>
    <t>Q-4</t>
  </si>
  <si>
    <t>Q-6</t>
  </si>
  <si>
    <t xml:space="preserve">Q-7 The total salary of employeee in IT who have more than 35 hour in project = </t>
  </si>
  <si>
    <t xml:space="preserve">Q-8 Count the total number of Employee in the HR department = </t>
  </si>
  <si>
    <t xml:space="preserve">Q-9 Total Number of female in the Finance departmenr = </t>
  </si>
  <si>
    <t>Q-10 Find the average salary of employee in the Marketing Department=</t>
  </si>
  <si>
    <t>Q-11 the average sales for employees in the North region with project hours above 40. =</t>
  </si>
  <si>
    <t>Q-12 Determine the maximum salary among employees in the South region.</t>
  </si>
  <si>
    <t>Q-13  The minimum number of project hours for employees in the Finance  department</t>
  </si>
  <si>
    <t>Q-14 Use VLOOKUP to find the salary of an employee based on their ID.</t>
  </si>
  <si>
    <t>Q-15 Use HLOOKUP to find the joining date of employees based on their department.</t>
  </si>
  <si>
    <t>Q-16 Use INDEX and MATCH to find the sales amount for a specific employee.</t>
  </si>
  <si>
    <t>Q-17 Highlight cells in the Salary column that are above $60,000</t>
  </si>
  <si>
    <t>DONE</t>
  </si>
  <si>
    <t>Q-18 Create a pivot table to summarize average sales by region and department.</t>
  </si>
  <si>
    <t>Row Labels</t>
  </si>
  <si>
    <t>Grand Total</t>
  </si>
  <si>
    <t>1</t>
  </si>
  <si>
    <t>(All)</t>
  </si>
  <si>
    <t>Q-19 Set up data validation to allow only dates after 2015-01-01 in the Joining Date column.</t>
  </si>
  <si>
    <t>Q-20 Create a bar chart to visualize the total sales by department</t>
  </si>
  <si>
    <t>Sum of Sales</t>
  </si>
  <si>
    <t>Average of 13394</t>
  </si>
  <si>
    <t>Q-1 Determine if employees are earning above or below $50,000. Use the IF function to display "Above" or "Below".</t>
  </si>
  <si>
    <t>Q-3- Check if employees from the HR department and North region have sales above $15,000.</t>
  </si>
  <si>
    <t>Q-4 Identify employees who are either in the IT department or have a salary above $60,000.</t>
  </si>
  <si>
    <t>Q-5-Determine if employees are not from the Marketing department.</t>
  </si>
  <si>
    <t>Q-6 Calculate the total salary of employees from the Sales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</si>
</sst>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[dataset1.xlsx]CHART Q-20!PivotTable22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Q-20'!$B$3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Q-20'!$A$4:$A$8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'CHART Q-20'!$B$4:$B$8</c:f>
              <c:numCache>
                <c:formatCode>General</c:formatCode>
                <c:ptCount val="5"/>
                <c:pt idx="0">
                  <c:v>1047880</c:v>
                </c:pt>
                <c:pt idx="1">
                  <c:v>1018480</c:v>
                </c:pt>
                <c:pt idx="2">
                  <c:v>1183913</c:v>
                </c:pt>
                <c:pt idx="3">
                  <c:v>918376</c:v>
                </c:pt>
                <c:pt idx="4">
                  <c:v>753424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B-4774-B9CF-DB72F480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34127"/>
        <c:axId val="1508558127"/>
      </c:barChart>
      <c:catAx>
        <c:axId val="15085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8127"/>
        <c:crosses val="autoZero"/>
        <c:auto val="1"/>
        <c:lblAlgn val="ctr"/>
        <c:lblOffset val="100"/>
        <c:noMultiLvlLbl val="0"/>
      </c:catAx>
      <c:valAx>
        <c:axId val="15085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3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175260</xdr:rowOff>
    </xdr:from>
    <xdr:to>
      <xdr:col>12</xdr:col>
      <xdr:colOff>586740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C155C-8268-6B02-CE1C-FF5942AE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" refreshedDate="45491.781691203701" createdVersion="8" refreshedVersion="8" minRefreshableVersion="3" recordCount="199" xr:uid="{BDD40110-580F-46F3-981A-D02CC6E3E9EA}">
  <cacheSource type="worksheet">
    <worksheetSource ref="A2:I201" sheet="Sheet1"/>
  </cacheSource>
  <cacheFields count="9">
    <cacheField name="1" numFmtId="0">
      <sharedItems containsSemiMixedTypes="0" containsString="0" containsNumber="1" containsInteger="1" minValue="2" maxValue="200" count="19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Joseph Little" numFmtId="0">
      <sharedItems/>
    </cacheField>
    <cacheField name="35" numFmtId="0">
      <sharedItems containsSemiMixedTypes="0" containsString="0" containsNumber="1" containsInteger="1" minValue="20" maxValue="60"/>
    </cacheField>
    <cacheField name="F" numFmtId="0">
      <sharedItems/>
    </cacheField>
    <cacheField name="IT" numFmtId="0">
      <sharedItems count="5">
        <s v="Sales"/>
        <s v="HR"/>
        <s v="Finance"/>
        <s v="IT"/>
        <s v="Marketing"/>
      </sharedItems>
    </cacheField>
    <cacheField name="70986" numFmtId="0">
      <sharedItems containsSemiMixedTypes="0" containsString="0" containsNumber="1" containsInteger="1" minValue="30111" maxValue="79873"/>
    </cacheField>
    <cacheField name="2021-06-07" numFmtId="164">
      <sharedItems containsSemiMixedTypes="0" containsNonDate="0" containsDate="1" containsString="0" minDate="2014-07-23T00:00:00" maxDate="2024-07-11T00:00:00"/>
    </cacheField>
    <cacheField name="13394" numFmtId="0">
      <sharedItems containsSemiMixedTypes="0" containsString="0" containsNumber="1" containsInteger="1" minValue="10263" maxValue="39772"/>
    </cacheField>
    <cacheField name="North" numFmtId="0">
      <sharedItems count="4">
        <s v="North"/>
        <s v="West"/>
        <s v="South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" refreshedDate="45491.787648726851" createdVersion="8" refreshedVersion="8" minRefreshableVersion="3" recordCount="200" xr:uid="{C855E7C1-9D07-4168-9188-0AD259D0DDDD}">
  <cacheSource type="worksheet">
    <worksheetSource ref="A1:B201" sheet="CHART"/>
  </cacheSource>
  <cacheFields count="2">
    <cacheField name="Department" numFmtId="0">
      <sharedItems count="5">
        <s v="IT"/>
        <s v="Sales"/>
        <s v="HR"/>
        <s v="Finance"/>
        <s v="Marketing"/>
      </sharedItems>
    </cacheField>
    <cacheField name="Sales" numFmtId="0">
      <sharedItems containsSemiMixedTypes="0" containsString="0" containsNumber="1" containsInteger="1" minValue="10263" maxValue="39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Jennifer Jordan"/>
    <n v="40"/>
    <s v="M"/>
    <x v="0"/>
    <n v="63849"/>
    <d v="2022-01-05T00:00:00"/>
    <n v="28070"/>
    <x v="0"/>
  </r>
  <r>
    <x v="1"/>
    <s v="Mark Gomez"/>
    <n v="55"/>
    <s v="M"/>
    <x v="1"/>
    <n v="52537"/>
    <d v="2021-08-10T00:00:00"/>
    <n v="38327"/>
    <x v="1"/>
  </r>
  <r>
    <x v="2"/>
    <s v="Thomas Keith"/>
    <n v="44"/>
    <s v="F"/>
    <x v="2"/>
    <n v="77358"/>
    <d v="2018-10-12T00:00:00"/>
    <n v="20413"/>
    <x v="2"/>
  </r>
  <r>
    <x v="3"/>
    <s v="Derrick Ray"/>
    <n v="37"/>
    <s v="M"/>
    <x v="1"/>
    <n v="70572"/>
    <d v="2020-04-24T00:00:00"/>
    <n v="31025"/>
    <x v="3"/>
  </r>
  <r>
    <x v="4"/>
    <s v="Anthony Martinez"/>
    <n v="44"/>
    <s v="M"/>
    <x v="0"/>
    <n v="67081"/>
    <d v="2016-04-05T00:00:00"/>
    <n v="12096"/>
    <x v="0"/>
  </r>
  <r>
    <x v="5"/>
    <s v="Stephanie Murphy"/>
    <n v="26"/>
    <s v="F"/>
    <x v="2"/>
    <n v="53813"/>
    <d v="2022-05-13T00:00:00"/>
    <n v="39507"/>
    <x v="0"/>
  </r>
  <r>
    <x v="6"/>
    <s v="Courtney Newman"/>
    <n v="30"/>
    <s v="M"/>
    <x v="1"/>
    <n v="54706"/>
    <d v="2021-01-20T00:00:00"/>
    <n v="16865"/>
    <x v="0"/>
  </r>
  <r>
    <x v="7"/>
    <s v="Tanya Rodriguez"/>
    <n v="20"/>
    <s v="M"/>
    <x v="3"/>
    <n v="76304"/>
    <d v="2016-08-15T00:00:00"/>
    <n v="22260"/>
    <x v="0"/>
  </r>
  <r>
    <x v="8"/>
    <s v="Jeffery Foster"/>
    <n v="56"/>
    <s v="F"/>
    <x v="4"/>
    <n v="44181"/>
    <d v="2022-05-09T00:00:00"/>
    <n v="19002"/>
    <x v="1"/>
  </r>
  <r>
    <x v="9"/>
    <s v="Jasmine Martin"/>
    <n v="42"/>
    <s v="F"/>
    <x v="3"/>
    <n v="47225"/>
    <d v="2020-08-21T00:00:00"/>
    <n v="39772"/>
    <x v="2"/>
  </r>
  <r>
    <x v="10"/>
    <s v="Maria Hale"/>
    <n v="43"/>
    <s v="M"/>
    <x v="4"/>
    <n v="43769"/>
    <d v="2022-08-27T00:00:00"/>
    <n v="25897"/>
    <x v="2"/>
  </r>
  <r>
    <x v="11"/>
    <s v="Eric Smith"/>
    <n v="27"/>
    <s v="F"/>
    <x v="0"/>
    <n v="77634"/>
    <d v="2019-07-04T00:00:00"/>
    <n v="22359"/>
    <x v="0"/>
  </r>
  <r>
    <x v="12"/>
    <s v="Jason Calhoun"/>
    <n v="55"/>
    <s v="F"/>
    <x v="0"/>
    <n v="46025"/>
    <d v="2015-01-10T00:00:00"/>
    <n v="14774"/>
    <x v="1"/>
  </r>
  <r>
    <x v="13"/>
    <s v="Hannah Soto"/>
    <n v="57"/>
    <s v="F"/>
    <x v="3"/>
    <n v="72009"/>
    <d v="2016-10-25T00:00:00"/>
    <n v="36836"/>
    <x v="1"/>
  </r>
  <r>
    <x v="14"/>
    <s v="Robert Russo"/>
    <n v="57"/>
    <s v="M"/>
    <x v="4"/>
    <n v="62745"/>
    <d v="2017-02-28T00:00:00"/>
    <n v="36474"/>
    <x v="1"/>
  </r>
  <r>
    <x v="15"/>
    <s v="Kevin Knox"/>
    <n v="55"/>
    <s v="F"/>
    <x v="1"/>
    <n v="39959"/>
    <d v="2022-09-18T00:00:00"/>
    <n v="22654"/>
    <x v="2"/>
  </r>
  <r>
    <x v="16"/>
    <s v="Patricia Brown"/>
    <n v="28"/>
    <s v="M"/>
    <x v="4"/>
    <n v="50794"/>
    <d v="2021-10-10T00:00:00"/>
    <n v="24487"/>
    <x v="3"/>
  </r>
  <r>
    <x v="17"/>
    <s v="Monica Garcia"/>
    <n v="27"/>
    <s v="F"/>
    <x v="4"/>
    <n v="65152"/>
    <d v="2021-05-20T00:00:00"/>
    <n v="33987"/>
    <x v="2"/>
  </r>
  <r>
    <x v="18"/>
    <s v="Thomas Anderson"/>
    <n v="54"/>
    <s v="F"/>
    <x v="2"/>
    <n v="46252"/>
    <d v="2021-07-17T00:00:00"/>
    <n v="34241"/>
    <x v="1"/>
  </r>
  <r>
    <x v="19"/>
    <s v="Dr. Kristi Davis"/>
    <n v="32"/>
    <s v="F"/>
    <x v="0"/>
    <n v="31929"/>
    <d v="2017-01-14T00:00:00"/>
    <n v="34366"/>
    <x v="2"/>
  </r>
  <r>
    <x v="20"/>
    <s v="Amber Henderson"/>
    <n v="48"/>
    <s v="M"/>
    <x v="4"/>
    <n v="77413"/>
    <d v="2017-07-21T00:00:00"/>
    <n v="16964"/>
    <x v="1"/>
  </r>
  <r>
    <x v="21"/>
    <s v="Ariana Morrison MD"/>
    <n v="33"/>
    <s v="F"/>
    <x v="1"/>
    <n v="75052"/>
    <d v="2020-04-21T00:00:00"/>
    <n v="28846"/>
    <x v="0"/>
  </r>
  <r>
    <x v="22"/>
    <s v="Catherine Smith"/>
    <n v="60"/>
    <s v="M"/>
    <x v="3"/>
    <n v="54329"/>
    <d v="2019-11-27T00:00:00"/>
    <n v="33529"/>
    <x v="2"/>
  </r>
  <r>
    <x v="23"/>
    <s v="Jeffrey Richards"/>
    <n v="42"/>
    <s v="F"/>
    <x v="3"/>
    <n v="70350"/>
    <d v="2016-02-12T00:00:00"/>
    <n v="38067"/>
    <x v="1"/>
  </r>
  <r>
    <x v="24"/>
    <s v="Cody Richardson"/>
    <n v="39"/>
    <s v="F"/>
    <x v="0"/>
    <n v="46435"/>
    <d v="2024-01-29T00:00:00"/>
    <n v="39585"/>
    <x v="2"/>
  </r>
  <r>
    <x v="25"/>
    <s v="Kevin Edwards"/>
    <n v="59"/>
    <s v="F"/>
    <x v="1"/>
    <n v="76884"/>
    <d v="2020-01-10T00:00:00"/>
    <n v="11271"/>
    <x v="1"/>
  </r>
  <r>
    <x v="26"/>
    <s v="Kenneth Porter"/>
    <n v="49"/>
    <s v="F"/>
    <x v="0"/>
    <n v="44789"/>
    <d v="2023-04-01T00:00:00"/>
    <n v="22170"/>
    <x v="2"/>
  </r>
  <r>
    <x v="27"/>
    <s v="Victor Miller"/>
    <n v="59"/>
    <s v="M"/>
    <x v="1"/>
    <n v="79873"/>
    <d v="2018-12-24T00:00:00"/>
    <n v="20391"/>
    <x v="1"/>
  </r>
  <r>
    <x v="28"/>
    <s v="Jeffrey Ortiz"/>
    <n v="56"/>
    <s v="M"/>
    <x v="4"/>
    <n v="58256"/>
    <d v="2021-08-30T00:00:00"/>
    <n v="20553"/>
    <x v="3"/>
  </r>
  <r>
    <x v="29"/>
    <s v="Scott Brooks"/>
    <n v="30"/>
    <s v="M"/>
    <x v="1"/>
    <n v="61420"/>
    <d v="2019-11-04T00:00:00"/>
    <n v="10664"/>
    <x v="2"/>
  </r>
  <r>
    <x v="30"/>
    <s v="Brian Rivera"/>
    <n v="36"/>
    <s v="F"/>
    <x v="0"/>
    <n v="65570"/>
    <d v="2023-06-26T00:00:00"/>
    <n v="21285"/>
    <x v="3"/>
  </r>
  <r>
    <x v="31"/>
    <s v="Dr. Tammy Williams"/>
    <n v="26"/>
    <s v="M"/>
    <x v="2"/>
    <n v="60577"/>
    <d v="2015-11-24T00:00:00"/>
    <n v="11672"/>
    <x v="0"/>
  </r>
  <r>
    <x v="32"/>
    <s v="Monica Vance"/>
    <n v="34"/>
    <s v="M"/>
    <x v="1"/>
    <n v="63927"/>
    <d v="2021-03-20T00:00:00"/>
    <n v="24967"/>
    <x v="2"/>
  </r>
  <r>
    <x v="33"/>
    <s v="Lisa Brown"/>
    <n v="44"/>
    <s v="F"/>
    <x v="1"/>
    <n v="39949"/>
    <d v="2024-04-17T00:00:00"/>
    <n v="11978"/>
    <x v="0"/>
  </r>
  <r>
    <x v="34"/>
    <s v="Jonathan Romero"/>
    <n v="30"/>
    <s v="F"/>
    <x v="4"/>
    <n v="40376"/>
    <d v="2016-01-16T00:00:00"/>
    <n v="31174"/>
    <x v="2"/>
  </r>
  <r>
    <x v="35"/>
    <s v="Laura Bradford"/>
    <n v="58"/>
    <s v="M"/>
    <x v="3"/>
    <n v="64073"/>
    <d v="2023-07-13T00:00:00"/>
    <n v="38678"/>
    <x v="1"/>
  </r>
  <r>
    <x v="36"/>
    <s v="James Taylor"/>
    <n v="30"/>
    <s v="M"/>
    <x v="2"/>
    <n v="71550"/>
    <d v="2021-01-07T00:00:00"/>
    <n v="31994"/>
    <x v="3"/>
  </r>
  <r>
    <x v="37"/>
    <s v="Joseph Harris"/>
    <n v="46"/>
    <s v="F"/>
    <x v="2"/>
    <n v="45787"/>
    <d v="2024-02-20T00:00:00"/>
    <n v="14870"/>
    <x v="3"/>
  </r>
  <r>
    <x v="38"/>
    <s v="Cynthia Miller"/>
    <n v="26"/>
    <s v="F"/>
    <x v="1"/>
    <n v="76412"/>
    <d v="2023-02-14T00:00:00"/>
    <n v="21302"/>
    <x v="2"/>
  </r>
  <r>
    <x v="39"/>
    <s v="Donald Jones"/>
    <n v="31"/>
    <s v="M"/>
    <x v="0"/>
    <n v="51394"/>
    <d v="2024-06-29T00:00:00"/>
    <n v="30546"/>
    <x v="1"/>
  </r>
  <r>
    <x v="40"/>
    <s v="Mackenzie Foster"/>
    <n v="44"/>
    <s v="F"/>
    <x v="1"/>
    <n v="41457"/>
    <d v="2015-08-15T00:00:00"/>
    <n v="22139"/>
    <x v="1"/>
  </r>
  <r>
    <x v="41"/>
    <s v="Diana Goodwin"/>
    <n v="30"/>
    <s v="M"/>
    <x v="0"/>
    <n v="67040"/>
    <d v="2017-03-30T00:00:00"/>
    <n v="11264"/>
    <x v="1"/>
  </r>
  <r>
    <x v="42"/>
    <s v="Steven Ramirez"/>
    <n v="33"/>
    <s v="M"/>
    <x v="3"/>
    <n v="55132"/>
    <d v="2019-10-18T00:00:00"/>
    <n v="11878"/>
    <x v="1"/>
  </r>
  <r>
    <x v="43"/>
    <s v="Adam Friedman"/>
    <n v="32"/>
    <s v="M"/>
    <x v="3"/>
    <n v="58404"/>
    <d v="2020-10-05T00:00:00"/>
    <n v="20523"/>
    <x v="3"/>
  </r>
  <r>
    <x v="44"/>
    <s v="Matthew Wade"/>
    <n v="54"/>
    <s v="M"/>
    <x v="2"/>
    <n v="45721"/>
    <d v="2015-12-02T00:00:00"/>
    <n v="10765"/>
    <x v="0"/>
  </r>
  <r>
    <x v="45"/>
    <s v="George Graham"/>
    <n v="59"/>
    <s v="F"/>
    <x v="4"/>
    <n v="49526"/>
    <d v="2016-04-08T00:00:00"/>
    <n v="36637"/>
    <x v="3"/>
  </r>
  <r>
    <x v="46"/>
    <s v="Christina Murphy"/>
    <n v="32"/>
    <s v="F"/>
    <x v="2"/>
    <n v="30111"/>
    <d v="2017-10-21T00:00:00"/>
    <n v="16498"/>
    <x v="3"/>
  </r>
  <r>
    <x v="47"/>
    <s v="Jamie Kidd"/>
    <n v="54"/>
    <s v="F"/>
    <x v="3"/>
    <n v="43627"/>
    <d v="2020-04-18T00:00:00"/>
    <n v="37968"/>
    <x v="0"/>
  </r>
  <r>
    <x v="48"/>
    <s v="Linda Oneal"/>
    <n v="53"/>
    <s v="M"/>
    <x v="4"/>
    <n v="50514"/>
    <d v="2015-08-06T00:00:00"/>
    <n v="17681"/>
    <x v="3"/>
  </r>
  <r>
    <x v="49"/>
    <s v="Cristian Cantu"/>
    <n v="21"/>
    <s v="M"/>
    <x v="1"/>
    <n v="60466"/>
    <d v="2014-11-11T00:00:00"/>
    <n v="17012"/>
    <x v="2"/>
  </r>
  <r>
    <x v="50"/>
    <s v="Nicole Bailey"/>
    <n v="55"/>
    <s v="F"/>
    <x v="4"/>
    <n v="43355"/>
    <d v="2017-05-02T00:00:00"/>
    <n v="19881"/>
    <x v="0"/>
  </r>
  <r>
    <x v="51"/>
    <s v="Shannon Brown"/>
    <n v="55"/>
    <s v="M"/>
    <x v="2"/>
    <n v="34592"/>
    <d v="2023-05-03T00:00:00"/>
    <n v="29803"/>
    <x v="0"/>
  </r>
  <r>
    <x v="52"/>
    <s v="Laura Jones DDS"/>
    <n v="55"/>
    <s v="F"/>
    <x v="1"/>
    <n v="58324"/>
    <d v="2022-10-11T00:00:00"/>
    <n v="19170"/>
    <x v="3"/>
  </r>
  <r>
    <x v="53"/>
    <s v="Melissa Hernandez"/>
    <n v="26"/>
    <s v="F"/>
    <x v="4"/>
    <n v="72194"/>
    <d v="2019-02-08T00:00:00"/>
    <n v="17352"/>
    <x v="0"/>
  </r>
  <r>
    <x v="54"/>
    <s v="Elizabeth Robinson"/>
    <n v="37"/>
    <s v="F"/>
    <x v="4"/>
    <n v="52055"/>
    <d v="2020-01-23T00:00:00"/>
    <n v="29240"/>
    <x v="0"/>
  </r>
  <r>
    <x v="55"/>
    <s v="Tammy Beck"/>
    <n v="52"/>
    <s v="M"/>
    <x v="0"/>
    <n v="64063"/>
    <d v="2016-07-06T00:00:00"/>
    <n v="12142"/>
    <x v="0"/>
  </r>
  <r>
    <x v="56"/>
    <s v="Joseph Peters"/>
    <n v="44"/>
    <s v="F"/>
    <x v="2"/>
    <n v="71515"/>
    <d v="2021-02-17T00:00:00"/>
    <n v="31876"/>
    <x v="3"/>
  </r>
  <r>
    <x v="57"/>
    <s v="Brianna Robertson"/>
    <n v="36"/>
    <s v="F"/>
    <x v="1"/>
    <n v="38571"/>
    <d v="2022-10-08T00:00:00"/>
    <n v="16927"/>
    <x v="1"/>
  </r>
  <r>
    <x v="58"/>
    <s v="John Smith"/>
    <n v="23"/>
    <s v="M"/>
    <x v="3"/>
    <n v="58107"/>
    <d v="2019-03-08T00:00:00"/>
    <n v="25284"/>
    <x v="0"/>
  </r>
  <r>
    <x v="59"/>
    <s v="Austin Vaughn"/>
    <n v="48"/>
    <s v="F"/>
    <x v="1"/>
    <n v="61988"/>
    <d v="2018-12-20T00:00:00"/>
    <n v="10594"/>
    <x v="2"/>
  </r>
  <r>
    <x v="60"/>
    <s v="Alexis Smith"/>
    <n v="60"/>
    <s v="F"/>
    <x v="3"/>
    <n v="49014"/>
    <d v="2018-04-01T00:00:00"/>
    <n v="13213"/>
    <x v="2"/>
  </r>
  <r>
    <x v="61"/>
    <s v="Alyssa Watkins"/>
    <n v="42"/>
    <s v="M"/>
    <x v="3"/>
    <n v="40744"/>
    <d v="2016-07-07T00:00:00"/>
    <n v="27273"/>
    <x v="3"/>
  </r>
  <r>
    <x v="62"/>
    <s v="Mrs. Tammy Turner"/>
    <n v="36"/>
    <s v="F"/>
    <x v="1"/>
    <n v="58110"/>
    <d v="2018-07-31T00:00:00"/>
    <n v="21278"/>
    <x v="2"/>
  </r>
  <r>
    <x v="63"/>
    <s v="Amanda Hayes"/>
    <n v="35"/>
    <s v="F"/>
    <x v="2"/>
    <n v="75947"/>
    <d v="2017-02-22T00:00:00"/>
    <n v="14363"/>
    <x v="3"/>
  </r>
  <r>
    <x v="64"/>
    <s v="Raymond Mcclure"/>
    <n v="47"/>
    <s v="F"/>
    <x v="2"/>
    <n v="37978"/>
    <d v="2023-10-23T00:00:00"/>
    <n v="32521"/>
    <x v="2"/>
  </r>
  <r>
    <x v="65"/>
    <s v="Taylor Dillon"/>
    <n v="60"/>
    <s v="M"/>
    <x v="2"/>
    <n v="55541"/>
    <d v="2015-08-19T00:00:00"/>
    <n v="16011"/>
    <x v="2"/>
  </r>
  <r>
    <x v="66"/>
    <s v="April Roach"/>
    <n v="22"/>
    <s v="F"/>
    <x v="1"/>
    <n v="45508"/>
    <d v="2019-02-12T00:00:00"/>
    <n v="16901"/>
    <x v="0"/>
  </r>
  <r>
    <x v="67"/>
    <s v="Charles Skinner"/>
    <n v="39"/>
    <s v="M"/>
    <x v="0"/>
    <n v="30135"/>
    <d v="2024-02-06T00:00:00"/>
    <n v="28340"/>
    <x v="1"/>
  </r>
  <r>
    <x v="68"/>
    <s v="Vincent Huynh"/>
    <n v="22"/>
    <s v="M"/>
    <x v="0"/>
    <n v="75728"/>
    <d v="2019-02-22T00:00:00"/>
    <n v="31020"/>
    <x v="0"/>
  </r>
  <r>
    <x v="69"/>
    <s v="Felicia Taylor"/>
    <n v="26"/>
    <s v="F"/>
    <x v="4"/>
    <n v="51724"/>
    <d v="2021-01-11T00:00:00"/>
    <n v="27123"/>
    <x v="2"/>
  </r>
  <r>
    <x v="70"/>
    <s v="Mr. Andrew Kelly Jr."/>
    <n v="21"/>
    <s v="M"/>
    <x v="3"/>
    <n v="77886"/>
    <d v="2017-07-04T00:00:00"/>
    <n v="30080"/>
    <x v="0"/>
  </r>
  <r>
    <x v="71"/>
    <s v="Ashley Wallace"/>
    <n v="41"/>
    <s v="M"/>
    <x v="2"/>
    <n v="35220"/>
    <d v="2020-09-17T00:00:00"/>
    <n v="29444"/>
    <x v="3"/>
  </r>
  <r>
    <x v="72"/>
    <s v="Roger Simmons"/>
    <n v="58"/>
    <s v="M"/>
    <x v="2"/>
    <n v="51321"/>
    <d v="2022-02-23T00:00:00"/>
    <n v="29006"/>
    <x v="3"/>
  </r>
  <r>
    <x v="73"/>
    <s v="Melissa Jones"/>
    <n v="29"/>
    <s v="M"/>
    <x v="4"/>
    <n v="61527"/>
    <d v="2016-04-27T00:00:00"/>
    <n v="21871"/>
    <x v="3"/>
  </r>
  <r>
    <x v="74"/>
    <s v="Daniel Howell"/>
    <n v="21"/>
    <s v="F"/>
    <x v="2"/>
    <n v="38684"/>
    <d v="2018-09-10T00:00:00"/>
    <n v="37414"/>
    <x v="1"/>
  </r>
  <r>
    <x v="75"/>
    <s v="Alexander Padilla"/>
    <n v="56"/>
    <s v="F"/>
    <x v="3"/>
    <n v="31005"/>
    <d v="2017-06-27T00:00:00"/>
    <n v="24340"/>
    <x v="2"/>
  </r>
  <r>
    <x v="76"/>
    <s v="Lynn Marsh"/>
    <n v="56"/>
    <s v="F"/>
    <x v="1"/>
    <n v="44245"/>
    <d v="2015-10-06T00:00:00"/>
    <n v="16800"/>
    <x v="1"/>
  </r>
  <r>
    <x v="77"/>
    <s v="Sandy Price"/>
    <n v="24"/>
    <s v="F"/>
    <x v="4"/>
    <n v="48296"/>
    <d v="2017-10-30T00:00:00"/>
    <n v="33597"/>
    <x v="0"/>
  </r>
  <r>
    <x v="78"/>
    <s v="James Walker"/>
    <n v="38"/>
    <s v="M"/>
    <x v="2"/>
    <n v="74413"/>
    <d v="2014-11-17T00:00:00"/>
    <n v="14844"/>
    <x v="1"/>
  </r>
  <r>
    <x v="79"/>
    <s v="Andre Hunt"/>
    <n v="33"/>
    <s v="M"/>
    <x v="4"/>
    <n v="76940"/>
    <d v="2023-07-28T00:00:00"/>
    <n v="27082"/>
    <x v="2"/>
  </r>
  <r>
    <x v="80"/>
    <s v="Richard Williams"/>
    <n v="20"/>
    <s v="F"/>
    <x v="3"/>
    <n v="64523"/>
    <d v="2021-04-28T00:00:00"/>
    <n v="35187"/>
    <x v="0"/>
  </r>
  <r>
    <x v="81"/>
    <s v="Lori Hamilton"/>
    <n v="49"/>
    <s v="F"/>
    <x v="1"/>
    <n v="38871"/>
    <d v="2017-01-18T00:00:00"/>
    <n v="32084"/>
    <x v="1"/>
  </r>
  <r>
    <x v="82"/>
    <s v="David Taylor"/>
    <n v="27"/>
    <s v="M"/>
    <x v="2"/>
    <n v="39090"/>
    <d v="2023-01-21T00:00:00"/>
    <n v="19756"/>
    <x v="0"/>
  </r>
  <r>
    <x v="83"/>
    <s v="Jeremy Beck"/>
    <n v="28"/>
    <s v="M"/>
    <x v="1"/>
    <n v="65939"/>
    <d v="2019-11-07T00:00:00"/>
    <n v="23065"/>
    <x v="1"/>
  </r>
  <r>
    <x v="84"/>
    <s v="Julie Barber"/>
    <n v="41"/>
    <s v="F"/>
    <x v="4"/>
    <n v="60367"/>
    <d v="2017-09-26T00:00:00"/>
    <n v="16439"/>
    <x v="1"/>
  </r>
  <r>
    <x v="85"/>
    <s v="Nancy Bishop"/>
    <n v="44"/>
    <s v="F"/>
    <x v="1"/>
    <n v="44276"/>
    <d v="2015-04-30T00:00:00"/>
    <n v="38522"/>
    <x v="3"/>
  </r>
  <r>
    <x v="86"/>
    <s v="Aaron Bates"/>
    <n v="24"/>
    <s v="F"/>
    <x v="4"/>
    <n v="50630"/>
    <d v="2018-12-06T00:00:00"/>
    <n v="12662"/>
    <x v="2"/>
  </r>
  <r>
    <x v="87"/>
    <s v="Jorge Harris"/>
    <n v="26"/>
    <s v="F"/>
    <x v="4"/>
    <n v="44082"/>
    <d v="2024-06-13T00:00:00"/>
    <n v="27956"/>
    <x v="3"/>
  </r>
  <r>
    <x v="88"/>
    <s v="Charlene Gomez"/>
    <n v="22"/>
    <s v="F"/>
    <x v="2"/>
    <n v="46592"/>
    <d v="2015-01-23T00:00:00"/>
    <n v="11073"/>
    <x v="1"/>
  </r>
  <r>
    <x v="89"/>
    <s v="Yolanda Heath"/>
    <n v="28"/>
    <s v="F"/>
    <x v="2"/>
    <n v="59613"/>
    <d v="2023-10-18T00:00:00"/>
    <n v="32024"/>
    <x v="0"/>
  </r>
  <r>
    <x v="90"/>
    <s v="Steven Ali"/>
    <n v="50"/>
    <s v="M"/>
    <x v="3"/>
    <n v="58254"/>
    <d v="2019-03-29T00:00:00"/>
    <n v="24398"/>
    <x v="0"/>
  </r>
  <r>
    <x v="91"/>
    <s v="Sandra Sims"/>
    <n v="51"/>
    <s v="F"/>
    <x v="3"/>
    <n v="32448"/>
    <d v="2018-07-09T00:00:00"/>
    <n v="39487"/>
    <x v="3"/>
  </r>
  <r>
    <x v="92"/>
    <s v="Jonathon Donovan"/>
    <n v="49"/>
    <s v="M"/>
    <x v="3"/>
    <n v="67377"/>
    <d v="2023-02-14T00:00:00"/>
    <n v="38185"/>
    <x v="2"/>
  </r>
  <r>
    <x v="93"/>
    <s v="Robert Trujillo"/>
    <n v="49"/>
    <s v="M"/>
    <x v="3"/>
    <n v="66570"/>
    <d v="2024-01-12T00:00:00"/>
    <n v="21575"/>
    <x v="2"/>
  </r>
  <r>
    <x v="94"/>
    <s v="Ryan Brown"/>
    <n v="40"/>
    <s v="F"/>
    <x v="2"/>
    <n v="40862"/>
    <d v="2019-03-05T00:00:00"/>
    <n v="13911"/>
    <x v="1"/>
  </r>
  <r>
    <x v="95"/>
    <s v="Candice Figueroa"/>
    <n v="20"/>
    <s v="M"/>
    <x v="1"/>
    <n v="37827"/>
    <d v="2018-06-23T00:00:00"/>
    <n v="36655"/>
    <x v="0"/>
  </r>
  <r>
    <x v="96"/>
    <s v="Daniel Mitchell"/>
    <n v="22"/>
    <s v="F"/>
    <x v="3"/>
    <n v="65539"/>
    <d v="2023-01-30T00:00:00"/>
    <n v="21102"/>
    <x v="3"/>
  </r>
  <r>
    <x v="97"/>
    <s v="Henry Whitney"/>
    <n v="39"/>
    <s v="F"/>
    <x v="2"/>
    <n v="43063"/>
    <d v="2023-05-13T00:00:00"/>
    <n v="36315"/>
    <x v="2"/>
  </r>
  <r>
    <x v="98"/>
    <s v="Sheri Warren"/>
    <n v="52"/>
    <s v="M"/>
    <x v="3"/>
    <n v="76115"/>
    <d v="2017-12-02T00:00:00"/>
    <n v="37613"/>
    <x v="1"/>
  </r>
  <r>
    <x v="99"/>
    <s v="Jeffrey West"/>
    <n v="37"/>
    <s v="M"/>
    <x v="3"/>
    <n v="79682"/>
    <d v="2023-10-20T00:00:00"/>
    <n v="13747"/>
    <x v="3"/>
  </r>
  <r>
    <x v="100"/>
    <s v="Samantha Mcneil MD"/>
    <n v="24"/>
    <s v="M"/>
    <x v="0"/>
    <n v="62476"/>
    <d v="2024-04-08T00:00:00"/>
    <n v="22606"/>
    <x v="3"/>
  </r>
  <r>
    <x v="101"/>
    <s v="Tyler Sanchez"/>
    <n v="54"/>
    <s v="F"/>
    <x v="0"/>
    <n v="74601"/>
    <d v="2020-03-21T00:00:00"/>
    <n v="35571"/>
    <x v="3"/>
  </r>
  <r>
    <x v="102"/>
    <s v="Evan Scott"/>
    <n v="41"/>
    <s v="M"/>
    <x v="3"/>
    <n v="40856"/>
    <d v="2016-07-16T00:00:00"/>
    <n v="27112"/>
    <x v="3"/>
  </r>
  <r>
    <x v="103"/>
    <s v="David Duffy"/>
    <n v="56"/>
    <s v="M"/>
    <x v="1"/>
    <n v="47261"/>
    <d v="2016-09-24T00:00:00"/>
    <n v="31585"/>
    <x v="3"/>
  </r>
  <r>
    <x v="104"/>
    <s v="Caleb Schwartz"/>
    <n v="23"/>
    <s v="M"/>
    <x v="2"/>
    <n v="43021"/>
    <d v="2022-09-12T00:00:00"/>
    <n v="18918"/>
    <x v="3"/>
  </r>
  <r>
    <x v="105"/>
    <s v="Andrea Elliott"/>
    <n v="58"/>
    <s v="F"/>
    <x v="2"/>
    <n v="43933"/>
    <d v="2014-08-18T00:00:00"/>
    <n v="32242"/>
    <x v="0"/>
  </r>
  <r>
    <x v="106"/>
    <s v="Anthony Kirby"/>
    <n v="24"/>
    <s v="M"/>
    <x v="0"/>
    <n v="41324"/>
    <d v="2018-04-10T00:00:00"/>
    <n v="19856"/>
    <x v="1"/>
  </r>
  <r>
    <x v="107"/>
    <s v="Jerry Vance"/>
    <n v="28"/>
    <s v="M"/>
    <x v="2"/>
    <n v="43941"/>
    <d v="2020-08-21T00:00:00"/>
    <n v="28005"/>
    <x v="0"/>
  </r>
  <r>
    <x v="108"/>
    <s v="Candice Koch"/>
    <n v="56"/>
    <s v="F"/>
    <x v="4"/>
    <n v="72463"/>
    <d v="2020-01-29T00:00:00"/>
    <n v="15511"/>
    <x v="1"/>
  </r>
  <r>
    <x v="109"/>
    <s v="Debra Jennings"/>
    <n v="53"/>
    <s v="M"/>
    <x v="1"/>
    <n v="33591"/>
    <d v="2019-05-18T00:00:00"/>
    <n v="12276"/>
    <x v="2"/>
  </r>
  <r>
    <x v="110"/>
    <s v="Nichole Taylor"/>
    <n v="30"/>
    <s v="M"/>
    <x v="2"/>
    <n v="39047"/>
    <d v="2022-09-26T00:00:00"/>
    <n v="28398"/>
    <x v="0"/>
  </r>
  <r>
    <x v="111"/>
    <s v="Patricia Richard"/>
    <n v="28"/>
    <s v="M"/>
    <x v="4"/>
    <n v="67255"/>
    <d v="2017-09-17T00:00:00"/>
    <n v="27117"/>
    <x v="1"/>
  </r>
  <r>
    <x v="112"/>
    <s v="Edward Kim"/>
    <n v="58"/>
    <s v="M"/>
    <x v="2"/>
    <n v="37610"/>
    <d v="2019-02-04T00:00:00"/>
    <n v="13505"/>
    <x v="3"/>
  </r>
  <r>
    <x v="113"/>
    <s v="Sonia Burns"/>
    <n v="40"/>
    <s v="F"/>
    <x v="0"/>
    <n v="72740"/>
    <d v="2017-01-09T00:00:00"/>
    <n v="36502"/>
    <x v="3"/>
  </r>
  <r>
    <x v="114"/>
    <s v="Chelsea Chapman"/>
    <n v="30"/>
    <s v="M"/>
    <x v="0"/>
    <n v="70516"/>
    <d v="2017-10-09T00:00:00"/>
    <n v="19645"/>
    <x v="3"/>
  </r>
  <r>
    <x v="115"/>
    <s v="Dr. Tammy Madden"/>
    <n v="52"/>
    <s v="M"/>
    <x v="2"/>
    <n v="54788"/>
    <d v="2019-01-13T00:00:00"/>
    <n v="10595"/>
    <x v="2"/>
  </r>
  <r>
    <x v="116"/>
    <s v="Kristen Gonzalez"/>
    <n v="25"/>
    <s v="M"/>
    <x v="4"/>
    <n v="32584"/>
    <d v="2017-12-28T00:00:00"/>
    <n v="14730"/>
    <x v="3"/>
  </r>
  <r>
    <x v="117"/>
    <s v="Daniel Morales"/>
    <n v="24"/>
    <s v="M"/>
    <x v="1"/>
    <n v="56707"/>
    <d v="2016-03-10T00:00:00"/>
    <n v="19419"/>
    <x v="0"/>
  </r>
  <r>
    <x v="118"/>
    <s v="Susan Allen"/>
    <n v="23"/>
    <s v="M"/>
    <x v="2"/>
    <n v="73126"/>
    <d v="2019-12-12T00:00:00"/>
    <n v="39227"/>
    <x v="2"/>
  </r>
  <r>
    <x v="119"/>
    <s v="Frank Gibson"/>
    <n v="47"/>
    <s v="M"/>
    <x v="0"/>
    <n v="57750"/>
    <d v="2020-01-10T00:00:00"/>
    <n v="18644"/>
    <x v="0"/>
  </r>
  <r>
    <x v="120"/>
    <s v="Lindsey Cook"/>
    <n v="47"/>
    <s v="F"/>
    <x v="2"/>
    <n v="62476"/>
    <d v="2021-11-30T00:00:00"/>
    <n v="30287"/>
    <x v="2"/>
  </r>
  <r>
    <x v="121"/>
    <s v="Mallory Garcia"/>
    <n v="49"/>
    <s v="F"/>
    <x v="0"/>
    <n v="53691"/>
    <d v="2014-12-22T00:00:00"/>
    <n v="18177"/>
    <x v="1"/>
  </r>
  <r>
    <x v="122"/>
    <s v="Jonathan Dixon"/>
    <n v="55"/>
    <s v="M"/>
    <x v="1"/>
    <n v="32296"/>
    <d v="2017-12-30T00:00:00"/>
    <n v="36702"/>
    <x v="3"/>
  </r>
  <r>
    <x v="123"/>
    <s v="Erin Morton"/>
    <n v="48"/>
    <s v="M"/>
    <x v="1"/>
    <n v="60772"/>
    <d v="2020-11-10T00:00:00"/>
    <n v="37823"/>
    <x v="0"/>
  </r>
  <r>
    <x v="124"/>
    <s v="Julie Anderson"/>
    <n v="20"/>
    <s v="M"/>
    <x v="4"/>
    <n v="79060"/>
    <d v="2024-02-19T00:00:00"/>
    <n v="12135"/>
    <x v="0"/>
  </r>
  <r>
    <x v="125"/>
    <s v="Robert Moore"/>
    <n v="49"/>
    <s v="F"/>
    <x v="1"/>
    <n v="58083"/>
    <d v="2023-01-17T00:00:00"/>
    <n v="30782"/>
    <x v="2"/>
  </r>
  <r>
    <x v="126"/>
    <s v="Jason Hernandez"/>
    <n v="41"/>
    <s v="M"/>
    <x v="1"/>
    <n v="74168"/>
    <d v="2016-05-18T00:00:00"/>
    <n v="17297"/>
    <x v="1"/>
  </r>
  <r>
    <x v="127"/>
    <s v="Brittany Hughes"/>
    <n v="36"/>
    <s v="F"/>
    <x v="0"/>
    <n v="37109"/>
    <d v="2021-02-21T00:00:00"/>
    <n v="34181"/>
    <x v="1"/>
  </r>
  <r>
    <x v="128"/>
    <s v="Bianca Kim"/>
    <n v="30"/>
    <s v="M"/>
    <x v="3"/>
    <n v="42519"/>
    <d v="2017-10-14T00:00:00"/>
    <n v="35171"/>
    <x v="3"/>
  </r>
  <r>
    <x v="129"/>
    <s v="Kathleen Reed"/>
    <n v="59"/>
    <s v="M"/>
    <x v="4"/>
    <n v="35096"/>
    <d v="2015-11-16T00:00:00"/>
    <n v="12270"/>
    <x v="3"/>
  </r>
  <r>
    <x v="130"/>
    <s v="Dr. Timothy Becker"/>
    <n v="59"/>
    <s v="F"/>
    <x v="0"/>
    <n v="42158"/>
    <d v="2023-04-24T00:00:00"/>
    <n v="36938"/>
    <x v="3"/>
  </r>
  <r>
    <x v="131"/>
    <s v="Michael Miller"/>
    <n v="40"/>
    <s v="F"/>
    <x v="0"/>
    <n v="74324"/>
    <d v="2022-11-01T00:00:00"/>
    <n v="10779"/>
    <x v="0"/>
  </r>
  <r>
    <x v="132"/>
    <s v="Michelle Austin"/>
    <n v="56"/>
    <s v="M"/>
    <x v="4"/>
    <n v="43241"/>
    <d v="2016-03-03T00:00:00"/>
    <n v="30260"/>
    <x v="0"/>
  </r>
  <r>
    <x v="133"/>
    <s v="Gary Gibson"/>
    <n v="26"/>
    <s v="M"/>
    <x v="3"/>
    <n v="72907"/>
    <d v="2017-11-19T00:00:00"/>
    <n v="34641"/>
    <x v="2"/>
  </r>
  <r>
    <x v="134"/>
    <s v="Catherine Roberts"/>
    <n v="44"/>
    <s v="M"/>
    <x v="4"/>
    <n v="43747"/>
    <d v="2018-03-30T00:00:00"/>
    <n v="33232"/>
    <x v="0"/>
  </r>
  <r>
    <x v="135"/>
    <s v="Andrea Williams"/>
    <n v="40"/>
    <s v="F"/>
    <x v="1"/>
    <n v="46491"/>
    <d v="2018-05-14T00:00:00"/>
    <n v="26996"/>
    <x v="0"/>
  </r>
  <r>
    <x v="136"/>
    <s v="Robert Williams"/>
    <n v="55"/>
    <s v="F"/>
    <x v="0"/>
    <n v="47731"/>
    <d v="2015-04-17T00:00:00"/>
    <n v="16639"/>
    <x v="1"/>
  </r>
  <r>
    <x v="137"/>
    <s v="Gabrielle Maddox"/>
    <n v="25"/>
    <s v="F"/>
    <x v="1"/>
    <n v="69901"/>
    <d v="2023-05-18T00:00:00"/>
    <n v="37582"/>
    <x v="3"/>
  </r>
  <r>
    <x v="138"/>
    <s v="Jack Wilson"/>
    <n v="48"/>
    <s v="F"/>
    <x v="3"/>
    <n v="78937"/>
    <d v="2022-05-10T00:00:00"/>
    <n v="12146"/>
    <x v="0"/>
  </r>
  <r>
    <x v="139"/>
    <s v="Travis Ramirez"/>
    <n v="41"/>
    <s v="M"/>
    <x v="2"/>
    <n v="74925"/>
    <d v="2017-08-24T00:00:00"/>
    <n v="24266"/>
    <x v="0"/>
  </r>
  <r>
    <x v="140"/>
    <s v="Dylan Barnes"/>
    <n v="57"/>
    <s v="F"/>
    <x v="0"/>
    <n v="58486"/>
    <d v="2024-06-10T00:00:00"/>
    <n v="34805"/>
    <x v="0"/>
  </r>
  <r>
    <x v="141"/>
    <s v="Adam Lozano"/>
    <n v="42"/>
    <s v="M"/>
    <x v="1"/>
    <n v="64296"/>
    <d v="2020-03-25T00:00:00"/>
    <n v="14122"/>
    <x v="3"/>
  </r>
  <r>
    <x v="142"/>
    <s v="Brianna Nelson"/>
    <n v="32"/>
    <s v="M"/>
    <x v="3"/>
    <n v="45459"/>
    <d v="2021-06-16T00:00:00"/>
    <n v="14152"/>
    <x v="3"/>
  </r>
  <r>
    <x v="143"/>
    <s v="Shelby Gonzales"/>
    <n v="27"/>
    <s v="M"/>
    <x v="3"/>
    <n v="48643"/>
    <d v="2020-04-22T00:00:00"/>
    <n v="37173"/>
    <x v="3"/>
  </r>
  <r>
    <x v="144"/>
    <s v="Brenda Roberts"/>
    <n v="47"/>
    <s v="F"/>
    <x v="3"/>
    <n v="30655"/>
    <d v="2020-03-21T00:00:00"/>
    <n v="11775"/>
    <x v="2"/>
  </r>
  <r>
    <x v="145"/>
    <s v="Steven Riggs"/>
    <n v="33"/>
    <s v="F"/>
    <x v="4"/>
    <n v="40055"/>
    <d v="2022-07-24T00:00:00"/>
    <n v="34271"/>
    <x v="2"/>
  </r>
  <r>
    <x v="146"/>
    <s v="Melinda Meyers"/>
    <n v="32"/>
    <s v="M"/>
    <x v="3"/>
    <n v="61996"/>
    <d v="2014-08-31T00:00:00"/>
    <n v="27635"/>
    <x v="1"/>
  </r>
  <r>
    <x v="147"/>
    <s v="Matthew Gibson"/>
    <n v="35"/>
    <s v="M"/>
    <x v="3"/>
    <n v="74165"/>
    <d v="2017-05-07T00:00:00"/>
    <n v="26800"/>
    <x v="3"/>
  </r>
  <r>
    <x v="148"/>
    <s v="Cody Hickman"/>
    <n v="44"/>
    <s v="F"/>
    <x v="2"/>
    <n v="70831"/>
    <d v="2020-09-03T00:00:00"/>
    <n v="16156"/>
    <x v="2"/>
  </r>
  <r>
    <x v="149"/>
    <s v="Michelle Smith"/>
    <n v="39"/>
    <s v="F"/>
    <x v="4"/>
    <n v="64877"/>
    <d v="2023-08-21T00:00:00"/>
    <n v="10425"/>
    <x v="0"/>
  </r>
  <r>
    <x v="150"/>
    <s v="Kelly Williams"/>
    <n v="57"/>
    <s v="F"/>
    <x v="2"/>
    <n v="68905"/>
    <d v="2019-02-18T00:00:00"/>
    <n v="32750"/>
    <x v="1"/>
  </r>
  <r>
    <x v="151"/>
    <s v="Benjamin Kirby"/>
    <n v="58"/>
    <s v="F"/>
    <x v="0"/>
    <n v="61268"/>
    <d v="2019-07-27T00:00:00"/>
    <n v="21569"/>
    <x v="2"/>
  </r>
  <r>
    <x v="152"/>
    <s v="Erika Bradley"/>
    <n v="51"/>
    <s v="M"/>
    <x v="0"/>
    <n v="45143"/>
    <d v="2014-07-23T00:00:00"/>
    <n v="18063"/>
    <x v="3"/>
  </r>
  <r>
    <x v="153"/>
    <s v="Nicholas Gamble"/>
    <n v="47"/>
    <s v="M"/>
    <x v="4"/>
    <n v="64181"/>
    <d v="2022-09-30T00:00:00"/>
    <n v="34507"/>
    <x v="0"/>
  </r>
  <r>
    <x v="154"/>
    <s v="David Duffy"/>
    <n v="55"/>
    <s v="F"/>
    <x v="3"/>
    <n v="58898"/>
    <d v="2015-03-22T00:00:00"/>
    <n v="38150"/>
    <x v="0"/>
  </r>
  <r>
    <x v="155"/>
    <s v="Jacqueline Reed"/>
    <n v="31"/>
    <s v="M"/>
    <x v="1"/>
    <n v="67654"/>
    <d v="2015-04-19T00:00:00"/>
    <n v="39106"/>
    <x v="2"/>
  </r>
  <r>
    <x v="156"/>
    <s v="Becky Williams"/>
    <n v="45"/>
    <s v="F"/>
    <x v="4"/>
    <n v="60860"/>
    <d v="2014-12-13T00:00:00"/>
    <n v="37379"/>
    <x v="2"/>
  </r>
  <r>
    <x v="157"/>
    <s v="Jennifer Myers"/>
    <n v="48"/>
    <s v="F"/>
    <x v="2"/>
    <n v="61305"/>
    <d v="2022-04-28T00:00:00"/>
    <n v="24748"/>
    <x v="3"/>
  </r>
  <r>
    <x v="158"/>
    <s v="Ashley Wilson"/>
    <n v="44"/>
    <s v="M"/>
    <x v="2"/>
    <n v="65012"/>
    <d v="2017-04-17T00:00:00"/>
    <n v="13558"/>
    <x v="2"/>
  </r>
  <r>
    <x v="159"/>
    <s v="Michael West"/>
    <n v="21"/>
    <s v="F"/>
    <x v="0"/>
    <n v="77402"/>
    <d v="2022-07-11T00:00:00"/>
    <n v="14394"/>
    <x v="1"/>
  </r>
  <r>
    <x v="160"/>
    <s v="Ryan Boyle"/>
    <n v="38"/>
    <s v="F"/>
    <x v="4"/>
    <n v="48827"/>
    <d v="2020-07-31T00:00:00"/>
    <n v="23493"/>
    <x v="0"/>
  </r>
  <r>
    <x v="161"/>
    <s v="Laura White"/>
    <n v="59"/>
    <s v="F"/>
    <x v="4"/>
    <n v="39475"/>
    <d v="2020-05-07T00:00:00"/>
    <n v="32807"/>
    <x v="2"/>
  </r>
  <r>
    <x v="162"/>
    <s v="Megan Richardson"/>
    <n v="53"/>
    <s v="M"/>
    <x v="3"/>
    <n v="33511"/>
    <d v="2023-06-21T00:00:00"/>
    <n v="39643"/>
    <x v="1"/>
  </r>
  <r>
    <x v="163"/>
    <s v="Johnny Bishop"/>
    <n v="40"/>
    <s v="M"/>
    <x v="1"/>
    <n v="53198"/>
    <d v="2018-05-14T00:00:00"/>
    <n v="18370"/>
    <x v="3"/>
  </r>
  <r>
    <x v="164"/>
    <s v="James Riddle"/>
    <n v="38"/>
    <s v="M"/>
    <x v="2"/>
    <n v="78013"/>
    <d v="2024-07-10T00:00:00"/>
    <n v="20000"/>
    <x v="1"/>
  </r>
  <r>
    <x v="165"/>
    <s v="Kristina Tyler"/>
    <n v="42"/>
    <s v="M"/>
    <x v="3"/>
    <n v="58229"/>
    <d v="2019-09-07T00:00:00"/>
    <n v="35960"/>
    <x v="3"/>
  </r>
  <r>
    <x v="166"/>
    <s v="Diana Cortez"/>
    <n v="35"/>
    <s v="M"/>
    <x v="1"/>
    <n v="43487"/>
    <d v="2016-01-23T00:00:00"/>
    <n v="31341"/>
    <x v="2"/>
  </r>
  <r>
    <x v="167"/>
    <s v="Breanna Perez"/>
    <n v="50"/>
    <s v="M"/>
    <x v="1"/>
    <n v="66075"/>
    <d v="2017-05-17T00:00:00"/>
    <n v="13992"/>
    <x v="0"/>
  </r>
  <r>
    <x v="168"/>
    <s v="Manuel Braun"/>
    <n v="40"/>
    <s v="M"/>
    <x v="2"/>
    <n v="75366"/>
    <d v="2016-09-10T00:00:00"/>
    <n v="36286"/>
    <x v="1"/>
  </r>
  <r>
    <x v="169"/>
    <s v="Timothy Wilkinson"/>
    <n v="41"/>
    <s v="F"/>
    <x v="2"/>
    <n v="39006"/>
    <d v="2019-07-15T00:00:00"/>
    <n v="39466"/>
    <x v="2"/>
  </r>
  <r>
    <x v="170"/>
    <s v="Matthew Miller"/>
    <n v="40"/>
    <s v="F"/>
    <x v="4"/>
    <n v="51182"/>
    <d v="2023-09-18T00:00:00"/>
    <n v="10283"/>
    <x v="0"/>
  </r>
  <r>
    <x v="171"/>
    <s v="Eric Parker"/>
    <n v="43"/>
    <s v="M"/>
    <x v="3"/>
    <n v="67044"/>
    <d v="2015-10-14T00:00:00"/>
    <n v="36781"/>
    <x v="2"/>
  </r>
  <r>
    <x v="172"/>
    <s v="Mary Austin"/>
    <n v="57"/>
    <s v="F"/>
    <x v="4"/>
    <n v="64841"/>
    <d v="2021-07-06T00:00:00"/>
    <n v="35393"/>
    <x v="2"/>
  </r>
  <r>
    <x v="173"/>
    <s v="Mark Glass"/>
    <n v="20"/>
    <s v="F"/>
    <x v="0"/>
    <n v="72477"/>
    <d v="2021-07-07T00:00:00"/>
    <n v="10726"/>
    <x v="1"/>
  </r>
  <r>
    <x v="174"/>
    <s v="Anthony Castillo"/>
    <n v="51"/>
    <s v="F"/>
    <x v="0"/>
    <n v="35473"/>
    <d v="2023-05-06T00:00:00"/>
    <n v="22612"/>
    <x v="2"/>
  </r>
  <r>
    <x v="175"/>
    <s v="Larry Fuller PhD"/>
    <n v="43"/>
    <s v="F"/>
    <x v="2"/>
    <n v="35951"/>
    <d v="2016-03-08T00:00:00"/>
    <n v="17614"/>
    <x v="3"/>
  </r>
  <r>
    <x v="176"/>
    <s v="William Larsen"/>
    <n v="22"/>
    <s v="F"/>
    <x v="4"/>
    <n v="44599"/>
    <d v="2020-04-24T00:00:00"/>
    <n v="12888"/>
    <x v="2"/>
  </r>
  <r>
    <x v="177"/>
    <s v="Curtis Thompson"/>
    <n v="56"/>
    <s v="M"/>
    <x v="0"/>
    <n v="34957"/>
    <d v="2020-07-24T00:00:00"/>
    <n v="33112"/>
    <x v="3"/>
  </r>
  <r>
    <x v="178"/>
    <s v="Keith Williams"/>
    <n v="25"/>
    <s v="M"/>
    <x v="1"/>
    <n v="42559"/>
    <d v="2020-09-16T00:00:00"/>
    <n v="20838"/>
    <x v="3"/>
  </r>
  <r>
    <x v="179"/>
    <s v="Catherine Patton"/>
    <n v="34"/>
    <s v="F"/>
    <x v="3"/>
    <n v="56023"/>
    <d v="2017-06-27T00:00:00"/>
    <n v="18735"/>
    <x v="1"/>
  </r>
  <r>
    <x v="180"/>
    <s v="David Bird"/>
    <n v="58"/>
    <s v="M"/>
    <x v="3"/>
    <n v="44123"/>
    <d v="2018-05-27T00:00:00"/>
    <n v="39503"/>
    <x v="0"/>
  </r>
  <r>
    <x v="181"/>
    <s v="Lydia Jones"/>
    <n v="41"/>
    <s v="M"/>
    <x v="3"/>
    <n v="31425"/>
    <d v="2020-12-24T00:00:00"/>
    <n v="15952"/>
    <x v="1"/>
  </r>
  <r>
    <x v="182"/>
    <s v="Thomas Yates"/>
    <n v="49"/>
    <s v="F"/>
    <x v="1"/>
    <n v="77111"/>
    <d v="2021-02-14T00:00:00"/>
    <n v="13838"/>
    <x v="0"/>
  </r>
  <r>
    <x v="183"/>
    <s v="Kimberly Stewart"/>
    <n v="50"/>
    <s v="F"/>
    <x v="3"/>
    <n v="49236"/>
    <d v="2018-12-12T00:00:00"/>
    <n v="16487"/>
    <x v="0"/>
  </r>
  <r>
    <x v="184"/>
    <s v="Mr. Jeffery Tyler"/>
    <n v="37"/>
    <s v="F"/>
    <x v="2"/>
    <n v="73975"/>
    <d v="2015-12-07T00:00:00"/>
    <n v="27092"/>
    <x v="1"/>
  </r>
  <r>
    <x v="185"/>
    <s v="Michael Soto"/>
    <n v="42"/>
    <s v="M"/>
    <x v="1"/>
    <n v="56023"/>
    <d v="2018-04-27T00:00:00"/>
    <n v="12903"/>
    <x v="2"/>
  </r>
  <r>
    <x v="186"/>
    <s v="Daniel Allen"/>
    <n v="45"/>
    <s v="M"/>
    <x v="1"/>
    <n v="41548"/>
    <d v="2020-10-11T00:00:00"/>
    <n v="37035"/>
    <x v="0"/>
  </r>
  <r>
    <x v="187"/>
    <s v="Jonathon Cline"/>
    <n v="52"/>
    <s v="F"/>
    <x v="1"/>
    <n v="78838"/>
    <d v="2017-12-02T00:00:00"/>
    <n v="14615"/>
    <x v="1"/>
  </r>
  <r>
    <x v="188"/>
    <s v="Justin Hale"/>
    <n v="48"/>
    <s v="F"/>
    <x v="4"/>
    <n v="37488"/>
    <d v="2018-04-09T00:00:00"/>
    <n v="29838"/>
    <x v="2"/>
  </r>
  <r>
    <x v="189"/>
    <s v="Keith Lewis"/>
    <n v="25"/>
    <s v="M"/>
    <x v="2"/>
    <n v="37793"/>
    <d v="2023-12-26T00:00:00"/>
    <n v="17507"/>
    <x v="3"/>
  </r>
  <r>
    <x v="190"/>
    <s v="Miss Linda Murray"/>
    <n v="49"/>
    <s v="F"/>
    <x v="3"/>
    <n v="57691"/>
    <d v="2020-03-24T00:00:00"/>
    <n v="29163"/>
    <x v="0"/>
  </r>
  <r>
    <x v="191"/>
    <s v="Cynthia Thompson"/>
    <n v="24"/>
    <s v="F"/>
    <x v="3"/>
    <n v="44070"/>
    <d v="2022-04-01T00:00:00"/>
    <n v="24662"/>
    <x v="1"/>
  </r>
  <r>
    <x v="192"/>
    <s v="Sherri Perez"/>
    <n v="28"/>
    <s v="M"/>
    <x v="1"/>
    <n v="70986"/>
    <d v="2018-12-27T00:00:00"/>
    <n v="10263"/>
    <x v="1"/>
  </r>
  <r>
    <x v="193"/>
    <s v="Dr. Anthony Lucero"/>
    <n v="53"/>
    <s v="F"/>
    <x v="2"/>
    <n v="36513"/>
    <d v="2020-01-05T00:00:00"/>
    <n v="22041"/>
    <x v="2"/>
  </r>
  <r>
    <x v="194"/>
    <s v="Kathy Mills"/>
    <n v="55"/>
    <s v="M"/>
    <x v="4"/>
    <n v="35073"/>
    <d v="2014-07-26T00:00:00"/>
    <n v="15778"/>
    <x v="3"/>
  </r>
  <r>
    <x v="195"/>
    <s v="Michael Mooney"/>
    <n v="41"/>
    <s v="M"/>
    <x v="0"/>
    <n v="62437"/>
    <d v="2021-01-01T00:00:00"/>
    <n v="20588"/>
    <x v="2"/>
  </r>
  <r>
    <x v="196"/>
    <s v="Erica Branch"/>
    <n v="44"/>
    <s v="M"/>
    <x v="1"/>
    <n v="33873"/>
    <d v="2016-03-02T00:00:00"/>
    <n v="32158"/>
    <x v="3"/>
  </r>
  <r>
    <x v="197"/>
    <s v="Heather Cook"/>
    <n v="39"/>
    <s v="M"/>
    <x v="3"/>
    <n v="72959"/>
    <d v="2017-11-04T00:00:00"/>
    <n v="17883"/>
    <x v="3"/>
  </r>
  <r>
    <x v="198"/>
    <s v="Christopher Ochoa"/>
    <n v="59"/>
    <s v="M"/>
    <x v="2"/>
    <n v="66546"/>
    <d v="2021-12-07T00:00:00"/>
    <n v="2689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13394"/>
  </r>
  <r>
    <x v="1"/>
    <n v="28070"/>
  </r>
  <r>
    <x v="2"/>
    <n v="38327"/>
  </r>
  <r>
    <x v="3"/>
    <n v="20413"/>
  </r>
  <r>
    <x v="2"/>
    <n v="31025"/>
  </r>
  <r>
    <x v="1"/>
    <n v="12096"/>
  </r>
  <r>
    <x v="3"/>
    <n v="39507"/>
  </r>
  <r>
    <x v="2"/>
    <n v="16865"/>
  </r>
  <r>
    <x v="0"/>
    <n v="22260"/>
  </r>
  <r>
    <x v="4"/>
    <n v="19002"/>
  </r>
  <r>
    <x v="0"/>
    <n v="39772"/>
  </r>
  <r>
    <x v="4"/>
    <n v="25897"/>
  </r>
  <r>
    <x v="1"/>
    <n v="22359"/>
  </r>
  <r>
    <x v="1"/>
    <n v="14774"/>
  </r>
  <r>
    <x v="0"/>
    <n v="36836"/>
  </r>
  <r>
    <x v="4"/>
    <n v="36474"/>
  </r>
  <r>
    <x v="2"/>
    <n v="22654"/>
  </r>
  <r>
    <x v="4"/>
    <n v="24487"/>
  </r>
  <r>
    <x v="4"/>
    <n v="33987"/>
  </r>
  <r>
    <x v="3"/>
    <n v="34241"/>
  </r>
  <r>
    <x v="1"/>
    <n v="34366"/>
  </r>
  <r>
    <x v="4"/>
    <n v="16964"/>
  </r>
  <r>
    <x v="2"/>
    <n v="28846"/>
  </r>
  <r>
    <x v="0"/>
    <n v="33529"/>
  </r>
  <r>
    <x v="0"/>
    <n v="38067"/>
  </r>
  <r>
    <x v="1"/>
    <n v="39585"/>
  </r>
  <r>
    <x v="2"/>
    <n v="11271"/>
  </r>
  <r>
    <x v="1"/>
    <n v="22170"/>
  </r>
  <r>
    <x v="2"/>
    <n v="20391"/>
  </r>
  <r>
    <x v="4"/>
    <n v="20553"/>
  </r>
  <r>
    <x v="2"/>
    <n v="10664"/>
  </r>
  <r>
    <x v="1"/>
    <n v="21285"/>
  </r>
  <r>
    <x v="3"/>
    <n v="11672"/>
  </r>
  <r>
    <x v="2"/>
    <n v="24967"/>
  </r>
  <r>
    <x v="2"/>
    <n v="11978"/>
  </r>
  <r>
    <x v="4"/>
    <n v="31174"/>
  </r>
  <r>
    <x v="0"/>
    <n v="38678"/>
  </r>
  <r>
    <x v="3"/>
    <n v="31994"/>
  </r>
  <r>
    <x v="3"/>
    <n v="14870"/>
  </r>
  <r>
    <x v="2"/>
    <n v="21302"/>
  </r>
  <r>
    <x v="1"/>
    <n v="30546"/>
  </r>
  <r>
    <x v="2"/>
    <n v="22139"/>
  </r>
  <r>
    <x v="1"/>
    <n v="11264"/>
  </r>
  <r>
    <x v="0"/>
    <n v="11878"/>
  </r>
  <r>
    <x v="0"/>
    <n v="20523"/>
  </r>
  <r>
    <x v="3"/>
    <n v="10765"/>
  </r>
  <r>
    <x v="4"/>
    <n v="36637"/>
  </r>
  <r>
    <x v="3"/>
    <n v="16498"/>
  </r>
  <r>
    <x v="0"/>
    <n v="37968"/>
  </r>
  <r>
    <x v="4"/>
    <n v="17681"/>
  </r>
  <r>
    <x v="2"/>
    <n v="17012"/>
  </r>
  <r>
    <x v="4"/>
    <n v="19881"/>
  </r>
  <r>
    <x v="3"/>
    <n v="29803"/>
  </r>
  <r>
    <x v="2"/>
    <n v="19170"/>
  </r>
  <r>
    <x v="4"/>
    <n v="17352"/>
  </r>
  <r>
    <x v="4"/>
    <n v="29240"/>
  </r>
  <r>
    <x v="1"/>
    <n v="12142"/>
  </r>
  <r>
    <x v="3"/>
    <n v="31876"/>
  </r>
  <r>
    <x v="2"/>
    <n v="16927"/>
  </r>
  <r>
    <x v="0"/>
    <n v="25284"/>
  </r>
  <r>
    <x v="2"/>
    <n v="10594"/>
  </r>
  <r>
    <x v="0"/>
    <n v="13213"/>
  </r>
  <r>
    <x v="0"/>
    <n v="27273"/>
  </r>
  <r>
    <x v="2"/>
    <n v="21278"/>
  </r>
  <r>
    <x v="3"/>
    <n v="14363"/>
  </r>
  <r>
    <x v="3"/>
    <n v="32521"/>
  </r>
  <r>
    <x v="3"/>
    <n v="16011"/>
  </r>
  <r>
    <x v="2"/>
    <n v="16901"/>
  </r>
  <r>
    <x v="1"/>
    <n v="28340"/>
  </r>
  <r>
    <x v="1"/>
    <n v="31020"/>
  </r>
  <r>
    <x v="4"/>
    <n v="27123"/>
  </r>
  <r>
    <x v="0"/>
    <n v="30080"/>
  </r>
  <r>
    <x v="3"/>
    <n v="29444"/>
  </r>
  <r>
    <x v="3"/>
    <n v="29006"/>
  </r>
  <r>
    <x v="4"/>
    <n v="21871"/>
  </r>
  <r>
    <x v="3"/>
    <n v="37414"/>
  </r>
  <r>
    <x v="0"/>
    <n v="24340"/>
  </r>
  <r>
    <x v="2"/>
    <n v="16800"/>
  </r>
  <r>
    <x v="4"/>
    <n v="33597"/>
  </r>
  <r>
    <x v="3"/>
    <n v="14844"/>
  </r>
  <r>
    <x v="4"/>
    <n v="27082"/>
  </r>
  <r>
    <x v="0"/>
    <n v="35187"/>
  </r>
  <r>
    <x v="2"/>
    <n v="32084"/>
  </r>
  <r>
    <x v="3"/>
    <n v="19756"/>
  </r>
  <r>
    <x v="2"/>
    <n v="23065"/>
  </r>
  <r>
    <x v="4"/>
    <n v="16439"/>
  </r>
  <r>
    <x v="2"/>
    <n v="38522"/>
  </r>
  <r>
    <x v="4"/>
    <n v="12662"/>
  </r>
  <r>
    <x v="4"/>
    <n v="27956"/>
  </r>
  <r>
    <x v="3"/>
    <n v="11073"/>
  </r>
  <r>
    <x v="3"/>
    <n v="32024"/>
  </r>
  <r>
    <x v="0"/>
    <n v="24398"/>
  </r>
  <r>
    <x v="0"/>
    <n v="39487"/>
  </r>
  <r>
    <x v="0"/>
    <n v="38185"/>
  </r>
  <r>
    <x v="0"/>
    <n v="21575"/>
  </r>
  <r>
    <x v="3"/>
    <n v="13911"/>
  </r>
  <r>
    <x v="2"/>
    <n v="36655"/>
  </r>
  <r>
    <x v="0"/>
    <n v="21102"/>
  </r>
  <r>
    <x v="3"/>
    <n v="36315"/>
  </r>
  <r>
    <x v="0"/>
    <n v="37613"/>
  </r>
  <r>
    <x v="0"/>
    <n v="13747"/>
  </r>
  <r>
    <x v="1"/>
    <n v="22606"/>
  </r>
  <r>
    <x v="1"/>
    <n v="35571"/>
  </r>
  <r>
    <x v="0"/>
    <n v="27112"/>
  </r>
  <r>
    <x v="2"/>
    <n v="31585"/>
  </r>
  <r>
    <x v="3"/>
    <n v="18918"/>
  </r>
  <r>
    <x v="3"/>
    <n v="32242"/>
  </r>
  <r>
    <x v="1"/>
    <n v="19856"/>
  </r>
  <r>
    <x v="3"/>
    <n v="28005"/>
  </r>
  <r>
    <x v="4"/>
    <n v="15511"/>
  </r>
  <r>
    <x v="2"/>
    <n v="12276"/>
  </r>
  <r>
    <x v="3"/>
    <n v="28398"/>
  </r>
  <r>
    <x v="4"/>
    <n v="27117"/>
  </r>
  <r>
    <x v="3"/>
    <n v="13505"/>
  </r>
  <r>
    <x v="1"/>
    <n v="36502"/>
  </r>
  <r>
    <x v="1"/>
    <n v="19645"/>
  </r>
  <r>
    <x v="3"/>
    <n v="10595"/>
  </r>
  <r>
    <x v="4"/>
    <n v="14730"/>
  </r>
  <r>
    <x v="2"/>
    <n v="19419"/>
  </r>
  <r>
    <x v="3"/>
    <n v="39227"/>
  </r>
  <r>
    <x v="1"/>
    <n v="18644"/>
  </r>
  <r>
    <x v="3"/>
    <n v="30287"/>
  </r>
  <r>
    <x v="1"/>
    <n v="18177"/>
  </r>
  <r>
    <x v="2"/>
    <n v="36702"/>
  </r>
  <r>
    <x v="2"/>
    <n v="37823"/>
  </r>
  <r>
    <x v="4"/>
    <n v="12135"/>
  </r>
  <r>
    <x v="2"/>
    <n v="30782"/>
  </r>
  <r>
    <x v="2"/>
    <n v="17297"/>
  </r>
  <r>
    <x v="1"/>
    <n v="34181"/>
  </r>
  <r>
    <x v="0"/>
    <n v="35171"/>
  </r>
  <r>
    <x v="4"/>
    <n v="12270"/>
  </r>
  <r>
    <x v="1"/>
    <n v="36938"/>
  </r>
  <r>
    <x v="1"/>
    <n v="10779"/>
  </r>
  <r>
    <x v="4"/>
    <n v="30260"/>
  </r>
  <r>
    <x v="0"/>
    <n v="34641"/>
  </r>
  <r>
    <x v="4"/>
    <n v="33232"/>
  </r>
  <r>
    <x v="2"/>
    <n v="26996"/>
  </r>
  <r>
    <x v="1"/>
    <n v="16639"/>
  </r>
  <r>
    <x v="2"/>
    <n v="37582"/>
  </r>
  <r>
    <x v="0"/>
    <n v="12146"/>
  </r>
  <r>
    <x v="3"/>
    <n v="24266"/>
  </r>
  <r>
    <x v="1"/>
    <n v="34805"/>
  </r>
  <r>
    <x v="2"/>
    <n v="14122"/>
  </r>
  <r>
    <x v="0"/>
    <n v="14152"/>
  </r>
  <r>
    <x v="0"/>
    <n v="37173"/>
  </r>
  <r>
    <x v="0"/>
    <n v="11775"/>
  </r>
  <r>
    <x v="4"/>
    <n v="34271"/>
  </r>
  <r>
    <x v="0"/>
    <n v="27635"/>
  </r>
  <r>
    <x v="0"/>
    <n v="26800"/>
  </r>
  <r>
    <x v="3"/>
    <n v="16156"/>
  </r>
  <r>
    <x v="4"/>
    <n v="10425"/>
  </r>
  <r>
    <x v="3"/>
    <n v="32750"/>
  </r>
  <r>
    <x v="1"/>
    <n v="21569"/>
  </r>
  <r>
    <x v="1"/>
    <n v="18063"/>
  </r>
  <r>
    <x v="4"/>
    <n v="34507"/>
  </r>
  <r>
    <x v="0"/>
    <n v="38150"/>
  </r>
  <r>
    <x v="2"/>
    <n v="39106"/>
  </r>
  <r>
    <x v="4"/>
    <n v="37379"/>
  </r>
  <r>
    <x v="3"/>
    <n v="24748"/>
  </r>
  <r>
    <x v="3"/>
    <n v="13558"/>
  </r>
  <r>
    <x v="1"/>
    <n v="14394"/>
  </r>
  <r>
    <x v="4"/>
    <n v="23493"/>
  </r>
  <r>
    <x v="4"/>
    <n v="32807"/>
  </r>
  <r>
    <x v="0"/>
    <n v="39643"/>
  </r>
  <r>
    <x v="2"/>
    <n v="18370"/>
  </r>
  <r>
    <x v="3"/>
    <n v="20000"/>
  </r>
  <r>
    <x v="0"/>
    <n v="35960"/>
  </r>
  <r>
    <x v="2"/>
    <n v="31341"/>
  </r>
  <r>
    <x v="2"/>
    <n v="13992"/>
  </r>
  <r>
    <x v="3"/>
    <n v="36286"/>
  </r>
  <r>
    <x v="3"/>
    <n v="39466"/>
  </r>
  <r>
    <x v="4"/>
    <n v="10283"/>
  </r>
  <r>
    <x v="0"/>
    <n v="36781"/>
  </r>
  <r>
    <x v="4"/>
    <n v="35393"/>
  </r>
  <r>
    <x v="1"/>
    <n v="10726"/>
  </r>
  <r>
    <x v="1"/>
    <n v="22612"/>
  </r>
  <r>
    <x v="3"/>
    <n v="17614"/>
  </r>
  <r>
    <x v="4"/>
    <n v="12888"/>
  </r>
  <r>
    <x v="1"/>
    <n v="33112"/>
  </r>
  <r>
    <x v="2"/>
    <n v="20838"/>
  </r>
  <r>
    <x v="0"/>
    <n v="18735"/>
  </r>
  <r>
    <x v="0"/>
    <n v="39503"/>
  </r>
  <r>
    <x v="0"/>
    <n v="15952"/>
  </r>
  <r>
    <x v="2"/>
    <n v="13838"/>
  </r>
  <r>
    <x v="0"/>
    <n v="16487"/>
  </r>
  <r>
    <x v="3"/>
    <n v="27092"/>
  </r>
  <r>
    <x v="2"/>
    <n v="12903"/>
  </r>
  <r>
    <x v="2"/>
    <n v="37035"/>
  </r>
  <r>
    <x v="2"/>
    <n v="14615"/>
  </r>
  <r>
    <x v="4"/>
    <n v="29838"/>
  </r>
  <r>
    <x v="3"/>
    <n v="17507"/>
  </r>
  <r>
    <x v="0"/>
    <n v="29163"/>
  </r>
  <r>
    <x v="0"/>
    <n v="24662"/>
  </r>
  <r>
    <x v="2"/>
    <n v="10263"/>
  </r>
  <r>
    <x v="3"/>
    <n v="22041"/>
  </r>
  <r>
    <x v="4"/>
    <n v="15778"/>
  </r>
  <r>
    <x v="1"/>
    <n v="20588"/>
  </r>
  <r>
    <x v="2"/>
    <n v="32158"/>
  </r>
  <r>
    <x v="0"/>
    <n v="17883"/>
  </r>
  <r>
    <x v="3"/>
    <n v="26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4FEC-18AE-414A-B2BB-DA53F85B0A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9">
    <pivotField axis="axisPage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numFmtId="164" showAll="0"/>
    <pivotField dataField="1" showAll="0"/>
    <pivotField axis="axisRow" showAll="0">
      <items count="5">
        <item x="3"/>
        <item x="0"/>
        <item x="2"/>
        <item x="1"/>
        <item t="default"/>
      </items>
    </pivotField>
  </pivotFields>
  <rowFields count="2">
    <field x="8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Average of 13394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CD9EC-5153-47A3-B25F-70C91DB87F0E}" name="PivotTable2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2">
    <pivotField axis="axisRow" compact="0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H1" workbookViewId="0">
      <pane ySplit="1" topLeftCell="A2" activePane="bottomLeft" state="frozen"/>
      <selection activeCell="I1" sqref="I1"/>
      <selection pane="bottomLeft" activeCell="O2" sqref="O2"/>
    </sheetView>
  </sheetViews>
  <sheetFormatPr defaultRowHeight="14.5" x14ac:dyDescent="0.35"/>
  <cols>
    <col min="1" max="1" width="3.81640625" bestFit="1" customWidth="1"/>
    <col min="2" max="2" width="18.81640625" bestFit="1" customWidth="1"/>
    <col min="5" max="5" width="11.08984375" bestFit="1" customWidth="1"/>
    <col min="7" max="7" width="32.90625" customWidth="1"/>
    <col min="8" max="8" width="23.36328125" customWidth="1"/>
    <col min="9" max="9" width="16.1796875" customWidth="1"/>
    <col min="10" max="10" width="18.08984375" customWidth="1"/>
    <col min="11" max="11" width="14.81640625" customWidth="1"/>
    <col min="12" max="12" width="16.54296875" customWidth="1"/>
    <col min="13" max="13" width="21.81640625" customWidth="1"/>
    <col min="14" max="14" width="12.1796875" customWidth="1"/>
    <col min="15" max="15" width="10.36328125" customWidth="1"/>
    <col min="27" max="27" width="10.36328125" bestFit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220</v>
      </c>
      <c r="L1" s="3" t="s">
        <v>221</v>
      </c>
      <c r="M1" s="3" t="s">
        <v>222</v>
      </c>
      <c r="N1" s="3" t="s">
        <v>223</v>
      </c>
      <c r="O1" s="3" t="s">
        <v>224</v>
      </c>
      <c r="P1" s="3" t="s">
        <v>219</v>
      </c>
    </row>
    <row r="2" spans="1:28" x14ac:dyDescent="0.35">
      <c r="A2">
        <v>1</v>
      </c>
      <c r="B2" t="s">
        <v>10</v>
      </c>
      <c r="C2">
        <v>35</v>
      </c>
      <c r="D2" t="s">
        <v>11</v>
      </c>
      <c r="E2" t="s">
        <v>12</v>
      </c>
      <c r="F2">
        <v>70986</v>
      </c>
      <c r="G2" s="2">
        <v>44354</v>
      </c>
      <c r="H2">
        <v>13394</v>
      </c>
      <c r="I2" t="s">
        <v>13</v>
      </c>
      <c r="J2">
        <v>44</v>
      </c>
      <c r="K2" t="str">
        <f>IF(F2&gt;50000,"ABOVE","BELOW")</f>
        <v>ABOVE</v>
      </c>
      <c r="L2" t="str">
        <f>_xlfn.IFS(J2&gt;=50,"EXCELLENT",J2&gt;=40,"GOOD",J2&gt;=30,"AVERAGE",J2&lt;=30,"POOR")</f>
        <v>GOOD</v>
      </c>
      <c r="M2" t="str">
        <f>IF(AND(E2="HR",I2="North",H2&gt;15000),"Match","No match")</f>
        <v>No match</v>
      </c>
      <c r="N2" t="str">
        <f>IF(OR(E2="IT",F2&gt;60000),"Match","No Match")</f>
        <v>Match</v>
      </c>
      <c r="O2">
        <f>SUMIF(E2:E201,"Sales",F2:F201)</f>
        <v>1813735</v>
      </c>
      <c r="P2" t="b">
        <f>NOT(E2="Marketing")</f>
        <v>1</v>
      </c>
    </row>
    <row r="3" spans="1:28" x14ac:dyDescent="0.35">
      <c r="A3">
        <v>2</v>
      </c>
      <c r="B3" t="s">
        <v>14</v>
      </c>
      <c r="C3">
        <v>40</v>
      </c>
      <c r="D3" t="s">
        <v>15</v>
      </c>
      <c r="E3" t="s">
        <v>7</v>
      </c>
      <c r="F3">
        <v>63849</v>
      </c>
      <c r="G3" s="2">
        <v>44566</v>
      </c>
      <c r="H3">
        <v>28070</v>
      </c>
      <c r="I3" t="s">
        <v>13</v>
      </c>
      <c r="J3">
        <v>40</v>
      </c>
      <c r="K3" t="str">
        <f t="shared" ref="K3:K66" si="0">IF(F3&gt;50000,"ABOVE","BELOW")</f>
        <v>ABOVE</v>
      </c>
      <c r="L3" t="str">
        <f t="shared" ref="L3:L66" si="1">_xlfn.IFS(J3&gt;=50,"EXCELLENT",J3&gt;=40,"GOOD",J3&gt;=30,"AVERAGE",J3&lt;=30,"POOR")</f>
        <v>GOOD</v>
      </c>
      <c r="M3" t="str">
        <f t="shared" ref="M3:M66" si="2">IF(AND(E3="HR",I3="North",H3&gt;15000),"Match","No match")</f>
        <v>No match</v>
      </c>
      <c r="N3" t="str">
        <f t="shared" ref="N3:N66" si="3">IF(OR(E3="IT",F3&gt;60000),"Match","No Match")</f>
        <v>Match</v>
      </c>
      <c r="P3" t="b">
        <f t="shared" ref="P3:P66" si="4">NOT(E3="Marketing")</f>
        <v>1</v>
      </c>
    </row>
    <row r="4" spans="1:28" x14ac:dyDescent="0.35">
      <c r="A4">
        <v>3</v>
      </c>
      <c r="B4" t="s">
        <v>16</v>
      </c>
      <c r="C4">
        <v>55</v>
      </c>
      <c r="D4" t="s">
        <v>15</v>
      </c>
      <c r="E4" t="s">
        <v>17</v>
      </c>
      <c r="F4">
        <v>52537</v>
      </c>
      <c r="G4" s="2">
        <v>44418</v>
      </c>
      <c r="H4">
        <v>38327</v>
      </c>
      <c r="I4" t="s">
        <v>18</v>
      </c>
      <c r="J4">
        <v>52</v>
      </c>
      <c r="K4" t="str">
        <f t="shared" si="0"/>
        <v>ABOVE</v>
      </c>
      <c r="L4" t="str">
        <f t="shared" si="1"/>
        <v>EXCELLENT</v>
      </c>
      <c r="M4" t="str">
        <f t="shared" si="2"/>
        <v>No match</v>
      </c>
      <c r="N4" t="str">
        <f t="shared" si="3"/>
        <v>No Match</v>
      </c>
      <c r="P4" t="b">
        <f t="shared" si="4"/>
        <v>1</v>
      </c>
    </row>
    <row r="5" spans="1:28" x14ac:dyDescent="0.35">
      <c r="A5">
        <v>4</v>
      </c>
      <c r="B5" t="s">
        <v>19</v>
      </c>
      <c r="C5">
        <v>44</v>
      </c>
      <c r="D5" t="s">
        <v>11</v>
      </c>
      <c r="E5" t="s">
        <v>20</v>
      </c>
      <c r="F5">
        <v>77358</v>
      </c>
      <c r="G5" s="2">
        <v>43385</v>
      </c>
      <c r="H5">
        <v>20413</v>
      </c>
      <c r="I5" t="s">
        <v>21</v>
      </c>
      <c r="J5">
        <v>38</v>
      </c>
      <c r="K5" t="str">
        <f t="shared" si="0"/>
        <v>ABOVE</v>
      </c>
      <c r="L5" t="str">
        <f t="shared" si="1"/>
        <v>AVERAGE</v>
      </c>
      <c r="M5" t="str">
        <f t="shared" si="2"/>
        <v>No match</v>
      </c>
      <c r="N5" t="str">
        <f t="shared" si="3"/>
        <v>Match</v>
      </c>
      <c r="P5" t="b">
        <f t="shared" si="4"/>
        <v>1</v>
      </c>
      <c r="Q5" t="s">
        <v>246</v>
      </c>
      <c r="AB5" t="s">
        <v>236</v>
      </c>
    </row>
    <row r="6" spans="1:28" x14ac:dyDescent="0.35">
      <c r="A6">
        <v>5</v>
      </c>
      <c r="B6" t="s">
        <v>22</v>
      </c>
      <c r="C6">
        <v>37</v>
      </c>
      <c r="D6" t="s">
        <v>15</v>
      </c>
      <c r="E6" t="s">
        <v>17</v>
      </c>
      <c r="F6">
        <v>70572</v>
      </c>
      <c r="G6" s="2">
        <v>43945</v>
      </c>
      <c r="H6">
        <v>31025</v>
      </c>
      <c r="I6" t="s">
        <v>23</v>
      </c>
      <c r="J6">
        <v>33</v>
      </c>
      <c r="K6" t="str">
        <f t="shared" si="0"/>
        <v>ABOVE</v>
      </c>
      <c r="L6" t="str">
        <f t="shared" si="1"/>
        <v>AVERAGE</v>
      </c>
      <c r="M6" t="str">
        <f t="shared" si="2"/>
        <v>No match</v>
      </c>
      <c r="N6" t="str">
        <f t="shared" si="3"/>
        <v>Match</v>
      </c>
      <c r="P6" t="b">
        <f t="shared" si="4"/>
        <v>1</v>
      </c>
    </row>
    <row r="7" spans="1:28" x14ac:dyDescent="0.35">
      <c r="A7">
        <v>6</v>
      </c>
      <c r="B7" t="s">
        <v>24</v>
      </c>
      <c r="C7">
        <v>44</v>
      </c>
      <c r="D7" t="s">
        <v>15</v>
      </c>
      <c r="E7" t="s">
        <v>7</v>
      </c>
      <c r="F7">
        <v>67081</v>
      </c>
      <c r="G7" s="2">
        <v>42465</v>
      </c>
      <c r="H7">
        <v>12096</v>
      </c>
      <c r="I7" t="s">
        <v>13</v>
      </c>
      <c r="J7">
        <v>28</v>
      </c>
      <c r="K7" t="str">
        <f t="shared" si="0"/>
        <v>ABOVE</v>
      </c>
      <c r="L7" t="str">
        <f t="shared" si="1"/>
        <v>POOR</v>
      </c>
      <c r="M7" t="str">
        <f t="shared" si="2"/>
        <v>No match</v>
      </c>
      <c r="N7" t="str">
        <f t="shared" si="3"/>
        <v>Match</v>
      </c>
      <c r="P7" t="b">
        <f t="shared" si="4"/>
        <v>1</v>
      </c>
      <c r="Q7" t="s">
        <v>247</v>
      </c>
      <c r="AB7" t="s">
        <v>236</v>
      </c>
    </row>
    <row r="8" spans="1:28" x14ac:dyDescent="0.35">
      <c r="A8">
        <v>7</v>
      </c>
      <c r="B8" t="s">
        <v>25</v>
      </c>
      <c r="C8">
        <v>26</v>
      </c>
      <c r="D8" t="s">
        <v>11</v>
      </c>
      <c r="E8" t="s">
        <v>20</v>
      </c>
      <c r="F8">
        <v>53813</v>
      </c>
      <c r="G8" s="2">
        <v>44694</v>
      </c>
      <c r="H8">
        <v>39507</v>
      </c>
      <c r="I8" t="s">
        <v>13</v>
      </c>
      <c r="J8">
        <v>25</v>
      </c>
      <c r="K8" t="str">
        <f t="shared" si="0"/>
        <v>ABOVE</v>
      </c>
      <c r="L8" t="str">
        <f t="shared" si="1"/>
        <v>POOR</v>
      </c>
      <c r="M8" t="str">
        <f t="shared" si="2"/>
        <v>No match</v>
      </c>
      <c r="N8" t="str">
        <f t="shared" si="3"/>
        <v>No Match</v>
      </c>
      <c r="P8" t="b">
        <f t="shared" si="4"/>
        <v>1</v>
      </c>
    </row>
    <row r="9" spans="1:28" x14ac:dyDescent="0.35">
      <c r="A9">
        <v>8</v>
      </c>
      <c r="B9" t="s">
        <v>26</v>
      </c>
      <c r="C9">
        <v>30</v>
      </c>
      <c r="D9" t="s">
        <v>15</v>
      </c>
      <c r="E9" t="s">
        <v>17</v>
      </c>
      <c r="F9">
        <v>54706</v>
      </c>
      <c r="G9" s="2">
        <v>44216</v>
      </c>
      <c r="H9">
        <v>16865</v>
      </c>
      <c r="I9" t="s">
        <v>13</v>
      </c>
      <c r="J9">
        <v>59</v>
      </c>
      <c r="K9" t="str">
        <f t="shared" si="0"/>
        <v>ABOVE</v>
      </c>
      <c r="L9" t="str">
        <f t="shared" si="1"/>
        <v>EXCELLENT</v>
      </c>
      <c r="M9" t="str">
        <f t="shared" si="2"/>
        <v>Match</v>
      </c>
      <c r="N9" t="str">
        <f t="shared" si="3"/>
        <v>No Match</v>
      </c>
      <c r="P9" t="b">
        <f t="shared" si="4"/>
        <v>1</v>
      </c>
      <c r="Q9" t="s">
        <v>248</v>
      </c>
      <c r="AB9" t="s">
        <v>236</v>
      </c>
    </row>
    <row r="10" spans="1:28" x14ac:dyDescent="0.35">
      <c r="A10">
        <v>9</v>
      </c>
      <c r="B10" t="s">
        <v>27</v>
      </c>
      <c r="C10">
        <v>20</v>
      </c>
      <c r="D10" t="s">
        <v>15</v>
      </c>
      <c r="E10" t="s">
        <v>12</v>
      </c>
      <c r="F10">
        <v>76304</v>
      </c>
      <c r="G10" s="2">
        <v>42597</v>
      </c>
      <c r="H10">
        <v>22260</v>
      </c>
      <c r="I10" t="s">
        <v>13</v>
      </c>
      <c r="J10">
        <v>38</v>
      </c>
      <c r="K10" t="str">
        <f t="shared" si="0"/>
        <v>ABOVE</v>
      </c>
      <c r="L10" t="str">
        <f t="shared" si="1"/>
        <v>AVERAGE</v>
      </c>
      <c r="M10" t="str">
        <f t="shared" si="2"/>
        <v>No match</v>
      </c>
      <c r="N10" t="str">
        <f t="shared" si="3"/>
        <v>Match</v>
      </c>
      <c r="P10" t="b">
        <f t="shared" si="4"/>
        <v>1</v>
      </c>
    </row>
    <row r="11" spans="1:28" x14ac:dyDescent="0.35">
      <c r="A11">
        <v>10</v>
      </c>
      <c r="B11" t="s">
        <v>28</v>
      </c>
      <c r="C11">
        <v>56</v>
      </c>
      <c r="D11" t="s">
        <v>11</v>
      </c>
      <c r="E11" t="s">
        <v>29</v>
      </c>
      <c r="F11">
        <v>44181</v>
      </c>
      <c r="G11" s="2">
        <v>44690</v>
      </c>
      <c r="H11">
        <v>19002</v>
      </c>
      <c r="I11" t="s">
        <v>18</v>
      </c>
      <c r="J11">
        <v>38</v>
      </c>
      <c r="K11" t="str">
        <f t="shared" si="0"/>
        <v>BELOW</v>
      </c>
      <c r="L11" t="str">
        <f t="shared" si="1"/>
        <v>AVERAGE</v>
      </c>
      <c r="M11" t="str">
        <f t="shared" si="2"/>
        <v>No match</v>
      </c>
      <c r="N11" t="str">
        <f t="shared" si="3"/>
        <v>No Match</v>
      </c>
      <c r="P11" t="b">
        <f t="shared" si="4"/>
        <v>0</v>
      </c>
      <c r="Q11" t="s">
        <v>249</v>
      </c>
      <c r="AB11" t="s">
        <v>236</v>
      </c>
    </row>
    <row r="12" spans="1:28" x14ac:dyDescent="0.35">
      <c r="A12">
        <v>11</v>
      </c>
      <c r="B12" t="s">
        <v>30</v>
      </c>
      <c r="C12">
        <v>42</v>
      </c>
      <c r="D12" t="s">
        <v>11</v>
      </c>
      <c r="E12" t="s">
        <v>12</v>
      </c>
      <c r="F12">
        <v>47225</v>
      </c>
      <c r="G12" s="2">
        <v>44064</v>
      </c>
      <c r="H12">
        <v>39772</v>
      </c>
      <c r="I12" t="s">
        <v>21</v>
      </c>
      <c r="J12">
        <v>41</v>
      </c>
      <c r="K12" t="str">
        <f t="shared" si="0"/>
        <v>BELOW</v>
      </c>
      <c r="L12" t="str">
        <f t="shared" si="1"/>
        <v>GOOD</v>
      </c>
      <c r="M12" t="str">
        <f t="shared" si="2"/>
        <v>No match</v>
      </c>
      <c r="N12" t="str">
        <f t="shared" si="3"/>
        <v>Match</v>
      </c>
      <c r="P12" t="b">
        <f t="shared" si="4"/>
        <v>1</v>
      </c>
    </row>
    <row r="13" spans="1:28" x14ac:dyDescent="0.35">
      <c r="A13">
        <v>12</v>
      </c>
      <c r="B13" t="s">
        <v>31</v>
      </c>
      <c r="C13">
        <v>43</v>
      </c>
      <c r="D13" t="s">
        <v>15</v>
      </c>
      <c r="E13" t="s">
        <v>29</v>
      </c>
      <c r="F13">
        <v>43769</v>
      </c>
      <c r="G13" s="2">
        <v>44800</v>
      </c>
      <c r="H13">
        <v>25897</v>
      </c>
      <c r="I13" t="s">
        <v>21</v>
      </c>
      <c r="J13">
        <v>56</v>
      </c>
      <c r="K13" t="str">
        <f t="shared" si="0"/>
        <v>BELOW</v>
      </c>
      <c r="L13" t="str">
        <f t="shared" si="1"/>
        <v>EXCELLENT</v>
      </c>
      <c r="M13" t="str">
        <f t="shared" si="2"/>
        <v>No match</v>
      </c>
      <c r="N13" t="str">
        <f t="shared" si="3"/>
        <v>No Match</v>
      </c>
      <c r="P13" t="b">
        <f t="shared" si="4"/>
        <v>0</v>
      </c>
      <c r="Q13" t="s">
        <v>250</v>
      </c>
      <c r="AB13" t="s">
        <v>236</v>
      </c>
    </row>
    <row r="14" spans="1:28" x14ac:dyDescent="0.35">
      <c r="A14">
        <v>13</v>
      </c>
      <c r="B14" t="s">
        <v>32</v>
      </c>
      <c r="C14">
        <v>27</v>
      </c>
      <c r="D14" t="s">
        <v>11</v>
      </c>
      <c r="E14" t="s">
        <v>7</v>
      </c>
      <c r="F14">
        <v>77634</v>
      </c>
      <c r="G14" s="2">
        <v>43650</v>
      </c>
      <c r="H14">
        <v>22359</v>
      </c>
      <c r="I14" t="s">
        <v>13</v>
      </c>
      <c r="J14">
        <v>41</v>
      </c>
      <c r="K14" t="str">
        <f t="shared" si="0"/>
        <v>ABOVE</v>
      </c>
      <c r="L14" t="str">
        <f t="shared" si="1"/>
        <v>GOOD</v>
      </c>
      <c r="M14" t="str">
        <f t="shared" si="2"/>
        <v>No match</v>
      </c>
      <c r="N14" t="str">
        <f t="shared" si="3"/>
        <v>Match</v>
      </c>
      <c r="P14" t="b">
        <f t="shared" si="4"/>
        <v>1</v>
      </c>
    </row>
    <row r="15" spans="1:28" x14ac:dyDescent="0.35">
      <c r="A15">
        <v>14</v>
      </c>
      <c r="B15" t="s">
        <v>33</v>
      </c>
      <c r="C15">
        <v>55</v>
      </c>
      <c r="D15" t="s">
        <v>11</v>
      </c>
      <c r="E15" t="s">
        <v>7</v>
      </c>
      <c r="F15">
        <v>46025</v>
      </c>
      <c r="G15" s="2">
        <v>42014</v>
      </c>
      <c r="H15">
        <v>14774</v>
      </c>
      <c r="I15" t="s">
        <v>18</v>
      </c>
      <c r="J15">
        <v>44</v>
      </c>
      <c r="K15" t="str">
        <f t="shared" si="0"/>
        <v>BELOW</v>
      </c>
      <c r="L15" t="str">
        <f t="shared" si="1"/>
        <v>GOOD</v>
      </c>
      <c r="M15" t="str">
        <f t="shared" si="2"/>
        <v>No match</v>
      </c>
      <c r="N15" t="str">
        <f t="shared" si="3"/>
        <v>No Match</v>
      </c>
      <c r="P15" t="b">
        <f t="shared" si="4"/>
        <v>1</v>
      </c>
    </row>
    <row r="16" spans="1:28" x14ac:dyDescent="0.35">
      <c r="A16">
        <v>15</v>
      </c>
      <c r="B16" t="s">
        <v>34</v>
      </c>
      <c r="C16">
        <v>57</v>
      </c>
      <c r="D16" t="s">
        <v>11</v>
      </c>
      <c r="E16" t="s">
        <v>12</v>
      </c>
      <c r="F16">
        <v>72009</v>
      </c>
      <c r="G16" s="2">
        <v>42668</v>
      </c>
      <c r="H16">
        <v>36836</v>
      </c>
      <c r="I16" t="s">
        <v>18</v>
      </c>
      <c r="J16">
        <v>54</v>
      </c>
      <c r="K16" t="str">
        <f t="shared" si="0"/>
        <v>ABOVE</v>
      </c>
      <c r="L16" t="str">
        <f t="shared" si="1"/>
        <v>EXCELLENT</v>
      </c>
      <c r="M16" t="str">
        <f t="shared" si="2"/>
        <v>No match</v>
      </c>
      <c r="N16" t="str">
        <f t="shared" si="3"/>
        <v>Match</v>
      </c>
      <c r="P16" t="b">
        <f t="shared" si="4"/>
        <v>1</v>
      </c>
    </row>
    <row r="17" spans="1:27" x14ac:dyDescent="0.35">
      <c r="A17">
        <v>16</v>
      </c>
      <c r="B17" t="s">
        <v>35</v>
      </c>
      <c r="C17">
        <v>57</v>
      </c>
      <c r="D17" t="s">
        <v>15</v>
      </c>
      <c r="E17" t="s">
        <v>29</v>
      </c>
      <c r="F17">
        <v>62745</v>
      </c>
      <c r="G17" s="2">
        <v>42794</v>
      </c>
      <c r="H17">
        <v>36474</v>
      </c>
      <c r="I17" t="s">
        <v>18</v>
      </c>
      <c r="J17">
        <v>60</v>
      </c>
      <c r="K17" t="str">
        <f t="shared" si="0"/>
        <v>ABOVE</v>
      </c>
      <c r="L17" t="str">
        <f t="shared" si="1"/>
        <v>EXCELLENT</v>
      </c>
      <c r="M17" t="str">
        <f t="shared" si="2"/>
        <v>No match</v>
      </c>
      <c r="N17" t="str">
        <f t="shared" si="3"/>
        <v>Match</v>
      </c>
      <c r="P17" t="b">
        <f t="shared" si="4"/>
        <v>0</v>
      </c>
    </row>
    <row r="18" spans="1:27" x14ac:dyDescent="0.35">
      <c r="A18">
        <v>17</v>
      </c>
      <c r="B18" t="s">
        <v>36</v>
      </c>
      <c r="C18">
        <v>55</v>
      </c>
      <c r="D18" t="s">
        <v>11</v>
      </c>
      <c r="E18" t="s">
        <v>17</v>
      </c>
      <c r="F18">
        <v>39959</v>
      </c>
      <c r="G18" s="2">
        <v>44822</v>
      </c>
      <c r="H18">
        <v>22654</v>
      </c>
      <c r="I18" t="s">
        <v>21</v>
      </c>
      <c r="J18">
        <v>47</v>
      </c>
      <c r="K18" t="str">
        <f t="shared" si="0"/>
        <v>BELOW</v>
      </c>
      <c r="L18" t="str">
        <f t="shared" si="1"/>
        <v>GOOD</v>
      </c>
      <c r="M18" t="str">
        <f t="shared" si="2"/>
        <v>No match</v>
      </c>
      <c r="N18" t="str">
        <f t="shared" si="3"/>
        <v>No Match</v>
      </c>
      <c r="P18" t="b">
        <f t="shared" si="4"/>
        <v>1</v>
      </c>
    </row>
    <row r="19" spans="1:27" x14ac:dyDescent="0.35">
      <c r="A19">
        <v>18</v>
      </c>
      <c r="B19" t="s">
        <v>37</v>
      </c>
      <c r="C19">
        <v>28</v>
      </c>
      <c r="D19" t="s">
        <v>15</v>
      </c>
      <c r="E19" t="s">
        <v>29</v>
      </c>
      <c r="F19">
        <v>50794</v>
      </c>
      <c r="G19" s="2">
        <v>44479</v>
      </c>
      <c r="H19">
        <v>24487</v>
      </c>
      <c r="I19" t="s">
        <v>23</v>
      </c>
      <c r="J19">
        <v>52</v>
      </c>
      <c r="K19" t="str">
        <f t="shared" si="0"/>
        <v>ABOVE</v>
      </c>
      <c r="L19" t="str">
        <f t="shared" si="1"/>
        <v>EXCELLENT</v>
      </c>
      <c r="M19" t="str">
        <f t="shared" si="2"/>
        <v>No match</v>
      </c>
      <c r="N19" t="str">
        <f t="shared" si="3"/>
        <v>No Match</v>
      </c>
      <c r="P19" t="b">
        <f t="shared" si="4"/>
        <v>0</v>
      </c>
    </row>
    <row r="20" spans="1:27" x14ac:dyDescent="0.35">
      <c r="A20">
        <v>19</v>
      </c>
      <c r="B20" t="s">
        <v>38</v>
      </c>
      <c r="C20">
        <v>27</v>
      </c>
      <c r="D20" t="s">
        <v>11</v>
      </c>
      <c r="E20" t="s">
        <v>29</v>
      </c>
      <c r="F20">
        <v>65152</v>
      </c>
      <c r="G20" s="2">
        <v>44336</v>
      </c>
      <c r="H20">
        <v>33987</v>
      </c>
      <c r="I20" t="s">
        <v>21</v>
      </c>
      <c r="J20">
        <v>41</v>
      </c>
      <c r="K20" t="str">
        <f t="shared" si="0"/>
        <v>ABOVE</v>
      </c>
      <c r="L20" t="str">
        <f t="shared" si="1"/>
        <v>GOOD</v>
      </c>
      <c r="M20" t="str">
        <f t="shared" si="2"/>
        <v>No match</v>
      </c>
      <c r="N20" t="str">
        <f t="shared" si="3"/>
        <v>Match</v>
      </c>
      <c r="P20" t="b">
        <f t="shared" si="4"/>
        <v>0</v>
      </c>
    </row>
    <row r="21" spans="1:27" x14ac:dyDescent="0.35">
      <c r="A21">
        <v>20</v>
      </c>
      <c r="B21" t="s">
        <v>39</v>
      </c>
      <c r="C21">
        <v>54</v>
      </c>
      <c r="D21" t="s">
        <v>11</v>
      </c>
      <c r="E21" t="s">
        <v>20</v>
      </c>
      <c r="F21">
        <v>46252</v>
      </c>
      <c r="G21" s="2">
        <v>44394</v>
      </c>
      <c r="H21">
        <v>34241</v>
      </c>
      <c r="I21" t="s">
        <v>18</v>
      </c>
      <c r="J21">
        <v>44</v>
      </c>
      <c r="K21" t="str">
        <f t="shared" si="0"/>
        <v>BELOW</v>
      </c>
      <c r="L21" t="str">
        <f t="shared" si="1"/>
        <v>GOOD</v>
      </c>
      <c r="M21" t="str">
        <f t="shared" si="2"/>
        <v>No match</v>
      </c>
      <c r="N21" t="str">
        <f t="shared" si="3"/>
        <v>No Match</v>
      </c>
      <c r="P21" t="b">
        <f t="shared" si="4"/>
        <v>1</v>
      </c>
    </row>
    <row r="22" spans="1:27" x14ac:dyDescent="0.35">
      <c r="A22">
        <v>21</v>
      </c>
      <c r="B22" t="s">
        <v>40</v>
      </c>
      <c r="C22">
        <v>32</v>
      </c>
      <c r="D22" t="s">
        <v>11</v>
      </c>
      <c r="E22" t="s">
        <v>7</v>
      </c>
      <c r="F22">
        <v>31929</v>
      </c>
      <c r="G22" s="2">
        <v>42749</v>
      </c>
      <c r="H22">
        <v>34366</v>
      </c>
      <c r="I22" t="s">
        <v>21</v>
      </c>
      <c r="J22">
        <v>44</v>
      </c>
      <c r="K22" t="str">
        <f t="shared" si="0"/>
        <v>BELOW</v>
      </c>
      <c r="L22" t="str">
        <f t="shared" si="1"/>
        <v>GOOD</v>
      </c>
      <c r="M22" t="str">
        <f t="shared" si="2"/>
        <v>No match</v>
      </c>
      <c r="N22" t="str">
        <f t="shared" si="3"/>
        <v>No Match</v>
      </c>
      <c r="P22" t="b">
        <f t="shared" si="4"/>
        <v>1</v>
      </c>
      <c r="R22" s="8" t="s">
        <v>225</v>
      </c>
      <c r="S22" s="8"/>
      <c r="T22" s="8"/>
      <c r="U22" s="8"/>
      <c r="V22" s="8"/>
      <c r="W22" s="8"/>
      <c r="X22" s="8"/>
      <c r="Y22" s="8"/>
      <c r="AA22">
        <f>SUMIFS(F2:F201,E2:E201,"IT",J2:J201,"&gt;35")</f>
        <v>1629219</v>
      </c>
    </row>
    <row r="23" spans="1:27" x14ac:dyDescent="0.35">
      <c r="A23">
        <v>22</v>
      </c>
      <c r="B23" t="s">
        <v>41</v>
      </c>
      <c r="C23">
        <v>48</v>
      </c>
      <c r="D23" t="s">
        <v>15</v>
      </c>
      <c r="E23" t="s">
        <v>29</v>
      </c>
      <c r="F23">
        <v>77413</v>
      </c>
      <c r="G23" s="2">
        <v>42937</v>
      </c>
      <c r="H23">
        <v>16964</v>
      </c>
      <c r="I23" t="s">
        <v>18</v>
      </c>
      <c r="J23">
        <v>41</v>
      </c>
      <c r="K23" t="str">
        <f t="shared" si="0"/>
        <v>ABOVE</v>
      </c>
      <c r="L23" t="str">
        <f t="shared" si="1"/>
        <v>GOOD</v>
      </c>
      <c r="M23" t="str">
        <f t="shared" si="2"/>
        <v>No match</v>
      </c>
      <c r="N23" t="str">
        <f t="shared" si="3"/>
        <v>Match</v>
      </c>
      <c r="P23" t="b">
        <f t="shared" si="4"/>
        <v>0</v>
      </c>
    </row>
    <row r="24" spans="1:27" x14ac:dyDescent="0.35">
      <c r="A24">
        <v>23</v>
      </c>
      <c r="B24" t="s">
        <v>42</v>
      </c>
      <c r="C24">
        <v>33</v>
      </c>
      <c r="D24" t="s">
        <v>11</v>
      </c>
      <c r="E24" t="s">
        <v>17</v>
      </c>
      <c r="F24">
        <v>75052</v>
      </c>
      <c r="G24" s="2">
        <v>43942</v>
      </c>
      <c r="H24">
        <v>28846</v>
      </c>
      <c r="I24" t="s">
        <v>13</v>
      </c>
      <c r="J24">
        <v>25</v>
      </c>
      <c r="K24" t="str">
        <f t="shared" si="0"/>
        <v>ABOVE</v>
      </c>
      <c r="L24" t="str">
        <f t="shared" si="1"/>
        <v>POOR</v>
      </c>
      <c r="M24" t="str">
        <f t="shared" si="2"/>
        <v>Match</v>
      </c>
      <c r="N24" t="str">
        <f t="shared" si="3"/>
        <v>Match</v>
      </c>
      <c r="P24" t="b">
        <f t="shared" si="4"/>
        <v>1</v>
      </c>
      <c r="R24" s="8" t="s">
        <v>226</v>
      </c>
      <c r="S24" s="8"/>
      <c r="T24" s="8"/>
      <c r="U24" s="8"/>
      <c r="V24" s="8"/>
      <c r="W24" s="8"/>
      <c r="X24" s="8"/>
      <c r="Y24" s="8"/>
      <c r="AA24">
        <f>COUNTIF(E2:E201,"HR")</f>
        <v>44</v>
      </c>
    </row>
    <row r="25" spans="1:27" x14ac:dyDescent="0.35">
      <c r="A25">
        <v>24</v>
      </c>
      <c r="B25" t="s">
        <v>43</v>
      </c>
      <c r="C25">
        <v>60</v>
      </c>
      <c r="D25" t="s">
        <v>15</v>
      </c>
      <c r="E25" t="s">
        <v>12</v>
      </c>
      <c r="F25">
        <v>54329</v>
      </c>
      <c r="G25" s="2">
        <v>43796</v>
      </c>
      <c r="H25">
        <v>33529</v>
      </c>
      <c r="I25" t="s">
        <v>21</v>
      </c>
      <c r="J25">
        <v>20</v>
      </c>
      <c r="K25" t="str">
        <f t="shared" si="0"/>
        <v>ABOVE</v>
      </c>
      <c r="L25" t="str">
        <f t="shared" si="1"/>
        <v>POOR</v>
      </c>
      <c r="M25" t="str">
        <f t="shared" si="2"/>
        <v>No match</v>
      </c>
      <c r="N25" t="str">
        <f t="shared" si="3"/>
        <v>Match</v>
      </c>
      <c r="P25" t="b">
        <f t="shared" si="4"/>
        <v>1</v>
      </c>
    </row>
    <row r="26" spans="1:27" x14ac:dyDescent="0.35">
      <c r="A26">
        <v>25</v>
      </c>
      <c r="B26" t="s">
        <v>44</v>
      </c>
      <c r="C26">
        <v>42</v>
      </c>
      <c r="D26" t="s">
        <v>11</v>
      </c>
      <c r="E26" t="s">
        <v>12</v>
      </c>
      <c r="F26">
        <v>70350</v>
      </c>
      <c r="G26" s="2">
        <v>42412</v>
      </c>
      <c r="H26">
        <v>38067</v>
      </c>
      <c r="I26" t="s">
        <v>18</v>
      </c>
      <c r="J26">
        <v>21</v>
      </c>
      <c r="K26" t="str">
        <f t="shared" si="0"/>
        <v>ABOVE</v>
      </c>
      <c r="L26" t="str">
        <f t="shared" si="1"/>
        <v>POOR</v>
      </c>
      <c r="M26" t="str">
        <f t="shared" si="2"/>
        <v>No match</v>
      </c>
      <c r="N26" t="str">
        <f t="shared" si="3"/>
        <v>Match</v>
      </c>
      <c r="P26" t="b">
        <f t="shared" si="4"/>
        <v>1</v>
      </c>
      <c r="S26" s="8" t="s">
        <v>227</v>
      </c>
      <c r="T26" s="8"/>
      <c r="U26" s="8"/>
      <c r="V26" s="8"/>
      <c r="W26" s="8"/>
      <c r="X26" s="8"/>
      <c r="Y26" s="8"/>
      <c r="AA26">
        <f>COUNTIFS(D2:D201,"F",E2:E201,"Finance")</f>
        <v>22</v>
      </c>
    </row>
    <row r="27" spans="1:27" x14ac:dyDescent="0.35">
      <c r="A27">
        <v>26</v>
      </c>
      <c r="B27" t="s">
        <v>45</v>
      </c>
      <c r="C27">
        <v>39</v>
      </c>
      <c r="D27" t="s">
        <v>11</v>
      </c>
      <c r="E27" t="s">
        <v>7</v>
      </c>
      <c r="F27">
        <v>46435</v>
      </c>
      <c r="G27" s="2">
        <v>45320</v>
      </c>
      <c r="H27">
        <v>39585</v>
      </c>
      <c r="I27" t="s">
        <v>21</v>
      </c>
      <c r="J27">
        <v>45</v>
      </c>
      <c r="K27" t="str">
        <f t="shared" si="0"/>
        <v>BELOW</v>
      </c>
      <c r="L27" t="str">
        <f t="shared" si="1"/>
        <v>GOOD</v>
      </c>
      <c r="M27" t="str">
        <f t="shared" si="2"/>
        <v>No match</v>
      </c>
      <c r="N27" t="str">
        <f t="shared" si="3"/>
        <v>No Match</v>
      </c>
      <c r="P27" t="b">
        <f t="shared" si="4"/>
        <v>1</v>
      </c>
    </row>
    <row r="28" spans="1:27" x14ac:dyDescent="0.35">
      <c r="A28">
        <v>27</v>
      </c>
      <c r="B28" t="s">
        <v>46</v>
      </c>
      <c r="C28">
        <v>59</v>
      </c>
      <c r="D28" t="s">
        <v>11</v>
      </c>
      <c r="E28" t="s">
        <v>17</v>
      </c>
      <c r="F28">
        <v>76884</v>
      </c>
      <c r="G28" s="2">
        <v>43840</v>
      </c>
      <c r="H28">
        <v>11271</v>
      </c>
      <c r="I28" t="s">
        <v>18</v>
      </c>
      <c r="J28">
        <v>25</v>
      </c>
      <c r="K28" t="str">
        <f t="shared" si="0"/>
        <v>ABOVE</v>
      </c>
      <c r="L28" t="str">
        <f t="shared" si="1"/>
        <v>POOR</v>
      </c>
      <c r="M28" t="str">
        <f>IF(AND(E28="HR",I28="North",H28&gt;15000),"Match","No match")</f>
        <v>No match</v>
      </c>
      <c r="N28" t="str">
        <f>IF(OR(E28="IT",F28&gt;60000),"Match","No Match")</f>
        <v>Match</v>
      </c>
      <c r="P28" t="b">
        <f t="shared" si="4"/>
        <v>1</v>
      </c>
      <c r="S28" t="s">
        <v>228</v>
      </c>
      <c r="AA28">
        <f>AVERAGEIF(E2:E201,"Marketing",F2:F201)</f>
        <v>53389.473684210527</v>
      </c>
    </row>
    <row r="29" spans="1:27" x14ac:dyDescent="0.35">
      <c r="A29">
        <v>28</v>
      </c>
      <c r="B29" t="s">
        <v>47</v>
      </c>
      <c r="C29">
        <v>49</v>
      </c>
      <c r="D29" t="s">
        <v>11</v>
      </c>
      <c r="E29" t="s">
        <v>7</v>
      </c>
      <c r="F29">
        <v>44789</v>
      </c>
      <c r="G29" s="2">
        <v>45017</v>
      </c>
      <c r="H29">
        <v>22170</v>
      </c>
      <c r="I29" t="s">
        <v>21</v>
      </c>
      <c r="J29">
        <v>22</v>
      </c>
      <c r="K29" t="str">
        <f t="shared" si="0"/>
        <v>BELOW</v>
      </c>
      <c r="L29" t="str">
        <f t="shared" si="1"/>
        <v>POOR</v>
      </c>
      <c r="M29" t="str">
        <f t="shared" si="2"/>
        <v>No match</v>
      </c>
      <c r="N29" t="str">
        <f t="shared" si="3"/>
        <v>No Match</v>
      </c>
      <c r="P29" t="b">
        <f t="shared" si="4"/>
        <v>1</v>
      </c>
    </row>
    <row r="30" spans="1:27" x14ac:dyDescent="0.35">
      <c r="A30">
        <v>29</v>
      </c>
      <c r="B30" t="s">
        <v>48</v>
      </c>
      <c r="C30">
        <v>59</v>
      </c>
      <c r="D30" t="s">
        <v>15</v>
      </c>
      <c r="E30" t="s">
        <v>17</v>
      </c>
      <c r="F30">
        <v>79873</v>
      </c>
      <c r="G30" s="2">
        <v>43458</v>
      </c>
      <c r="H30">
        <v>20391</v>
      </c>
      <c r="I30" t="s">
        <v>18</v>
      </c>
      <c r="J30">
        <v>20</v>
      </c>
      <c r="K30" t="str">
        <f t="shared" si="0"/>
        <v>ABOVE</v>
      </c>
      <c r="L30" t="str">
        <f t="shared" si="1"/>
        <v>POOR</v>
      </c>
      <c r="M30" t="str">
        <f t="shared" si="2"/>
        <v>No match</v>
      </c>
      <c r="N30" t="str">
        <f t="shared" si="3"/>
        <v>Match</v>
      </c>
      <c r="P30" t="b">
        <f t="shared" si="4"/>
        <v>1</v>
      </c>
      <c r="Q30" t="s">
        <v>229</v>
      </c>
      <c r="AA30">
        <f>AVERAGEIFS(H:H,I:I,"North",J:J,"&gt;40")</f>
        <v>22015.652173913044</v>
      </c>
    </row>
    <row r="31" spans="1:27" x14ac:dyDescent="0.35">
      <c r="A31">
        <v>30</v>
      </c>
      <c r="B31" t="s">
        <v>49</v>
      </c>
      <c r="C31">
        <v>56</v>
      </c>
      <c r="D31" t="s">
        <v>15</v>
      </c>
      <c r="E31" t="s">
        <v>29</v>
      </c>
      <c r="F31">
        <v>58256</v>
      </c>
      <c r="G31" s="2">
        <v>44438</v>
      </c>
      <c r="H31">
        <v>20553</v>
      </c>
      <c r="I31" t="s">
        <v>23</v>
      </c>
      <c r="J31">
        <v>36</v>
      </c>
      <c r="K31" t="str">
        <f t="shared" si="0"/>
        <v>ABOVE</v>
      </c>
      <c r="L31" t="str">
        <f t="shared" si="1"/>
        <v>AVERAGE</v>
      </c>
      <c r="M31" t="str">
        <f t="shared" si="2"/>
        <v>No match</v>
      </c>
      <c r="N31" t="str">
        <f t="shared" si="3"/>
        <v>No Match</v>
      </c>
      <c r="P31" t="b">
        <f t="shared" si="4"/>
        <v>0</v>
      </c>
    </row>
    <row r="32" spans="1:27" x14ac:dyDescent="0.35">
      <c r="A32">
        <v>31</v>
      </c>
      <c r="B32" t="s">
        <v>50</v>
      </c>
      <c r="C32">
        <v>30</v>
      </c>
      <c r="D32" t="s">
        <v>15</v>
      </c>
      <c r="E32" t="s">
        <v>17</v>
      </c>
      <c r="F32">
        <v>61420</v>
      </c>
      <c r="G32" s="2">
        <v>43773</v>
      </c>
      <c r="H32">
        <v>10664</v>
      </c>
      <c r="I32" t="s">
        <v>21</v>
      </c>
      <c r="J32">
        <v>28</v>
      </c>
      <c r="K32" t="str">
        <f t="shared" si="0"/>
        <v>ABOVE</v>
      </c>
      <c r="L32" t="str">
        <f t="shared" si="1"/>
        <v>POOR</v>
      </c>
      <c r="M32" t="str">
        <f t="shared" si="2"/>
        <v>No match</v>
      </c>
      <c r="N32" t="str">
        <f t="shared" si="3"/>
        <v>Match</v>
      </c>
      <c r="P32" t="b">
        <f t="shared" si="4"/>
        <v>1</v>
      </c>
      <c r="Q32" t="s">
        <v>230</v>
      </c>
      <c r="AA32">
        <f>_xlfn.MAXIFS(F:F,I:I,"South")</f>
        <v>77358</v>
      </c>
    </row>
    <row r="33" spans="1:27" x14ac:dyDescent="0.35">
      <c r="A33">
        <v>32</v>
      </c>
      <c r="B33" t="s">
        <v>51</v>
      </c>
      <c r="C33">
        <v>36</v>
      </c>
      <c r="D33" t="s">
        <v>11</v>
      </c>
      <c r="E33" t="s">
        <v>7</v>
      </c>
      <c r="F33">
        <v>65570</v>
      </c>
      <c r="G33" s="2">
        <v>45103</v>
      </c>
      <c r="H33">
        <v>21285</v>
      </c>
      <c r="I33" t="s">
        <v>23</v>
      </c>
      <c r="J33">
        <v>23</v>
      </c>
      <c r="K33" t="str">
        <f t="shared" si="0"/>
        <v>ABOVE</v>
      </c>
      <c r="L33" t="str">
        <f t="shared" si="1"/>
        <v>POOR</v>
      </c>
      <c r="M33" t="str">
        <f t="shared" si="2"/>
        <v>No match</v>
      </c>
      <c r="N33" t="str">
        <f t="shared" si="3"/>
        <v>Match</v>
      </c>
      <c r="P33" t="b">
        <f t="shared" si="4"/>
        <v>1</v>
      </c>
    </row>
    <row r="34" spans="1:27" x14ac:dyDescent="0.35">
      <c r="A34">
        <v>33</v>
      </c>
      <c r="B34" t="s">
        <v>52</v>
      </c>
      <c r="C34">
        <v>26</v>
      </c>
      <c r="D34" t="s">
        <v>15</v>
      </c>
      <c r="E34" t="s">
        <v>20</v>
      </c>
      <c r="F34">
        <v>60577</v>
      </c>
      <c r="G34" s="2">
        <v>42332</v>
      </c>
      <c r="H34">
        <v>11672</v>
      </c>
      <c r="I34" t="s">
        <v>13</v>
      </c>
      <c r="J34">
        <v>54</v>
      </c>
      <c r="K34" t="str">
        <f t="shared" si="0"/>
        <v>ABOVE</v>
      </c>
      <c r="L34" t="str">
        <f t="shared" si="1"/>
        <v>EXCELLENT</v>
      </c>
      <c r="M34" t="str">
        <f t="shared" si="2"/>
        <v>No match</v>
      </c>
      <c r="N34" t="str">
        <f t="shared" si="3"/>
        <v>Match</v>
      </c>
      <c r="P34" t="b">
        <f t="shared" si="4"/>
        <v>1</v>
      </c>
      <c r="Q34" t="s">
        <v>231</v>
      </c>
      <c r="AA34">
        <f>_xlfn.MINIFS(J:J,E:E,"Finance")</f>
        <v>22</v>
      </c>
    </row>
    <row r="35" spans="1:27" x14ac:dyDescent="0.35">
      <c r="A35">
        <v>34</v>
      </c>
      <c r="B35" t="s">
        <v>53</v>
      </c>
      <c r="C35">
        <v>34</v>
      </c>
      <c r="D35" t="s">
        <v>15</v>
      </c>
      <c r="E35" t="s">
        <v>17</v>
      </c>
      <c r="F35">
        <v>63927</v>
      </c>
      <c r="G35" s="2">
        <v>44275</v>
      </c>
      <c r="H35">
        <v>24967</v>
      </c>
      <c r="I35" t="s">
        <v>21</v>
      </c>
      <c r="J35">
        <v>46</v>
      </c>
      <c r="K35" t="str">
        <f t="shared" si="0"/>
        <v>ABOVE</v>
      </c>
      <c r="L35" t="str">
        <f t="shared" si="1"/>
        <v>GOOD</v>
      </c>
      <c r="M35" t="str">
        <f t="shared" si="2"/>
        <v>No match</v>
      </c>
      <c r="N35" t="str">
        <f t="shared" si="3"/>
        <v>Match</v>
      </c>
      <c r="P35" t="b">
        <f t="shared" si="4"/>
        <v>1</v>
      </c>
    </row>
    <row r="36" spans="1:27" x14ac:dyDescent="0.35">
      <c r="A36">
        <v>35</v>
      </c>
      <c r="B36" t="s">
        <v>54</v>
      </c>
      <c r="C36">
        <v>44</v>
      </c>
      <c r="D36" t="s">
        <v>11</v>
      </c>
      <c r="E36" t="s">
        <v>17</v>
      </c>
      <c r="F36">
        <v>39949</v>
      </c>
      <c r="G36" s="2">
        <v>45399</v>
      </c>
      <c r="H36">
        <v>11978</v>
      </c>
      <c r="I36" t="s">
        <v>13</v>
      </c>
      <c r="J36">
        <v>55</v>
      </c>
      <c r="K36" t="str">
        <f t="shared" si="0"/>
        <v>BELOW</v>
      </c>
      <c r="L36" t="str">
        <f t="shared" si="1"/>
        <v>EXCELLENT</v>
      </c>
      <c r="M36" t="str">
        <f t="shared" si="2"/>
        <v>No match</v>
      </c>
      <c r="N36" t="str">
        <f t="shared" si="3"/>
        <v>No Match</v>
      </c>
      <c r="P36" t="b">
        <f t="shared" si="4"/>
        <v>1</v>
      </c>
      <c r="Q36" t="s">
        <v>232</v>
      </c>
      <c r="AA36">
        <v>50</v>
      </c>
    </row>
    <row r="37" spans="1:27" x14ac:dyDescent="0.35">
      <c r="A37">
        <v>36</v>
      </c>
      <c r="B37" t="s">
        <v>55</v>
      </c>
      <c r="C37">
        <v>30</v>
      </c>
      <c r="D37" t="s">
        <v>11</v>
      </c>
      <c r="E37" t="s">
        <v>29</v>
      </c>
      <c r="F37">
        <v>40376</v>
      </c>
      <c r="G37" s="2">
        <v>42385</v>
      </c>
      <c r="H37">
        <v>31174</v>
      </c>
      <c r="I37" t="s">
        <v>21</v>
      </c>
      <c r="J37">
        <v>57</v>
      </c>
      <c r="K37" t="str">
        <f t="shared" si="0"/>
        <v>BELOW</v>
      </c>
      <c r="L37" t="str">
        <f t="shared" si="1"/>
        <v>EXCELLENT</v>
      </c>
      <c r="M37" t="str">
        <f t="shared" si="2"/>
        <v>No match</v>
      </c>
      <c r="N37" t="str">
        <f t="shared" si="3"/>
        <v>No Match</v>
      </c>
      <c r="P37" t="b">
        <f t="shared" si="4"/>
        <v>0</v>
      </c>
      <c r="AA37">
        <f>VLOOKUP(AA36,A2:F201,6,0)</f>
        <v>50514</v>
      </c>
    </row>
    <row r="38" spans="1:27" x14ac:dyDescent="0.35">
      <c r="A38">
        <v>37</v>
      </c>
      <c r="B38" t="s">
        <v>56</v>
      </c>
      <c r="C38">
        <v>58</v>
      </c>
      <c r="D38" t="s">
        <v>15</v>
      </c>
      <c r="E38" t="s">
        <v>12</v>
      </c>
      <c r="F38">
        <v>64073</v>
      </c>
      <c r="G38" s="2">
        <v>45120</v>
      </c>
      <c r="H38">
        <v>38678</v>
      </c>
      <c r="I38" t="s">
        <v>18</v>
      </c>
      <c r="J38">
        <v>28</v>
      </c>
      <c r="K38" t="str">
        <f t="shared" si="0"/>
        <v>ABOVE</v>
      </c>
      <c r="L38" t="str">
        <f t="shared" si="1"/>
        <v>POOR</v>
      </c>
      <c r="M38" t="str">
        <f t="shared" si="2"/>
        <v>No match</v>
      </c>
      <c r="N38" t="str">
        <f t="shared" si="3"/>
        <v>Match</v>
      </c>
      <c r="P38" t="b">
        <f t="shared" si="4"/>
        <v>1</v>
      </c>
    </row>
    <row r="39" spans="1:27" x14ac:dyDescent="0.35">
      <c r="A39">
        <v>38</v>
      </c>
      <c r="B39" t="s">
        <v>57</v>
      </c>
      <c r="C39">
        <v>30</v>
      </c>
      <c r="D39" t="s">
        <v>15</v>
      </c>
      <c r="E39" t="s">
        <v>20</v>
      </c>
      <c r="F39">
        <v>71550</v>
      </c>
      <c r="G39" s="2">
        <v>44203</v>
      </c>
      <c r="H39">
        <v>31994</v>
      </c>
      <c r="I39" t="s">
        <v>23</v>
      </c>
      <c r="J39">
        <v>39</v>
      </c>
      <c r="K39" t="str">
        <f t="shared" si="0"/>
        <v>ABOVE</v>
      </c>
      <c r="L39" t="str">
        <f t="shared" si="1"/>
        <v>AVERAGE</v>
      </c>
      <c r="M39" t="str">
        <f t="shared" si="2"/>
        <v>No match</v>
      </c>
      <c r="N39" t="str">
        <f t="shared" si="3"/>
        <v>Match</v>
      </c>
      <c r="P39" t="b">
        <f t="shared" si="4"/>
        <v>1</v>
      </c>
      <c r="Q39" t="s">
        <v>233</v>
      </c>
      <c r="AA39" t="s">
        <v>12</v>
      </c>
    </row>
    <row r="40" spans="1:27" x14ac:dyDescent="0.35">
      <c r="A40">
        <v>39</v>
      </c>
      <c r="B40" t="s">
        <v>58</v>
      </c>
      <c r="C40">
        <v>46</v>
      </c>
      <c r="D40" t="s">
        <v>11</v>
      </c>
      <c r="E40" t="s">
        <v>20</v>
      </c>
      <c r="F40">
        <v>45787</v>
      </c>
      <c r="G40" s="2">
        <v>45342</v>
      </c>
      <c r="H40">
        <v>14870</v>
      </c>
      <c r="I40" t="s">
        <v>23</v>
      </c>
      <c r="J40">
        <v>22</v>
      </c>
      <c r="K40" t="str">
        <f t="shared" si="0"/>
        <v>BELOW</v>
      </c>
      <c r="L40" t="str">
        <f t="shared" si="1"/>
        <v>POOR</v>
      </c>
      <c r="M40" t="str">
        <f t="shared" si="2"/>
        <v>No match</v>
      </c>
      <c r="N40" t="str">
        <f t="shared" si="3"/>
        <v>No Match</v>
      </c>
      <c r="P40" t="b">
        <f t="shared" si="4"/>
        <v>1</v>
      </c>
      <c r="AA40" s="7">
        <f>HLOOKUP(G2,G2:G201,MATCH(AA39,E2:E201,0))</f>
        <v>44354</v>
      </c>
    </row>
    <row r="41" spans="1:27" x14ac:dyDescent="0.35">
      <c r="A41">
        <v>40</v>
      </c>
      <c r="B41" t="s">
        <v>59</v>
      </c>
      <c r="C41">
        <v>26</v>
      </c>
      <c r="D41" t="s">
        <v>11</v>
      </c>
      <c r="E41" t="s">
        <v>17</v>
      </c>
      <c r="F41">
        <v>76412</v>
      </c>
      <c r="G41" s="2">
        <v>44971</v>
      </c>
      <c r="H41">
        <v>21302</v>
      </c>
      <c r="I41" t="s">
        <v>21</v>
      </c>
      <c r="J41">
        <v>40</v>
      </c>
      <c r="K41" t="str">
        <f t="shared" si="0"/>
        <v>ABOVE</v>
      </c>
      <c r="L41" t="str">
        <f t="shared" si="1"/>
        <v>GOOD</v>
      </c>
      <c r="M41" t="str">
        <f t="shared" si="2"/>
        <v>No match</v>
      </c>
      <c r="N41" t="str">
        <f t="shared" si="3"/>
        <v>Match</v>
      </c>
      <c r="P41" t="b">
        <f t="shared" si="4"/>
        <v>1</v>
      </c>
    </row>
    <row r="42" spans="1:27" x14ac:dyDescent="0.35">
      <c r="A42">
        <v>41</v>
      </c>
      <c r="B42" t="s">
        <v>60</v>
      </c>
      <c r="C42">
        <v>31</v>
      </c>
      <c r="D42" t="s">
        <v>15</v>
      </c>
      <c r="E42" t="s">
        <v>7</v>
      </c>
      <c r="F42">
        <v>51394</v>
      </c>
      <c r="G42" s="2">
        <v>45472</v>
      </c>
      <c r="H42">
        <v>30546</v>
      </c>
      <c r="I42" t="s">
        <v>18</v>
      </c>
      <c r="J42">
        <v>25</v>
      </c>
      <c r="K42" t="str">
        <f t="shared" si="0"/>
        <v>ABOVE</v>
      </c>
      <c r="L42" t="str">
        <f t="shared" si="1"/>
        <v>POOR</v>
      </c>
      <c r="M42" t="str">
        <f t="shared" si="2"/>
        <v>No match</v>
      </c>
      <c r="N42" t="str">
        <f t="shared" si="3"/>
        <v>No Match</v>
      </c>
      <c r="P42" t="b">
        <f t="shared" si="4"/>
        <v>1</v>
      </c>
      <c r="Q42" t="s">
        <v>234</v>
      </c>
      <c r="AA42">
        <v>45</v>
      </c>
    </row>
    <row r="43" spans="1:27" x14ac:dyDescent="0.35">
      <c r="A43">
        <v>42</v>
      </c>
      <c r="B43" t="s">
        <v>61</v>
      </c>
      <c r="C43">
        <v>44</v>
      </c>
      <c r="D43" t="s">
        <v>11</v>
      </c>
      <c r="E43" t="s">
        <v>17</v>
      </c>
      <c r="F43">
        <v>41457</v>
      </c>
      <c r="G43" s="2">
        <v>42231</v>
      </c>
      <c r="H43">
        <v>22139</v>
      </c>
      <c r="I43" t="s">
        <v>18</v>
      </c>
      <c r="J43">
        <v>23</v>
      </c>
      <c r="K43" t="str">
        <f t="shared" si="0"/>
        <v>BELOW</v>
      </c>
      <c r="L43" t="str">
        <f t="shared" si="1"/>
        <v>POOR</v>
      </c>
      <c r="M43" t="str">
        <f t="shared" si="2"/>
        <v>No match</v>
      </c>
      <c r="N43" t="str">
        <f t="shared" si="3"/>
        <v>No Match</v>
      </c>
      <c r="P43" t="b">
        <f t="shared" si="4"/>
        <v>1</v>
      </c>
      <c r="AA43">
        <f>INDEX(H:H,MATCH(AA42,A:A,0))</f>
        <v>20523</v>
      </c>
    </row>
    <row r="44" spans="1:27" x14ac:dyDescent="0.35">
      <c r="A44">
        <v>43</v>
      </c>
      <c r="B44" t="s">
        <v>62</v>
      </c>
      <c r="C44">
        <v>30</v>
      </c>
      <c r="D44" t="s">
        <v>15</v>
      </c>
      <c r="E44" t="s">
        <v>7</v>
      </c>
      <c r="F44">
        <v>67040</v>
      </c>
      <c r="G44" s="2">
        <v>42824</v>
      </c>
      <c r="H44">
        <v>11264</v>
      </c>
      <c r="I44" t="s">
        <v>18</v>
      </c>
      <c r="J44">
        <v>52</v>
      </c>
      <c r="K44" t="str">
        <f t="shared" si="0"/>
        <v>ABOVE</v>
      </c>
      <c r="L44" t="str">
        <f t="shared" si="1"/>
        <v>EXCELLENT</v>
      </c>
      <c r="M44" t="str">
        <f t="shared" si="2"/>
        <v>No match</v>
      </c>
      <c r="N44" t="str">
        <f t="shared" si="3"/>
        <v>Match</v>
      </c>
      <c r="P44" t="b">
        <f t="shared" si="4"/>
        <v>1</v>
      </c>
    </row>
    <row r="45" spans="1:27" x14ac:dyDescent="0.35">
      <c r="A45">
        <v>44</v>
      </c>
      <c r="B45" t="s">
        <v>63</v>
      </c>
      <c r="C45">
        <v>33</v>
      </c>
      <c r="D45" t="s">
        <v>15</v>
      </c>
      <c r="E45" t="s">
        <v>12</v>
      </c>
      <c r="F45">
        <v>55132</v>
      </c>
      <c r="G45" s="2">
        <v>43756</v>
      </c>
      <c r="H45">
        <v>11878</v>
      </c>
      <c r="I45" t="s">
        <v>18</v>
      </c>
      <c r="J45">
        <v>27</v>
      </c>
      <c r="K45" t="str">
        <f t="shared" si="0"/>
        <v>ABOVE</v>
      </c>
      <c r="L45" t="str">
        <f t="shared" si="1"/>
        <v>POOR</v>
      </c>
      <c r="M45" t="str">
        <f t="shared" si="2"/>
        <v>No match</v>
      </c>
      <c r="N45" t="str">
        <f t="shared" si="3"/>
        <v>Match</v>
      </c>
      <c r="P45" t="b">
        <f t="shared" si="4"/>
        <v>1</v>
      </c>
      <c r="Q45" t="s">
        <v>235</v>
      </c>
      <c r="AA45" t="s">
        <v>236</v>
      </c>
    </row>
    <row r="46" spans="1:27" x14ac:dyDescent="0.35">
      <c r="A46">
        <v>45</v>
      </c>
      <c r="B46" t="s">
        <v>64</v>
      </c>
      <c r="C46">
        <v>32</v>
      </c>
      <c r="D46" t="s">
        <v>15</v>
      </c>
      <c r="E46" t="s">
        <v>12</v>
      </c>
      <c r="F46">
        <v>58404</v>
      </c>
      <c r="G46" s="2">
        <v>44109</v>
      </c>
      <c r="H46">
        <v>20523</v>
      </c>
      <c r="I46" t="s">
        <v>23</v>
      </c>
      <c r="J46">
        <v>60</v>
      </c>
      <c r="K46" t="str">
        <f t="shared" si="0"/>
        <v>ABOVE</v>
      </c>
      <c r="L46" t="str">
        <f t="shared" si="1"/>
        <v>EXCELLENT</v>
      </c>
      <c r="M46" t="str">
        <f t="shared" si="2"/>
        <v>No match</v>
      </c>
      <c r="N46" t="str">
        <f t="shared" si="3"/>
        <v>Match</v>
      </c>
      <c r="P46" t="b">
        <f t="shared" si="4"/>
        <v>1</v>
      </c>
    </row>
    <row r="47" spans="1:27" x14ac:dyDescent="0.35">
      <c r="A47">
        <v>46</v>
      </c>
      <c r="B47" t="s">
        <v>65</v>
      </c>
      <c r="C47">
        <v>54</v>
      </c>
      <c r="D47" t="s">
        <v>15</v>
      </c>
      <c r="E47" t="s">
        <v>20</v>
      </c>
      <c r="F47">
        <v>45721</v>
      </c>
      <c r="G47" s="2">
        <v>42340</v>
      </c>
      <c r="H47">
        <v>10765</v>
      </c>
      <c r="I47" t="s">
        <v>13</v>
      </c>
      <c r="J47">
        <v>46</v>
      </c>
      <c r="K47" t="str">
        <f t="shared" si="0"/>
        <v>BELOW</v>
      </c>
      <c r="L47" t="str">
        <f t="shared" si="1"/>
        <v>GOOD</v>
      </c>
      <c r="M47" t="str">
        <f t="shared" si="2"/>
        <v>No match</v>
      </c>
      <c r="N47" t="str">
        <f t="shared" si="3"/>
        <v>No Match</v>
      </c>
      <c r="P47" t="b">
        <f t="shared" si="4"/>
        <v>1</v>
      </c>
      <c r="Q47" t="s">
        <v>237</v>
      </c>
      <c r="AA47" t="s">
        <v>236</v>
      </c>
    </row>
    <row r="48" spans="1:27" x14ac:dyDescent="0.35">
      <c r="A48">
        <v>47</v>
      </c>
      <c r="B48" t="s">
        <v>66</v>
      </c>
      <c r="C48">
        <v>59</v>
      </c>
      <c r="D48" t="s">
        <v>11</v>
      </c>
      <c r="E48" t="s">
        <v>29</v>
      </c>
      <c r="F48">
        <v>49526</v>
      </c>
      <c r="G48" s="2">
        <v>42468</v>
      </c>
      <c r="H48">
        <v>36637</v>
      </c>
      <c r="I48" t="s">
        <v>23</v>
      </c>
      <c r="J48">
        <v>58</v>
      </c>
      <c r="K48" t="str">
        <f t="shared" si="0"/>
        <v>BELOW</v>
      </c>
      <c r="L48" t="str">
        <f t="shared" si="1"/>
        <v>EXCELLENT</v>
      </c>
      <c r="M48" t="str">
        <f t="shared" si="2"/>
        <v>No match</v>
      </c>
      <c r="N48" t="str">
        <f t="shared" si="3"/>
        <v>No Match</v>
      </c>
      <c r="P48" t="b">
        <f t="shared" si="4"/>
        <v>0</v>
      </c>
    </row>
    <row r="49" spans="1:27" x14ac:dyDescent="0.35">
      <c r="A49">
        <v>48</v>
      </c>
      <c r="B49" t="s">
        <v>67</v>
      </c>
      <c r="C49">
        <v>32</v>
      </c>
      <c r="D49" t="s">
        <v>11</v>
      </c>
      <c r="E49" t="s">
        <v>20</v>
      </c>
      <c r="F49">
        <v>30111</v>
      </c>
      <c r="G49" s="2">
        <v>43029</v>
      </c>
      <c r="H49">
        <v>16498</v>
      </c>
      <c r="I49" t="s">
        <v>23</v>
      </c>
      <c r="J49">
        <v>31</v>
      </c>
      <c r="K49" t="str">
        <f t="shared" si="0"/>
        <v>BELOW</v>
      </c>
      <c r="L49" t="str">
        <f t="shared" si="1"/>
        <v>AVERAGE</v>
      </c>
      <c r="M49" t="str">
        <f t="shared" si="2"/>
        <v>No match</v>
      </c>
      <c r="N49" t="str">
        <f t="shared" si="3"/>
        <v>No Match</v>
      </c>
      <c r="P49" t="b">
        <f t="shared" si="4"/>
        <v>1</v>
      </c>
      <c r="Q49" t="s">
        <v>242</v>
      </c>
      <c r="AA49" t="s">
        <v>236</v>
      </c>
    </row>
    <row r="50" spans="1:27" x14ac:dyDescent="0.35">
      <c r="A50">
        <v>49</v>
      </c>
      <c r="B50" t="s">
        <v>68</v>
      </c>
      <c r="C50">
        <v>54</v>
      </c>
      <c r="D50" t="s">
        <v>11</v>
      </c>
      <c r="E50" t="s">
        <v>12</v>
      </c>
      <c r="F50">
        <v>43627</v>
      </c>
      <c r="G50" s="2">
        <v>43939</v>
      </c>
      <c r="H50">
        <v>37968</v>
      </c>
      <c r="I50" t="s">
        <v>13</v>
      </c>
      <c r="J50">
        <v>25</v>
      </c>
      <c r="K50" t="str">
        <f t="shared" si="0"/>
        <v>BELOW</v>
      </c>
      <c r="L50" t="str">
        <f t="shared" si="1"/>
        <v>POOR</v>
      </c>
      <c r="M50" t="str">
        <f t="shared" si="2"/>
        <v>No match</v>
      </c>
      <c r="N50" t="str">
        <f t="shared" si="3"/>
        <v>Match</v>
      </c>
      <c r="P50" t="b">
        <f t="shared" si="4"/>
        <v>1</v>
      </c>
    </row>
    <row r="51" spans="1:27" x14ac:dyDescent="0.35">
      <c r="A51">
        <v>50</v>
      </c>
      <c r="B51" t="s">
        <v>69</v>
      </c>
      <c r="C51">
        <v>53</v>
      </c>
      <c r="D51" t="s">
        <v>15</v>
      </c>
      <c r="E51" t="s">
        <v>29</v>
      </c>
      <c r="F51">
        <v>50514</v>
      </c>
      <c r="G51" s="2">
        <v>42222</v>
      </c>
      <c r="H51">
        <v>17681</v>
      </c>
      <c r="I51" t="s">
        <v>23</v>
      </c>
      <c r="J51">
        <v>23</v>
      </c>
      <c r="K51" t="str">
        <f t="shared" si="0"/>
        <v>ABOVE</v>
      </c>
      <c r="L51" t="str">
        <f t="shared" si="1"/>
        <v>POOR</v>
      </c>
      <c r="M51" t="str">
        <f t="shared" si="2"/>
        <v>No match</v>
      </c>
      <c r="N51" t="str">
        <f t="shared" si="3"/>
        <v>No Match</v>
      </c>
      <c r="P51" t="b">
        <f t="shared" si="4"/>
        <v>0</v>
      </c>
      <c r="Q51" t="s">
        <v>243</v>
      </c>
      <c r="AA51" t="s">
        <v>236</v>
      </c>
    </row>
    <row r="52" spans="1:27" x14ac:dyDescent="0.35">
      <c r="A52">
        <v>51</v>
      </c>
      <c r="B52" t="s">
        <v>70</v>
      </c>
      <c r="C52">
        <v>21</v>
      </c>
      <c r="D52" t="s">
        <v>15</v>
      </c>
      <c r="E52" t="s">
        <v>17</v>
      </c>
      <c r="F52">
        <v>60466</v>
      </c>
      <c r="G52" s="2">
        <v>41954</v>
      </c>
      <c r="H52">
        <v>17012</v>
      </c>
      <c r="I52" t="s">
        <v>21</v>
      </c>
      <c r="J52">
        <v>30</v>
      </c>
      <c r="K52" t="str">
        <f t="shared" si="0"/>
        <v>ABOVE</v>
      </c>
      <c r="L52" t="str">
        <f t="shared" si="1"/>
        <v>AVERAGE</v>
      </c>
      <c r="M52" t="str">
        <f t="shared" si="2"/>
        <v>No match</v>
      </c>
      <c r="N52" t="str">
        <f t="shared" si="3"/>
        <v>Match</v>
      </c>
      <c r="P52" t="b">
        <f t="shared" si="4"/>
        <v>1</v>
      </c>
    </row>
    <row r="53" spans="1:27" x14ac:dyDescent="0.35">
      <c r="A53">
        <v>52</v>
      </c>
      <c r="B53" t="s">
        <v>71</v>
      </c>
      <c r="C53">
        <v>55</v>
      </c>
      <c r="D53" t="s">
        <v>11</v>
      </c>
      <c r="E53" t="s">
        <v>29</v>
      </c>
      <c r="F53">
        <v>43355</v>
      </c>
      <c r="G53" s="2">
        <v>42857</v>
      </c>
      <c r="H53">
        <v>19881</v>
      </c>
      <c r="I53" t="s">
        <v>13</v>
      </c>
      <c r="J53">
        <v>26</v>
      </c>
      <c r="K53" t="str">
        <f t="shared" si="0"/>
        <v>BELOW</v>
      </c>
      <c r="L53" t="str">
        <f t="shared" si="1"/>
        <v>POOR</v>
      </c>
      <c r="M53" t="str">
        <f t="shared" si="2"/>
        <v>No match</v>
      </c>
      <c r="N53" t="str">
        <f t="shared" si="3"/>
        <v>No Match</v>
      </c>
      <c r="P53" t="b">
        <f t="shared" si="4"/>
        <v>0</v>
      </c>
    </row>
    <row r="54" spans="1:27" x14ac:dyDescent="0.35">
      <c r="A54">
        <v>53</v>
      </c>
      <c r="B54" t="s">
        <v>72</v>
      </c>
      <c r="C54">
        <v>55</v>
      </c>
      <c r="D54" t="s">
        <v>15</v>
      </c>
      <c r="E54" t="s">
        <v>20</v>
      </c>
      <c r="F54">
        <v>34592</v>
      </c>
      <c r="G54" s="2">
        <v>45049</v>
      </c>
      <c r="H54">
        <v>29803</v>
      </c>
      <c r="I54" t="s">
        <v>13</v>
      </c>
      <c r="J54">
        <v>29</v>
      </c>
      <c r="K54" t="str">
        <f t="shared" si="0"/>
        <v>BELOW</v>
      </c>
      <c r="L54" t="str">
        <f t="shared" si="1"/>
        <v>POOR</v>
      </c>
      <c r="M54" t="str">
        <f t="shared" si="2"/>
        <v>No match</v>
      </c>
      <c r="N54" t="str">
        <f t="shared" si="3"/>
        <v>No Match</v>
      </c>
      <c r="P54" t="b">
        <f t="shared" si="4"/>
        <v>1</v>
      </c>
    </row>
    <row r="55" spans="1:27" x14ac:dyDescent="0.35">
      <c r="A55">
        <v>54</v>
      </c>
      <c r="B55" t="s">
        <v>73</v>
      </c>
      <c r="C55">
        <v>55</v>
      </c>
      <c r="D55" t="s">
        <v>11</v>
      </c>
      <c r="E55" t="s">
        <v>17</v>
      </c>
      <c r="F55">
        <v>58324</v>
      </c>
      <c r="G55" s="2">
        <v>44845</v>
      </c>
      <c r="H55">
        <v>19170</v>
      </c>
      <c r="I55" t="s">
        <v>23</v>
      </c>
      <c r="J55">
        <v>43</v>
      </c>
      <c r="K55" t="str">
        <f t="shared" si="0"/>
        <v>ABOVE</v>
      </c>
      <c r="L55" t="str">
        <f t="shared" si="1"/>
        <v>GOOD</v>
      </c>
      <c r="M55" t="str">
        <f t="shared" si="2"/>
        <v>No match</v>
      </c>
      <c r="N55" t="str">
        <f t="shared" si="3"/>
        <v>No Match</v>
      </c>
      <c r="P55" t="b">
        <f t="shared" si="4"/>
        <v>1</v>
      </c>
    </row>
    <row r="56" spans="1:27" x14ac:dyDescent="0.35">
      <c r="A56">
        <v>55</v>
      </c>
      <c r="B56" t="s">
        <v>74</v>
      </c>
      <c r="C56">
        <v>26</v>
      </c>
      <c r="D56" t="s">
        <v>11</v>
      </c>
      <c r="E56" t="s">
        <v>29</v>
      </c>
      <c r="F56">
        <v>72194</v>
      </c>
      <c r="G56" s="2">
        <v>43504</v>
      </c>
      <c r="H56">
        <v>17352</v>
      </c>
      <c r="I56" t="s">
        <v>13</v>
      </c>
      <c r="J56">
        <v>26</v>
      </c>
      <c r="K56" t="str">
        <f t="shared" si="0"/>
        <v>ABOVE</v>
      </c>
      <c r="L56" t="str">
        <f t="shared" si="1"/>
        <v>POOR</v>
      </c>
      <c r="M56" t="str">
        <f t="shared" si="2"/>
        <v>No match</v>
      </c>
      <c r="N56" t="str">
        <f t="shared" si="3"/>
        <v>Match</v>
      </c>
      <c r="P56" t="b">
        <f t="shared" si="4"/>
        <v>0</v>
      </c>
    </row>
    <row r="57" spans="1:27" x14ac:dyDescent="0.35">
      <c r="A57">
        <v>56</v>
      </c>
      <c r="B57" t="s">
        <v>75</v>
      </c>
      <c r="C57">
        <v>37</v>
      </c>
      <c r="D57" t="s">
        <v>11</v>
      </c>
      <c r="E57" t="s">
        <v>29</v>
      </c>
      <c r="F57">
        <v>52055</v>
      </c>
      <c r="G57" s="2">
        <v>43853</v>
      </c>
      <c r="H57">
        <v>29240</v>
      </c>
      <c r="I57" t="s">
        <v>13</v>
      </c>
      <c r="J57">
        <v>59</v>
      </c>
      <c r="K57" t="str">
        <f t="shared" si="0"/>
        <v>ABOVE</v>
      </c>
      <c r="L57" t="str">
        <f t="shared" si="1"/>
        <v>EXCELLENT</v>
      </c>
      <c r="M57" t="str">
        <f t="shared" si="2"/>
        <v>No match</v>
      </c>
      <c r="N57" t="str">
        <f t="shared" si="3"/>
        <v>No Match</v>
      </c>
      <c r="P57" t="b">
        <f t="shared" si="4"/>
        <v>0</v>
      </c>
    </row>
    <row r="58" spans="1:27" x14ac:dyDescent="0.35">
      <c r="A58">
        <v>57</v>
      </c>
      <c r="B58" t="s">
        <v>76</v>
      </c>
      <c r="C58">
        <v>52</v>
      </c>
      <c r="D58" t="s">
        <v>15</v>
      </c>
      <c r="E58" t="s">
        <v>7</v>
      </c>
      <c r="F58">
        <v>64063</v>
      </c>
      <c r="G58" s="2">
        <v>42557</v>
      </c>
      <c r="H58">
        <v>12142</v>
      </c>
      <c r="I58" t="s">
        <v>13</v>
      </c>
      <c r="J58">
        <v>24</v>
      </c>
      <c r="K58" t="str">
        <f t="shared" si="0"/>
        <v>ABOVE</v>
      </c>
      <c r="L58" t="str">
        <f t="shared" si="1"/>
        <v>POOR</v>
      </c>
      <c r="M58" t="str">
        <f t="shared" si="2"/>
        <v>No match</v>
      </c>
      <c r="N58" t="str">
        <f t="shared" si="3"/>
        <v>Match</v>
      </c>
      <c r="P58" t="b">
        <f t="shared" si="4"/>
        <v>1</v>
      </c>
    </row>
    <row r="59" spans="1:27" x14ac:dyDescent="0.35">
      <c r="A59">
        <v>58</v>
      </c>
      <c r="B59" t="s">
        <v>77</v>
      </c>
      <c r="C59">
        <v>44</v>
      </c>
      <c r="D59" t="s">
        <v>11</v>
      </c>
      <c r="E59" t="s">
        <v>20</v>
      </c>
      <c r="F59">
        <v>71515</v>
      </c>
      <c r="G59" s="2">
        <v>44244</v>
      </c>
      <c r="H59">
        <v>31876</v>
      </c>
      <c r="I59" t="s">
        <v>23</v>
      </c>
      <c r="J59">
        <v>36</v>
      </c>
      <c r="K59" t="str">
        <f t="shared" si="0"/>
        <v>ABOVE</v>
      </c>
      <c r="L59" t="str">
        <f t="shared" si="1"/>
        <v>AVERAGE</v>
      </c>
      <c r="M59" t="str">
        <f t="shared" si="2"/>
        <v>No match</v>
      </c>
      <c r="N59" t="str">
        <f t="shared" si="3"/>
        <v>Match</v>
      </c>
      <c r="P59" t="b">
        <f t="shared" si="4"/>
        <v>1</v>
      </c>
    </row>
    <row r="60" spans="1:27" x14ac:dyDescent="0.35">
      <c r="A60">
        <v>59</v>
      </c>
      <c r="B60" t="s">
        <v>78</v>
      </c>
      <c r="C60">
        <v>36</v>
      </c>
      <c r="D60" t="s">
        <v>11</v>
      </c>
      <c r="E60" t="s">
        <v>17</v>
      </c>
      <c r="F60">
        <v>38571</v>
      </c>
      <c r="G60" s="2">
        <v>44842</v>
      </c>
      <c r="H60">
        <v>16927</v>
      </c>
      <c r="I60" t="s">
        <v>18</v>
      </c>
      <c r="J60">
        <v>45</v>
      </c>
      <c r="K60" t="str">
        <f t="shared" si="0"/>
        <v>BELOW</v>
      </c>
      <c r="L60" t="str">
        <f t="shared" si="1"/>
        <v>GOOD</v>
      </c>
      <c r="M60" t="str">
        <f t="shared" si="2"/>
        <v>No match</v>
      </c>
      <c r="N60" t="str">
        <f t="shared" si="3"/>
        <v>No Match</v>
      </c>
      <c r="P60" t="b">
        <f t="shared" si="4"/>
        <v>1</v>
      </c>
    </row>
    <row r="61" spans="1:27" x14ac:dyDescent="0.35">
      <c r="A61">
        <v>60</v>
      </c>
      <c r="B61" t="s">
        <v>79</v>
      </c>
      <c r="C61">
        <v>23</v>
      </c>
      <c r="D61" t="s">
        <v>15</v>
      </c>
      <c r="E61" t="s">
        <v>12</v>
      </c>
      <c r="F61">
        <v>58107</v>
      </c>
      <c r="G61" s="2">
        <v>43532</v>
      </c>
      <c r="H61">
        <v>25284</v>
      </c>
      <c r="I61" t="s">
        <v>13</v>
      </c>
      <c r="J61">
        <v>42</v>
      </c>
      <c r="K61" t="str">
        <f t="shared" si="0"/>
        <v>ABOVE</v>
      </c>
      <c r="L61" t="str">
        <f t="shared" si="1"/>
        <v>GOOD</v>
      </c>
      <c r="M61" t="str">
        <f t="shared" si="2"/>
        <v>No match</v>
      </c>
      <c r="N61" t="str">
        <f t="shared" si="3"/>
        <v>Match</v>
      </c>
      <c r="P61" t="b">
        <f t="shared" si="4"/>
        <v>1</v>
      </c>
    </row>
    <row r="62" spans="1:27" x14ac:dyDescent="0.35">
      <c r="A62">
        <v>61</v>
      </c>
      <c r="B62" t="s">
        <v>80</v>
      </c>
      <c r="C62">
        <v>48</v>
      </c>
      <c r="D62" t="s">
        <v>11</v>
      </c>
      <c r="E62" t="s">
        <v>17</v>
      </c>
      <c r="F62">
        <v>61988</v>
      </c>
      <c r="G62" s="2">
        <v>43454</v>
      </c>
      <c r="H62">
        <v>10594</v>
      </c>
      <c r="I62" t="s">
        <v>21</v>
      </c>
      <c r="J62">
        <v>26</v>
      </c>
      <c r="K62" t="str">
        <f t="shared" si="0"/>
        <v>ABOVE</v>
      </c>
      <c r="L62" t="str">
        <f t="shared" si="1"/>
        <v>POOR</v>
      </c>
      <c r="M62" t="str">
        <f t="shared" si="2"/>
        <v>No match</v>
      </c>
      <c r="N62" t="str">
        <f t="shared" si="3"/>
        <v>Match</v>
      </c>
      <c r="P62" t="b">
        <f t="shared" si="4"/>
        <v>1</v>
      </c>
    </row>
    <row r="63" spans="1:27" x14ac:dyDescent="0.35">
      <c r="A63">
        <v>62</v>
      </c>
      <c r="B63" t="s">
        <v>81</v>
      </c>
      <c r="C63">
        <v>60</v>
      </c>
      <c r="D63" t="s">
        <v>11</v>
      </c>
      <c r="E63" t="s">
        <v>12</v>
      </c>
      <c r="F63">
        <v>49014</v>
      </c>
      <c r="G63" s="2">
        <v>43191</v>
      </c>
      <c r="H63">
        <v>13213</v>
      </c>
      <c r="I63" t="s">
        <v>21</v>
      </c>
      <c r="J63">
        <v>37</v>
      </c>
      <c r="K63" t="str">
        <f t="shared" si="0"/>
        <v>BELOW</v>
      </c>
      <c r="L63" t="str">
        <f t="shared" si="1"/>
        <v>AVERAGE</v>
      </c>
      <c r="M63" t="str">
        <f t="shared" si="2"/>
        <v>No match</v>
      </c>
      <c r="N63" t="str">
        <f t="shared" si="3"/>
        <v>Match</v>
      </c>
      <c r="P63" t="b">
        <f t="shared" si="4"/>
        <v>1</v>
      </c>
    </row>
    <row r="64" spans="1:27" x14ac:dyDescent="0.35">
      <c r="A64">
        <v>63</v>
      </c>
      <c r="B64" t="s">
        <v>82</v>
      </c>
      <c r="C64">
        <v>42</v>
      </c>
      <c r="D64" t="s">
        <v>15</v>
      </c>
      <c r="E64" t="s">
        <v>12</v>
      </c>
      <c r="F64">
        <v>40744</v>
      </c>
      <c r="G64" s="2">
        <v>42558</v>
      </c>
      <c r="H64">
        <v>27273</v>
      </c>
      <c r="I64" t="s">
        <v>23</v>
      </c>
      <c r="J64">
        <v>44</v>
      </c>
      <c r="K64" t="str">
        <f t="shared" si="0"/>
        <v>BELOW</v>
      </c>
      <c r="L64" t="str">
        <f t="shared" si="1"/>
        <v>GOOD</v>
      </c>
      <c r="M64" t="str">
        <f t="shared" si="2"/>
        <v>No match</v>
      </c>
      <c r="N64" t="str">
        <f t="shared" si="3"/>
        <v>Match</v>
      </c>
      <c r="P64" t="b">
        <f t="shared" si="4"/>
        <v>1</v>
      </c>
    </row>
    <row r="65" spans="1:16" x14ac:dyDescent="0.35">
      <c r="A65">
        <v>64</v>
      </c>
      <c r="B65" t="s">
        <v>83</v>
      </c>
      <c r="C65">
        <v>36</v>
      </c>
      <c r="D65" t="s">
        <v>11</v>
      </c>
      <c r="E65" t="s">
        <v>17</v>
      </c>
      <c r="F65">
        <v>58110</v>
      </c>
      <c r="G65" s="2">
        <v>43312</v>
      </c>
      <c r="H65">
        <v>21278</v>
      </c>
      <c r="I65" t="s">
        <v>21</v>
      </c>
      <c r="J65">
        <v>59</v>
      </c>
      <c r="K65" t="str">
        <f t="shared" si="0"/>
        <v>ABOVE</v>
      </c>
      <c r="L65" t="str">
        <f t="shared" si="1"/>
        <v>EXCELLENT</v>
      </c>
      <c r="M65" t="str">
        <f t="shared" si="2"/>
        <v>No match</v>
      </c>
      <c r="N65" t="str">
        <f t="shared" si="3"/>
        <v>No Match</v>
      </c>
      <c r="P65" t="b">
        <f t="shared" si="4"/>
        <v>1</v>
      </c>
    </row>
    <row r="66" spans="1:16" x14ac:dyDescent="0.35">
      <c r="A66">
        <v>65</v>
      </c>
      <c r="B66" t="s">
        <v>84</v>
      </c>
      <c r="C66">
        <v>35</v>
      </c>
      <c r="D66" t="s">
        <v>11</v>
      </c>
      <c r="E66" t="s">
        <v>20</v>
      </c>
      <c r="F66">
        <v>75947</v>
      </c>
      <c r="G66" s="2">
        <v>42788</v>
      </c>
      <c r="H66">
        <v>14363</v>
      </c>
      <c r="I66" t="s">
        <v>23</v>
      </c>
      <c r="J66">
        <v>53</v>
      </c>
      <c r="K66" t="str">
        <f t="shared" si="0"/>
        <v>ABOVE</v>
      </c>
      <c r="L66" t="str">
        <f t="shared" si="1"/>
        <v>EXCELLENT</v>
      </c>
      <c r="M66" t="str">
        <f t="shared" si="2"/>
        <v>No match</v>
      </c>
      <c r="N66" t="str">
        <f t="shared" si="3"/>
        <v>Match</v>
      </c>
      <c r="P66" t="b">
        <f t="shared" si="4"/>
        <v>1</v>
      </c>
    </row>
    <row r="67" spans="1:16" x14ac:dyDescent="0.35">
      <c r="A67">
        <v>66</v>
      </c>
      <c r="B67" t="s">
        <v>85</v>
      </c>
      <c r="C67">
        <v>47</v>
      </c>
      <c r="D67" t="s">
        <v>11</v>
      </c>
      <c r="E67" t="s">
        <v>20</v>
      </c>
      <c r="F67">
        <v>37978</v>
      </c>
      <c r="G67" s="2">
        <v>45222</v>
      </c>
      <c r="H67">
        <v>32521</v>
      </c>
      <c r="I67" t="s">
        <v>21</v>
      </c>
      <c r="J67">
        <v>39</v>
      </c>
      <c r="K67" t="str">
        <f t="shared" ref="K67:K130" si="5">IF(F67&gt;50000,"ABOVE","BELOW")</f>
        <v>BELOW</v>
      </c>
      <c r="L67" t="str">
        <f t="shared" ref="L67:L130" si="6">_xlfn.IFS(J67&gt;=50,"EXCELLENT",J67&gt;=40,"GOOD",J67&gt;=30,"AVERAGE",J67&lt;=30,"POOR")</f>
        <v>AVERAGE</v>
      </c>
      <c r="M67" t="str">
        <f t="shared" ref="M67:M130" si="7">IF(AND(E67="HR",I67="North",H67&gt;15000),"Match","No match")</f>
        <v>No match</v>
      </c>
      <c r="N67" t="str">
        <f t="shared" ref="N67:N130" si="8">IF(OR(E67="IT",F67&gt;60000),"Match","No Match")</f>
        <v>No Match</v>
      </c>
      <c r="P67" t="b">
        <f t="shared" ref="P67:P130" si="9">NOT(E67="Marketing")</f>
        <v>1</v>
      </c>
    </row>
    <row r="68" spans="1:16" x14ac:dyDescent="0.35">
      <c r="A68">
        <v>67</v>
      </c>
      <c r="B68" t="s">
        <v>86</v>
      </c>
      <c r="C68">
        <v>60</v>
      </c>
      <c r="D68" t="s">
        <v>15</v>
      </c>
      <c r="E68" t="s">
        <v>20</v>
      </c>
      <c r="F68">
        <v>55541</v>
      </c>
      <c r="G68" s="2">
        <v>42235</v>
      </c>
      <c r="H68">
        <v>16011</v>
      </c>
      <c r="I68" t="s">
        <v>21</v>
      </c>
      <c r="J68">
        <v>25</v>
      </c>
      <c r="K68" t="str">
        <f t="shared" si="5"/>
        <v>ABOVE</v>
      </c>
      <c r="L68" t="str">
        <f t="shared" si="6"/>
        <v>POOR</v>
      </c>
      <c r="M68" t="str">
        <f t="shared" si="7"/>
        <v>No match</v>
      </c>
      <c r="N68" t="str">
        <f t="shared" si="8"/>
        <v>No Match</v>
      </c>
      <c r="P68" t="b">
        <f t="shared" si="9"/>
        <v>1</v>
      </c>
    </row>
    <row r="69" spans="1:16" x14ac:dyDescent="0.35">
      <c r="A69">
        <v>68</v>
      </c>
      <c r="B69" t="s">
        <v>87</v>
      </c>
      <c r="C69">
        <v>22</v>
      </c>
      <c r="D69" t="s">
        <v>11</v>
      </c>
      <c r="E69" t="s">
        <v>17</v>
      </c>
      <c r="F69">
        <v>45508</v>
      </c>
      <c r="G69" s="2">
        <v>43508</v>
      </c>
      <c r="H69">
        <v>16901</v>
      </c>
      <c r="I69" t="s">
        <v>13</v>
      </c>
      <c r="J69">
        <v>33</v>
      </c>
      <c r="K69" t="str">
        <f t="shared" si="5"/>
        <v>BELOW</v>
      </c>
      <c r="L69" t="str">
        <f t="shared" si="6"/>
        <v>AVERAGE</v>
      </c>
      <c r="M69" t="str">
        <f t="shared" si="7"/>
        <v>Match</v>
      </c>
      <c r="N69" t="str">
        <f t="shared" si="8"/>
        <v>No Match</v>
      </c>
      <c r="P69" t="b">
        <f t="shared" si="9"/>
        <v>1</v>
      </c>
    </row>
    <row r="70" spans="1:16" x14ac:dyDescent="0.35">
      <c r="A70">
        <v>69</v>
      </c>
      <c r="B70" t="s">
        <v>88</v>
      </c>
      <c r="C70">
        <v>39</v>
      </c>
      <c r="D70" t="s">
        <v>15</v>
      </c>
      <c r="E70" t="s">
        <v>7</v>
      </c>
      <c r="F70">
        <v>30135</v>
      </c>
      <c r="G70" s="2">
        <v>45328</v>
      </c>
      <c r="H70">
        <v>28340</v>
      </c>
      <c r="I70" t="s">
        <v>18</v>
      </c>
      <c r="J70">
        <v>53</v>
      </c>
      <c r="K70" t="str">
        <f t="shared" si="5"/>
        <v>BELOW</v>
      </c>
      <c r="L70" t="str">
        <f t="shared" si="6"/>
        <v>EXCELLENT</v>
      </c>
      <c r="M70" t="str">
        <f t="shared" si="7"/>
        <v>No match</v>
      </c>
      <c r="N70" t="str">
        <f t="shared" si="8"/>
        <v>No Match</v>
      </c>
      <c r="P70" t="b">
        <f t="shared" si="9"/>
        <v>1</v>
      </c>
    </row>
    <row r="71" spans="1:16" x14ac:dyDescent="0.35">
      <c r="A71">
        <v>70</v>
      </c>
      <c r="B71" t="s">
        <v>89</v>
      </c>
      <c r="C71">
        <v>22</v>
      </c>
      <c r="D71" t="s">
        <v>15</v>
      </c>
      <c r="E71" t="s">
        <v>7</v>
      </c>
      <c r="F71">
        <v>75728</v>
      </c>
      <c r="G71" s="2">
        <v>43518</v>
      </c>
      <c r="H71">
        <v>31020</v>
      </c>
      <c r="I71" t="s">
        <v>13</v>
      </c>
      <c r="J71">
        <v>54</v>
      </c>
      <c r="K71" t="str">
        <f t="shared" si="5"/>
        <v>ABOVE</v>
      </c>
      <c r="L71" t="str">
        <f t="shared" si="6"/>
        <v>EXCELLENT</v>
      </c>
      <c r="M71" t="str">
        <f t="shared" si="7"/>
        <v>No match</v>
      </c>
      <c r="N71" t="str">
        <f t="shared" si="8"/>
        <v>Match</v>
      </c>
      <c r="P71" t="b">
        <f t="shared" si="9"/>
        <v>1</v>
      </c>
    </row>
    <row r="72" spans="1:16" x14ac:dyDescent="0.35">
      <c r="A72">
        <v>71</v>
      </c>
      <c r="B72" t="s">
        <v>90</v>
      </c>
      <c r="C72">
        <v>26</v>
      </c>
      <c r="D72" t="s">
        <v>11</v>
      </c>
      <c r="E72" t="s">
        <v>29</v>
      </c>
      <c r="F72">
        <v>51724</v>
      </c>
      <c r="G72" s="2">
        <v>44207</v>
      </c>
      <c r="H72">
        <v>27123</v>
      </c>
      <c r="I72" t="s">
        <v>21</v>
      </c>
      <c r="J72">
        <v>36</v>
      </c>
      <c r="K72" t="str">
        <f t="shared" si="5"/>
        <v>ABOVE</v>
      </c>
      <c r="L72" t="str">
        <f t="shared" si="6"/>
        <v>AVERAGE</v>
      </c>
      <c r="M72" t="str">
        <f t="shared" si="7"/>
        <v>No match</v>
      </c>
      <c r="N72" t="str">
        <f t="shared" si="8"/>
        <v>No Match</v>
      </c>
      <c r="P72" t="b">
        <f t="shared" si="9"/>
        <v>0</v>
      </c>
    </row>
    <row r="73" spans="1:16" x14ac:dyDescent="0.35">
      <c r="A73">
        <v>72</v>
      </c>
      <c r="B73" t="s">
        <v>91</v>
      </c>
      <c r="C73">
        <v>21</v>
      </c>
      <c r="D73" t="s">
        <v>15</v>
      </c>
      <c r="E73" t="s">
        <v>12</v>
      </c>
      <c r="F73">
        <v>77886</v>
      </c>
      <c r="G73" s="2">
        <v>42920</v>
      </c>
      <c r="H73">
        <v>30080</v>
      </c>
      <c r="I73" t="s">
        <v>13</v>
      </c>
      <c r="J73">
        <v>27</v>
      </c>
      <c r="K73" t="str">
        <f t="shared" si="5"/>
        <v>ABOVE</v>
      </c>
      <c r="L73" t="str">
        <f t="shared" si="6"/>
        <v>POOR</v>
      </c>
      <c r="M73" t="str">
        <f t="shared" si="7"/>
        <v>No match</v>
      </c>
      <c r="N73" t="str">
        <f t="shared" si="8"/>
        <v>Match</v>
      </c>
      <c r="P73" t="b">
        <f t="shared" si="9"/>
        <v>1</v>
      </c>
    </row>
    <row r="74" spans="1:16" x14ac:dyDescent="0.35">
      <c r="A74">
        <v>73</v>
      </c>
      <c r="B74" t="s">
        <v>92</v>
      </c>
      <c r="C74">
        <v>41</v>
      </c>
      <c r="D74" t="s">
        <v>15</v>
      </c>
      <c r="E74" t="s">
        <v>20</v>
      </c>
      <c r="F74">
        <v>35220</v>
      </c>
      <c r="G74" s="2">
        <v>44091</v>
      </c>
      <c r="H74">
        <v>29444</v>
      </c>
      <c r="I74" t="s">
        <v>23</v>
      </c>
      <c r="J74">
        <v>53</v>
      </c>
      <c r="K74" t="str">
        <f t="shared" si="5"/>
        <v>BELOW</v>
      </c>
      <c r="L74" t="str">
        <f t="shared" si="6"/>
        <v>EXCELLENT</v>
      </c>
      <c r="M74" t="str">
        <f t="shared" si="7"/>
        <v>No match</v>
      </c>
      <c r="N74" t="str">
        <f t="shared" si="8"/>
        <v>No Match</v>
      </c>
      <c r="P74" t="b">
        <f t="shared" si="9"/>
        <v>1</v>
      </c>
    </row>
    <row r="75" spans="1:16" x14ac:dyDescent="0.35">
      <c r="A75">
        <v>74</v>
      </c>
      <c r="B75" t="s">
        <v>93</v>
      </c>
      <c r="C75">
        <v>58</v>
      </c>
      <c r="D75" t="s">
        <v>15</v>
      </c>
      <c r="E75" t="s">
        <v>20</v>
      </c>
      <c r="F75">
        <v>51321</v>
      </c>
      <c r="G75" s="2">
        <v>44615</v>
      </c>
      <c r="H75">
        <v>29006</v>
      </c>
      <c r="I75" t="s">
        <v>23</v>
      </c>
      <c r="J75">
        <v>53</v>
      </c>
      <c r="K75" t="str">
        <f t="shared" si="5"/>
        <v>ABOVE</v>
      </c>
      <c r="L75" t="str">
        <f t="shared" si="6"/>
        <v>EXCELLENT</v>
      </c>
      <c r="M75" t="str">
        <f t="shared" si="7"/>
        <v>No match</v>
      </c>
      <c r="N75" t="str">
        <f t="shared" si="8"/>
        <v>No Match</v>
      </c>
      <c r="P75" t="b">
        <f t="shared" si="9"/>
        <v>1</v>
      </c>
    </row>
    <row r="76" spans="1:16" x14ac:dyDescent="0.35">
      <c r="A76">
        <v>75</v>
      </c>
      <c r="B76" t="s">
        <v>94</v>
      </c>
      <c r="C76">
        <v>29</v>
      </c>
      <c r="D76" t="s">
        <v>15</v>
      </c>
      <c r="E76" t="s">
        <v>29</v>
      </c>
      <c r="F76">
        <v>61527</v>
      </c>
      <c r="G76" s="2">
        <v>42487</v>
      </c>
      <c r="H76">
        <v>21871</v>
      </c>
      <c r="I76" t="s">
        <v>23</v>
      </c>
      <c r="J76">
        <v>34</v>
      </c>
      <c r="K76" t="str">
        <f t="shared" si="5"/>
        <v>ABOVE</v>
      </c>
      <c r="L76" t="str">
        <f t="shared" si="6"/>
        <v>AVERAGE</v>
      </c>
      <c r="M76" t="str">
        <f t="shared" si="7"/>
        <v>No match</v>
      </c>
      <c r="N76" t="str">
        <f t="shared" si="8"/>
        <v>Match</v>
      </c>
      <c r="P76" t="b">
        <f t="shared" si="9"/>
        <v>0</v>
      </c>
    </row>
    <row r="77" spans="1:16" x14ac:dyDescent="0.35">
      <c r="A77">
        <v>76</v>
      </c>
      <c r="B77" t="s">
        <v>95</v>
      </c>
      <c r="C77">
        <v>21</v>
      </c>
      <c r="D77" t="s">
        <v>11</v>
      </c>
      <c r="E77" t="s">
        <v>20</v>
      </c>
      <c r="F77">
        <v>38684</v>
      </c>
      <c r="G77" s="2">
        <v>43353</v>
      </c>
      <c r="H77">
        <v>37414</v>
      </c>
      <c r="I77" t="s">
        <v>18</v>
      </c>
      <c r="J77">
        <v>60</v>
      </c>
      <c r="K77" t="str">
        <f t="shared" si="5"/>
        <v>BELOW</v>
      </c>
      <c r="L77" t="str">
        <f t="shared" si="6"/>
        <v>EXCELLENT</v>
      </c>
      <c r="M77" t="str">
        <f t="shared" si="7"/>
        <v>No match</v>
      </c>
      <c r="N77" t="str">
        <f t="shared" si="8"/>
        <v>No Match</v>
      </c>
      <c r="P77" t="b">
        <f t="shared" si="9"/>
        <v>1</v>
      </c>
    </row>
    <row r="78" spans="1:16" x14ac:dyDescent="0.35">
      <c r="A78">
        <v>77</v>
      </c>
      <c r="B78" t="s">
        <v>96</v>
      </c>
      <c r="C78">
        <v>56</v>
      </c>
      <c r="D78" t="s">
        <v>11</v>
      </c>
      <c r="E78" t="s">
        <v>12</v>
      </c>
      <c r="F78">
        <v>31005</v>
      </c>
      <c r="G78" s="2">
        <v>42913</v>
      </c>
      <c r="H78">
        <v>24340</v>
      </c>
      <c r="I78" t="s">
        <v>21</v>
      </c>
      <c r="J78">
        <v>25</v>
      </c>
      <c r="K78" t="str">
        <f t="shared" si="5"/>
        <v>BELOW</v>
      </c>
      <c r="L78" t="str">
        <f t="shared" si="6"/>
        <v>POOR</v>
      </c>
      <c r="M78" t="str">
        <f t="shared" si="7"/>
        <v>No match</v>
      </c>
      <c r="N78" t="str">
        <f t="shared" si="8"/>
        <v>Match</v>
      </c>
      <c r="P78" t="b">
        <f t="shared" si="9"/>
        <v>1</v>
      </c>
    </row>
    <row r="79" spans="1:16" x14ac:dyDescent="0.35">
      <c r="A79">
        <v>78</v>
      </c>
      <c r="B79" t="s">
        <v>97</v>
      </c>
      <c r="C79">
        <v>56</v>
      </c>
      <c r="D79" t="s">
        <v>11</v>
      </c>
      <c r="E79" t="s">
        <v>17</v>
      </c>
      <c r="F79">
        <v>44245</v>
      </c>
      <c r="G79" s="2">
        <v>42283</v>
      </c>
      <c r="H79">
        <v>16800</v>
      </c>
      <c r="I79" t="s">
        <v>18</v>
      </c>
      <c r="J79">
        <v>27</v>
      </c>
      <c r="K79" t="str">
        <f t="shared" si="5"/>
        <v>BELOW</v>
      </c>
      <c r="L79" t="str">
        <f t="shared" si="6"/>
        <v>POOR</v>
      </c>
      <c r="M79" t="str">
        <f t="shared" si="7"/>
        <v>No match</v>
      </c>
      <c r="N79" t="str">
        <f t="shared" si="8"/>
        <v>No Match</v>
      </c>
      <c r="P79" t="b">
        <f t="shared" si="9"/>
        <v>1</v>
      </c>
    </row>
    <row r="80" spans="1:16" x14ac:dyDescent="0.35">
      <c r="A80">
        <v>79</v>
      </c>
      <c r="B80" t="s">
        <v>98</v>
      </c>
      <c r="C80">
        <v>24</v>
      </c>
      <c r="D80" t="s">
        <v>11</v>
      </c>
      <c r="E80" t="s">
        <v>29</v>
      </c>
      <c r="F80">
        <v>48296</v>
      </c>
      <c r="G80" s="2">
        <v>43038</v>
      </c>
      <c r="H80">
        <v>33597</v>
      </c>
      <c r="I80" t="s">
        <v>13</v>
      </c>
      <c r="J80">
        <v>47</v>
      </c>
      <c r="K80" t="str">
        <f t="shared" si="5"/>
        <v>BELOW</v>
      </c>
      <c r="L80" t="str">
        <f t="shared" si="6"/>
        <v>GOOD</v>
      </c>
      <c r="M80" t="str">
        <f t="shared" si="7"/>
        <v>No match</v>
      </c>
      <c r="N80" t="str">
        <f t="shared" si="8"/>
        <v>No Match</v>
      </c>
      <c r="P80" t="b">
        <f t="shared" si="9"/>
        <v>0</v>
      </c>
    </row>
    <row r="81" spans="1:16" x14ac:dyDescent="0.35">
      <c r="A81">
        <v>80</v>
      </c>
      <c r="B81" t="s">
        <v>99</v>
      </c>
      <c r="C81">
        <v>38</v>
      </c>
      <c r="D81" t="s">
        <v>15</v>
      </c>
      <c r="E81" t="s">
        <v>20</v>
      </c>
      <c r="F81">
        <v>74413</v>
      </c>
      <c r="G81" s="2">
        <v>41960</v>
      </c>
      <c r="H81">
        <v>14844</v>
      </c>
      <c r="I81" t="s">
        <v>18</v>
      </c>
      <c r="J81">
        <v>57</v>
      </c>
      <c r="K81" t="str">
        <f t="shared" si="5"/>
        <v>ABOVE</v>
      </c>
      <c r="L81" t="str">
        <f t="shared" si="6"/>
        <v>EXCELLENT</v>
      </c>
      <c r="M81" t="str">
        <f t="shared" si="7"/>
        <v>No match</v>
      </c>
      <c r="N81" t="str">
        <f t="shared" si="8"/>
        <v>Match</v>
      </c>
      <c r="P81" t="b">
        <f t="shared" si="9"/>
        <v>1</v>
      </c>
    </row>
    <row r="82" spans="1:16" x14ac:dyDescent="0.35">
      <c r="A82">
        <v>81</v>
      </c>
      <c r="B82" t="s">
        <v>100</v>
      </c>
      <c r="C82">
        <v>33</v>
      </c>
      <c r="D82" t="s">
        <v>15</v>
      </c>
      <c r="E82" t="s">
        <v>29</v>
      </c>
      <c r="F82">
        <v>76940</v>
      </c>
      <c r="G82" s="2">
        <v>45135</v>
      </c>
      <c r="H82">
        <v>27082</v>
      </c>
      <c r="I82" t="s">
        <v>21</v>
      </c>
      <c r="J82">
        <v>28</v>
      </c>
      <c r="K82" t="str">
        <f t="shared" si="5"/>
        <v>ABOVE</v>
      </c>
      <c r="L82" t="str">
        <f t="shared" si="6"/>
        <v>POOR</v>
      </c>
      <c r="M82" t="str">
        <f t="shared" si="7"/>
        <v>No match</v>
      </c>
      <c r="N82" t="str">
        <f t="shared" si="8"/>
        <v>Match</v>
      </c>
      <c r="P82" t="b">
        <f t="shared" si="9"/>
        <v>0</v>
      </c>
    </row>
    <row r="83" spans="1:16" x14ac:dyDescent="0.35">
      <c r="A83">
        <v>82</v>
      </c>
      <c r="B83" t="s">
        <v>101</v>
      </c>
      <c r="C83">
        <v>20</v>
      </c>
      <c r="D83" t="s">
        <v>11</v>
      </c>
      <c r="E83" t="s">
        <v>12</v>
      </c>
      <c r="F83">
        <v>64523</v>
      </c>
      <c r="G83" s="2">
        <v>44314</v>
      </c>
      <c r="H83">
        <v>35187</v>
      </c>
      <c r="I83" t="s">
        <v>13</v>
      </c>
      <c r="J83">
        <v>25</v>
      </c>
      <c r="K83" t="str">
        <f t="shared" si="5"/>
        <v>ABOVE</v>
      </c>
      <c r="L83" t="str">
        <f t="shared" si="6"/>
        <v>POOR</v>
      </c>
      <c r="M83" t="str">
        <f t="shared" si="7"/>
        <v>No match</v>
      </c>
      <c r="N83" t="str">
        <f t="shared" si="8"/>
        <v>Match</v>
      </c>
      <c r="P83" t="b">
        <f t="shared" si="9"/>
        <v>1</v>
      </c>
    </row>
    <row r="84" spans="1:16" x14ac:dyDescent="0.35">
      <c r="A84">
        <v>83</v>
      </c>
      <c r="B84" t="s">
        <v>102</v>
      </c>
      <c r="C84">
        <v>49</v>
      </c>
      <c r="D84" t="s">
        <v>11</v>
      </c>
      <c r="E84" t="s">
        <v>17</v>
      </c>
      <c r="F84">
        <v>38871</v>
      </c>
      <c r="G84" s="2">
        <v>42753</v>
      </c>
      <c r="H84">
        <v>32084</v>
      </c>
      <c r="I84" t="s">
        <v>18</v>
      </c>
      <c r="J84">
        <v>34</v>
      </c>
      <c r="K84" t="str">
        <f t="shared" si="5"/>
        <v>BELOW</v>
      </c>
      <c r="L84" t="str">
        <f t="shared" si="6"/>
        <v>AVERAGE</v>
      </c>
      <c r="M84" t="str">
        <f t="shared" si="7"/>
        <v>No match</v>
      </c>
      <c r="N84" t="str">
        <f t="shared" si="8"/>
        <v>No Match</v>
      </c>
      <c r="P84" t="b">
        <f t="shared" si="9"/>
        <v>1</v>
      </c>
    </row>
    <row r="85" spans="1:16" x14ac:dyDescent="0.35">
      <c r="A85">
        <v>84</v>
      </c>
      <c r="B85" t="s">
        <v>103</v>
      </c>
      <c r="C85">
        <v>27</v>
      </c>
      <c r="D85" t="s">
        <v>15</v>
      </c>
      <c r="E85" t="s">
        <v>20</v>
      </c>
      <c r="F85">
        <v>39090</v>
      </c>
      <c r="G85" s="2">
        <v>44947</v>
      </c>
      <c r="H85">
        <v>19756</v>
      </c>
      <c r="I85" t="s">
        <v>13</v>
      </c>
      <c r="J85">
        <v>43</v>
      </c>
      <c r="K85" t="str">
        <f t="shared" si="5"/>
        <v>BELOW</v>
      </c>
      <c r="L85" t="str">
        <f t="shared" si="6"/>
        <v>GOOD</v>
      </c>
      <c r="M85" t="str">
        <f t="shared" si="7"/>
        <v>No match</v>
      </c>
      <c r="N85" t="str">
        <f t="shared" si="8"/>
        <v>No Match</v>
      </c>
      <c r="P85" t="b">
        <f t="shared" si="9"/>
        <v>1</v>
      </c>
    </row>
    <row r="86" spans="1:16" x14ac:dyDescent="0.35">
      <c r="A86">
        <v>85</v>
      </c>
      <c r="B86" t="s">
        <v>104</v>
      </c>
      <c r="C86">
        <v>28</v>
      </c>
      <c r="D86" t="s">
        <v>15</v>
      </c>
      <c r="E86" t="s">
        <v>17</v>
      </c>
      <c r="F86">
        <v>65939</v>
      </c>
      <c r="G86" s="2">
        <v>43776</v>
      </c>
      <c r="H86">
        <v>23065</v>
      </c>
      <c r="I86" t="s">
        <v>18</v>
      </c>
      <c r="J86">
        <v>24</v>
      </c>
      <c r="K86" t="str">
        <f t="shared" si="5"/>
        <v>ABOVE</v>
      </c>
      <c r="L86" t="str">
        <f t="shared" si="6"/>
        <v>POOR</v>
      </c>
      <c r="M86" t="str">
        <f t="shared" si="7"/>
        <v>No match</v>
      </c>
      <c r="N86" t="str">
        <f t="shared" si="8"/>
        <v>Match</v>
      </c>
      <c r="P86" t="b">
        <f t="shared" si="9"/>
        <v>1</v>
      </c>
    </row>
    <row r="87" spans="1:16" x14ac:dyDescent="0.35">
      <c r="A87">
        <v>86</v>
      </c>
      <c r="B87" t="s">
        <v>105</v>
      </c>
      <c r="C87">
        <v>41</v>
      </c>
      <c r="D87" t="s">
        <v>11</v>
      </c>
      <c r="E87" t="s">
        <v>29</v>
      </c>
      <c r="F87">
        <v>60367</v>
      </c>
      <c r="G87" s="2">
        <v>43004</v>
      </c>
      <c r="H87">
        <v>16439</v>
      </c>
      <c r="I87" t="s">
        <v>18</v>
      </c>
      <c r="J87">
        <v>29</v>
      </c>
      <c r="K87" t="str">
        <f t="shared" si="5"/>
        <v>ABOVE</v>
      </c>
      <c r="L87" t="str">
        <f t="shared" si="6"/>
        <v>POOR</v>
      </c>
      <c r="M87" t="str">
        <f t="shared" si="7"/>
        <v>No match</v>
      </c>
      <c r="N87" t="str">
        <f t="shared" si="8"/>
        <v>Match</v>
      </c>
      <c r="P87" t="b">
        <f t="shared" si="9"/>
        <v>0</v>
      </c>
    </row>
    <row r="88" spans="1:16" x14ac:dyDescent="0.35">
      <c r="A88">
        <v>87</v>
      </c>
      <c r="B88" t="s">
        <v>106</v>
      </c>
      <c r="C88">
        <v>44</v>
      </c>
      <c r="D88" t="s">
        <v>11</v>
      </c>
      <c r="E88" t="s">
        <v>17</v>
      </c>
      <c r="F88">
        <v>44276</v>
      </c>
      <c r="G88" s="2">
        <v>42124</v>
      </c>
      <c r="H88">
        <v>38522</v>
      </c>
      <c r="I88" t="s">
        <v>23</v>
      </c>
      <c r="J88">
        <v>26</v>
      </c>
      <c r="K88" t="str">
        <f t="shared" si="5"/>
        <v>BELOW</v>
      </c>
      <c r="L88" t="str">
        <f t="shared" si="6"/>
        <v>POOR</v>
      </c>
      <c r="M88" t="str">
        <f t="shared" si="7"/>
        <v>No match</v>
      </c>
      <c r="N88" t="str">
        <f t="shared" si="8"/>
        <v>No Match</v>
      </c>
      <c r="P88" t="b">
        <f t="shared" si="9"/>
        <v>1</v>
      </c>
    </row>
    <row r="89" spans="1:16" x14ac:dyDescent="0.35">
      <c r="A89">
        <v>88</v>
      </c>
      <c r="B89" t="s">
        <v>107</v>
      </c>
      <c r="C89">
        <v>24</v>
      </c>
      <c r="D89" t="s">
        <v>11</v>
      </c>
      <c r="E89" t="s">
        <v>29</v>
      </c>
      <c r="F89">
        <v>50630</v>
      </c>
      <c r="G89" s="2">
        <v>43440</v>
      </c>
      <c r="H89">
        <v>12662</v>
      </c>
      <c r="I89" t="s">
        <v>21</v>
      </c>
      <c r="J89">
        <v>38</v>
      </c>
      <c r="K89" t="str">
        <f t="shared" si="5"/>
        <v>ABOVE</v>
      </c>
      <c r="L89" t="str">
        <f t="shared" si="6"/>
        <v>AVERAGE</v>
      </c>
      <c r="M89" t="str">
        <f t="shared" si="7"/>
        <v>No match</v>
      </c>
      <c r="N89" t="str">
        <f t="shared" si="8"/>
        <v>No Match</v>
      </c>
      <c r="P89" t="b">
        <f t="shared" si="9"/>
        <v>0</v>
      </c>
    </row>
    <row r="90" spans="1:16" x14ac:dyDescent="0.35">
      <c r="A90">
        <v>89</v>
      </c>
      <c r="B90" t="s">
        <v>108</v>
      </c>
      <c r="C90">
        <v>26</v>
      </c>
      <c r="D90" t="s">
        <v>11</v>
      </c>
      <c r="E90" t="s">
        <v>29</v>
      </c>
      <c r="F90">
        <v>44082</v>
      </c>
      <c r="G90" s="2">
        <v>45456</v>
      </c>
      <c r="H90">
        <v>27956</v>
      </c>
      <c r="I90" t="s">
        <v>23</v>
      </c>
      <c r="J90">
        <v>42</v>
      </c>
      <c r="K90" t="str">
        <f t="shared" si="5"/>
        <v>BELOW</v>
      </c>
      <c r="L90" t="str">
        <f t="shared" si="6"/>
        <v>GOOD</v>
      </c>
      <c r="M90" t="str">
        <f t="shared" si="7"/>
        <v>No match</v>
      </c>
      <c r="N90" t="str">
        <f t="shared" si="8"/>
        <v>No Match</v>
      </c>
      <c r="P90" t="b">
        <f t="shared" si="9"/>
        <v>0</v>
      </c>
    </row>
    <row r="91" spans="1:16" x14ac:dyDescent="0.35">
      <c r="A91">
        <v>90</v>
      </c>
      <c r="B91" t="s">
        <v>109</v>
      </c>
      <c r="C91">
        <v>22</v>
      </c>
      <c r="D91" t="s">
        <v>11</v>
      </c>
      <c r="E91" t="s">
        <v>20</v>
      </c>
      <c r="F91">
        <v>46592</v>
      </c>
      <c r="G91" s="2">
        <v>42027</v>
      </c>
      <c r="H91">
        <v>11073</v>
      </c>
      <c r="I91" t="s">
        <v>18</v>
      </c>
      <c r="J91">
        <v>26</v>
      </c>
      <c r="K91" t="str">
        <f t="shared" si="5"/>
        <v>BELOW</v>
      </c>
      <c r="L91" t="str">
        <f t="shared" si="6"/>
        <v>POOR</v>
      </c>
      <c r="M91" t="str">
        <f t="shared" si="7"/>
        <v>No match</v>
      </c>
      <c r="N91" t="str">
        <f t="shared" si="8"/>
        <v>No Match</v>
      </c>
      <c r="P91" t="b">
        <f t="shared" si="9"/>
        <v>1</v>
      </c>
    </row>
    <row r="92" spans="1:16" x14ac:dyDescent="0.35">
      <c r="A92">
        <v>91</v>
      </c>
      <c r="B92" t="s">
        <v>110</v>
      </c>
      <c r="C92">
        <v>28</v>
      </c>
      <c r="D92" t="s">
        <v>11</v>
      </c>
      <c r="E92" t="s">
        <v>20</v>
      </c>
      <c r="F92">
        <v>59613</v>
      </c>
      <c r="G92" s="2">
        <v>45217</v>
      </c>
      <c r="H92">
        <v>32024</v>
      </c>
      <c r="I92" t="s">
        <v>13</v>
      </c>
      <c r="J92">
        <v>41</v>
      </c>
      <c r="K92" t="str">
        <f t="shared" si="5"/>
        <v>ABOVE</v>
      </c>
      <c r="L92" t="str">
        <f t="shared" si="6"/>
        <v>GOOD</v>
      </c>
      <c r="M92" t="str">
        <f t="shared" si="7"/>
        <v>No match</v>
      </c>
      <c r="N92" t="str">
        <f t="shared" si="8"/>
        <v>No Match</v>
      </c>
      <c r="P92" t="b">
        <f t="shared" si="9"/>
        <v>1</v>
      </c>
    </row>
    <row r="93" spans="1:16" x14ac:dyDescent="0.35">
      <c r="A93">
        <v>92</v>
      </c>
      <c r="B93" t="s">
        <v>111</v>
      </c>
      <c r="C93">
        <v>50</v>
      </c>
      <c r="D93" t="s">
        <v>15</v>
      </c>
      <c r="E93" t="s">
        <v>12</v>
      </c>
      <c r="F93">
        <v>58254</v>
      </c>
      <c r="G93" s="2">
        <v>43553</v>
      </c>
      <c r="H93">
        <v>24398</v>
      </c>
      <c r="I93" t="s">
        <v>13</v>
      </c>
      <c r="J93">
        <v>22</v>
      </c>
      <c r="K93" t="str">
        <f t="shared" si="5"/>
        <v>ABOVE</v>
      </c>
      <c r="L93" t="str">
        <f t="shared" si="6"/>
        <v>POOR</v>
      </c>
      <c r="M93" t="str">
        <f t="shared" si="7"/>
        <v>No match</v>
      </c>
      <c r="N93" t="str">
        <f t="shared" si="8"/>
        <v>Match</v>
      </c>
      <c r="P93" t="b">
        <f t="shared" si="9"/>
        <v>1</v>
      </c>
    </row>
    <row r="94" spans="1:16" x14ac:dyDescent="0.35">
      <c r="A94">
        <v>93</v>
      </c>
      <c r="B94" t="s">
        <v>112</v>
      </c>
      <c r="C94">
        <v>51</v>
      </c>
      <c r="D94" t="s">
        <v>11</v>
      </c>
      <c r="E94" t="s">
        <v>12</v>
      </c>
      <c r="F94">
        <v>32448</v>
      </c>
      <c r="G94" s="2">
        <v>43290</v>
      </c>
      <c r="H94">
        <v>39487</v>
      </c>
      <c r="I94" t="s">
        <v>23</v>
      </c>
      <c r="J94">
        <v>42</v>
      </c>
      <c r="K94" t="str">
        <f t="shared" si="5"/>
        <v>BELOW</v>
      </c>
      <c r="L94" t="str">
        <f t="shared" si="6"/>
        <v>GOOD</v>
      </c>
      <c r="M94" t="str">
        <f t="shared" si="7"/>
        <v>No match</v>
      </c>
      <c r="N94" t="str">
        <f t="shared" si="8"/>
        <v>Match</v>
      </c>
      <c r="P94" t="b">
        <f t="shared" si="9"/>
        <v>1</v>
      </c>
    </row>
    <row r="95" spans="1:16" x14ac:dyDescent="0.35">
      <c r="A95">
        <v>94</v>
      </c>
      <c r="B95" t="s">
        <v>113</v>
      </c>
      <c r="C95">
        <v>49</v>
      </c>
      <c r="D95" t="s">
        <v>15</v>
      </c>
      <c r="E95" t="s">
        <v>12</v>
      </c>
      <c r="F95">
        <v>67377</v>
      </c>
      <c r="G95" s="2">
        <v>44971</v>
      </c>
      <c r="H95">
        <v>38185</v>
      </c>
      <c r="I95" t="s">
        <v>21</v>
      </c>
      <c r="J95">
        <v>51</v>
      </c>
      <c r="K95" t="str">
        <f t="shared" si="5"/>
        <v>ABOVE</v>
      </c>
      <c r="L95" t="str">
        <f t="shared" si="6"/>
        <v>EXCELLENT</v>
      </c>
      <c r="M95" t="str">
        <f t="shared" si="7"/>
        <v>No match</v>
      </c>
      <c r="N95" t="str">
        <f t="shared" si="8"/>
        <v>Match</v>
      </c>
      <c r="P95" t="b">
        <f t="shared" si="9"/>
        <v>1</v>
      </c>
    </row>
    <row r="96" spans="1:16" x14ac:dyDescent="0.35">
      <c r="A96">
        <v>95</v>
      </c>
      <c r="B96" t="s">
        <v>114</v>
      </c>
      <c r="C96">
        <v>49</v>
      </c>
      <c r="D96" t="s">
        <v>15</v>
      </c>
      <c r="E96" t="s">
        <v>12</v>
      </c>
      <c r="F96">
        <v>66570</v>
      </c>
      <c r="G96" s="2">
        <v>45303</v>
      </c>
      <c r="H96">
        <v>21575</v>
      </c>
      <c r="I96" t="s">
        <v>21</v>
      </c>
      <c r="J96">
        <v>56</v>
      </c>
      <c r="K96" t="str">
        <f t="shared" si="5"/>
        <v>ABOVE</v>
      </c>
      <c r="L96" t="str">
        <f t="shared" si="6"/>
        <v>EXCELLENT</v>
      </c>
      <c r="M96" t="str">
        <f t="shared" si="7"/>
        <v>No match</v>
      </c>
      <c r="N96" t="str">
        <f t="shared" si="8"/>
        <v>Match</v>
      </c>
      <c r="P96" t="b">
        <f t="shared" si="9"/>
        <v>1</v>
      </c>
    </row>
    <row r="97" spans="1:16" x14ac:dyDescent="0.35">
      <c r="A97">
        <v>96</v>
      </c>
      <c r="B97" t="s">
        <v>115</v>
      </c>
      <c r="C97">
        <v>40</v>
      </c>
      <c r="D97" t="s">
        <v>11</v>
      </c>
      <c r="E97" t="s">
        <v>20</v>
      </c>
      <c r="F97">
        <v>40862</v>
      </c>
      <c r="G97" s="2">
        <v>43529</v>
      </c>
      <c r="H97">
        <v>13911</v>
      </c>
      <c r="I97" t="s">
        <v>18</v>
      </c>
      <c r="J97">
        <v>26</v>
      </c>
      <c r="K97" t="str">
        <f t="shared" si="5"/>
        <v>BELOW</v>
      </c>
      <c r="L97" t="str">
        <f t="shared" si="6"/>
        <v>POOR</v>
      </c>
      <c r="M97" t="str">
        <f t="shared" si="7"/>
        <v>No match</v>
      </c>
      <c r="N97" t="str">
        <f t="shared" si="8"/>
        <v>No Match</v>
      </c>
      <c r="P97" t="b">
        <f t="shared" si="9"/>
        <v>1</v>
      </c>
    </row>
    <row r="98" spans="1:16" x14ac:dyDescent="0.35">
      <c r="A98">
        <v>97</v>
      </c>
      <c r="B98" t="s">
        <v>116</v>
      </c>
      <c r="C98">
        <v>20</v>
      </c>
      <c r="D98" t="s">
        <v>15</v>
      </c>
      <c r="E98" t="s">
        <v>17</v>
      </c>
      <c r="F98">
        <v>37827</v>
      </c>
      <c r="G98" s="2">
        <v>43274</v>
      </c>
      <c r="H98">
        <v>36655</v>
      </c>
      <c r="I98" t="s">
        <v>13</v>
      </c>
      <c r="J98">
        <v>28</v>
      </c>
      <c r="K98" t="str">
        <f t="shared" si="5"/>
        <v>BELOW</v>
      </c>
      <c r="L98" t="str">
        <f t="shared" si="6"/>
        <v>POOR</v>
      </c>
      <c r="M98" t="str">
        <f t="shared" si="7"/>
        <v>Match</v>
      </c>
      <c r="N98" t="str">
        <f t="shared" si="8"/>
        <v>No Match</v>
      </c>
      <c r="P98" t="b">
        <f t="shared" si="9"/>
        <v>1</v>
      </c>
    </row>
    <row r="99" spans="1:16" x14ac:dyDescent="0.35">
      <c r="A99">
        <v>98</v>
      </c>
      <c r="B99" t="s">
        <v>117</v>
      </c>
      <c r="C99">
        <v>22</v>
      </c>
      <c r="D99" t="s">
        <v>11</v>
      </c>
      <c r="E99" t="s">
        <v>12</v>
      </c>
      <c r="F99">
        <v>65539</v>
      </c>
      <c r="G99" s="2">
        <v>44956</v>
      </c>
      <c r="H99">
        <v>21102</v>
      </c>
      <c r="I99" t="s">
        <v>23</v>
      </c>
      <c r="J99">
        <v>40</v>
      </c>
      <c r="K99" t="str">
        <f t="shared" si="5"/>
        <v>ABOVE</v>
      </c>
      <c r="L99" t="str">
        <f t="shared" si="6"/>
        <v>GOOD</v>
      </c>
      <c r="M99" t="str">
        <f t="shared" si="7"/>
        <v>No match</v>
      </c>
      <c r="N99" t="str">
        <f t="shared" si="8"/>
        <v>Match</v>
      </c>
      <c r="P99" t="b">
        <f t="shared" si="9"/>
        <v>1</v>
      </c>
    </row>
    <row r="100" spans="1:16" x14ac:dyDescent="0.35">
      <c r="A100">
        <v>99</v>
      </c>
      <c r="B100" t="s">
        <v>118</v>
      </c>
      <c r="C100">
        <v>39</v>
      </c>
      <c r="D100" t="s">
        <v>11</v>
      </c>
      <c r="E100" t="s">
        <v>20</v>
      </c>
      <c r="F100">
        <v>43063</v>
      </c>
      <c r="G100" s="2">
        <v>45059</v>
      </c>
      <c r="H100">
        <v>36315</v>
      </c>
      <c r="I100" t="s">
        <v>21</v>
      </c>
      <c r="J100">
        <v>51</v>
      </c>
      <c r="K100" t="str">
        <f t="shared" si="5"/>
        <v>BELOW</v>
      </c>
      <c r="L100" t="str">
        <f t="shared" si="6"/>
        <v>EXCELLENT</v>
      </c>
      <c r="M100" t="str">
        <f t="shared" si="7"/>
        <v>No match</v>
      </c>
      <c r="N100" t="str">
        <f t="shared" si="8"/>
        <v>No Match</v>
      </c>
      <c r="P100" t="b">
        <f t="shared" si="9"/>
        <v>1</v>
      </c>
    </row>
    <row r="101" spans="1:16" x14ac:dyDescent="0.35">
      <c r="A101">
        <v>100</v>
      </c>
      <c r="B101" t="s">
        <v>119</v>
      </c>
      <c r="C101">
        <v>52</v>
      </c>
      <c r="D101" t="s">
        <v>15</v>
      </c>
      <c r="E101" t="s">
        <v>12</v>
      </c>
      <c r="F101">
        <v>76115</v>
      </c>
      <c r="G101" s="2">
        <v>43071</v>
      </c>
      <c r="H101">
        <v>37613</v>
      </c>
      <c r="I101" t="s">
        <v>18</v>
      </c>
      <c r="J101">
        <v>44</v>
      </c>
      <c r="K101" t="str">
        <f t="shared" si="5"/>
        <v>ABOVE</v>
      </c>
      <c r="L101" t="str">
        <f t="shared" si="6"/>
        <v>GOOD</v>
      </c>
      <c r="M101" t="str">
        <f t="shared" si="7"/>
        <v>No match</v>
      </c>
      <c r="N101" t="str">
        <f t="shared" si="8"/>
        <v>Match</v>
      </c>
      <c r="P101" t="b">
        <f t="shared" si="9"/>
        <v>1</v>
      </c>
    </row>
    <row r="102" spans="1:16" x14ac:dyDescent="0.35">
      <c r="A102">
        <v>101</v>
      </c>
      <c r="B102" t="s">
        <v>120</v>
      </c>
      <c r="C102">
        <v>37</v>
      </c>
      <c r="D102" t="s">
        <v>15</v>
      </c>
      <c r="E102" t="s">
        <v>12</v>
      </c>
      <c r="F102">
        <v>79682</v>
      </c>
      <c r="G102" s="2">
        <v>45219</v>
      </c>
      <c r="H102">
        <v>13747</v>
      </c>
      <c r="I102" t="s">
        <v>23</v>
      </c>
      <c r="J102">
        <v>39</v>
      </c>
      <c r="K102" t="str">
        <f t="shared" si="5"/>
        <v>ABOVE</v>
      </c>
      <c r="L102" t="str">
        <f t="shared" si="6"/>
        <v>AVERAGE</v>
      </c>
      <c r="M102" t="str">
        <f t="shared" si="7"/>
        <v>No match</v>
      </c>
      <c r="N102" t="str">
        <f t="shared" si="8"/>
        <v>Match</v>
      </c>
      <c r="P102" t="b">
        <f t="shared" si="9"/>
        <v>1</v>
      </c>
    </row>
    <row r="103" spans="1:16" x14ac:dyDescent="0.35">
      <c r="A103">
        <v>102</v>
      </c>
      <c r="B103" t="s">
        <v>121</v>
      </c>
      <c r="C103">
        <v>24</v>
      </c>
      <c r="D103" t="s">
        <v>15</v>
      </c>
      <c r="E103" t="s">
        <v>7</v>
      </c>
      <c r="F103">
        <v>62476</v>
      </c>
      <c r="G103" s="2">
        <v>45390</v>
      </c>
      <c r="H103">
        <v>22606</v>
      </c>
      <c r="I103" t="s">
        <v>23</v>
      </c>
      <c r="J103">
        <v>56</v>
      </c>
      <c r="K103" t="str">
        <f t="shared" si="5"/>
        <v>ABOVE</v>
      </c>
      <c r="L103" t="str">
        <f t="shared" si="6"/>
        <v>EXCELLENT</v>
      </c>
      <c r="M103" t="str">
        <f t="shared" si="7"/>
        <v>No match</v>
      </c>
      <c r="N103" t="str">
        <f t="shared" si="8"/>
        <v>Match</v>
      </c>
      <c r="P103" t="b">
        <f t="shared" si="9"/>
        <v>1</v>
      </c>
    </row>
    <row r="104" spans="1:16" x14ac:dyDescent="0.35">
      <c r="A104">
        <v>103</v>
      </c>
      <c r="B104" t="s">
        <v>122</v>
      </c>
      <c r="C104">
        <v>54</v>
      </c>
      <c r="D104" t="s">
        <v>11</v>
      </c>
      <c r="E104" t="s">
        <v>7</v>
      </c>
      <c r="F104">
        <v>74601</v>
      </c>
      <c r="G104" s="2">
        <v>43911</v>
      </c>
      <c r="H104">
        <v>35571</v>
      </c>
      <c r="I104" t="s">
        <v>23</v>
      </c>
      <c r="J104">
        <v>23</v>
      </c>
      <c r="K104" t="str">
        <f t="shared" si="5"/>
        <v>ABOVE</v>
      </c>
      <c r="L104" t="str">
        <f t="shared" si="6"/>
        <v>POOR</v>
      </c>
      <c r="M104" t="str">
        <f t="shared" si="7"/>
        <v>No match</v>
      </c>
      <c r="N104" t="str">
        <f t="shared" si="8"/>
        <v>Match</v>
      </c>
      <c r="P104" t="b">
        <f t="shared" si="9"/>
        <v>1</v>
      </c>
    </row>
    <row r="105" spans="1:16" x14ac:dyDescent="0.35">
      <c r="A105">
        <v>104</v>
      </c>
      <c r="B105" t="s">
        <v>123</v>
      </c>
      <c r="C105">
        <v>41</v>
      </c>
      <c r="D105" t="s">
        <v>15</v>
      </c>
      <c r="E105" t="s">
        <v>12</v>
      </c>
      <c r="F105">
        <v>40856</v>
      </c>
      <c r="G105" s="2">
        <v>42567</v>
      </c>
      <c r="H105">
        <v>27112</v>
      </c>
      <c r="I105" t="s">
        <v>23</v>
      </c>
      <c r="J105">
        <v>49</v>
      </c>
      <c r="K105" t="str">
        <f t="shared" si="5"/>
        <v>BELOW</v>
      </c>
      <c r="L105" t="str">
        <f t="shared" si="6"/>
        <v>GOOD</v>
      </c>
      <c r="M105" t="str">
        <f t="shared" si="7"/>
        <v>No match</v>
      </c>
      <c r="N105" t="str">
        <f t="shared" si="8"/>
        <v>Match</v>
      </c>
      <c r="P105" t="b">
        <f t="shared" si="9"/>
        <v>1</v>
      </c>
    </row>
    <row r="106" spans="1:16" x14ac:dyDescent="0.35">
      <c r="A106">
        <v>105</v>
      </c>
      <c r="B106" t="s">
        <v>124</v>
      </c>
      <c r="C106">
        <v>56</v>
      </c>
      <c r="D106" t="s">
        <v>15</v>
      </c>
      <c r="E106" t="s">
        <v>17</v>
      </c>
      <c r="F106">
        <v>47261</v>
      </c>
      <c r="G106" s="2">
        <v>42637</v>
      </c>
      <c r="H106">
        <v>31585</v>
      </c>
      <c r="I106" t="s">
        <v>23</v>
      </c>
      <c r="J106">
        <v>21</v>
      </c>
      <c r="K106" t="str">
        <f t="shared" si="5"/>
        <v>BELOW</v>
      </c>
      <c r="L106" t="str">
        <f t="shared" si="6"/>
        <v>POOR</v>
      </c>
      <c r="M106" t="str">
        <f t="shared" si="7"/>
        <v>No match</v>
      </c>
      <c r="N106" t="str">
        <f t="shared" si="8"/>
        <v>No Match</v>
      </c>
      <c r="P106" t="b">
        <f t="shared" si="9"/>
        <v>1</v>
      </c>
    </row>
    <row r="107" spans="1:16" x14ac:dyDescent="0.35">
      <c r="A107">
        <v>106</v>
      </c>
      <c r="B107" t="s">
        <v>125</v>
      </c>
      <c r="C107">
        <v>23</v>
      </c>
      <c r="D107" t="s">
        <v>15</v>
      </c>
      <c r="E107" t="s">
        <v>20</v>
      </c>
      <c r="F107">
        <v>43021</v>
      </c>
      <c r="G107" s="2">
        <v>44816</v>
      </c>
      <c r="H107">
        <v>18918</v>
      </c>
      <c r="I107" t="s">
        <v>23</v>
      </c>
      <c r="J107">
        <v>37</v>
      </c>
      <c r="K107" t="str">
        <f t="shared" si="5"/>
        <v>BELOW</v>
      </c>
      <c r="L107" t="str">
        <f t="shared" si="6"/>
        <v>AVERAGE</v>
      </c>
      <c r="M107" t="str">
        <f t="shared" si="7"/>
        <v>No match</v>
      </c>
      <c r="N107" t="str">
        <f t="shared" si="8"/>
        <v>No Match</v>
      </c>
      <c r="P107" t="b">
        <f t="shared" si="9"/>
        <v>1</v>
      </c>
    </row>
    <row r="108" spans="1:16" x14ac:dyDescent="0.35">
      <c r="A108">
        <v>107</v>
      </c>
      <c r="B108" t="s">
        <v>126</v>
      </c>
      <c r="C108">
        <v>58</v>
      </c>
      <c r="D108" t="s">
        <v>11</v>
      </c>
      <c r="E108" t="s">
        <v>20</v>
      </c>
      <c r="F108">
        <v>43933</v>
      </c>
      <c r="G108" s="2">
        <v>41869</v>
      </c>
      <c r="H108">
        <v>32242</v>
      </c>
      <c r="I108" t="s">
        <v>13</v>
      </c>
      <c r="J108">
        <v>34</v>
      </c>
      <c r="K108" t="str">
        <f t="shared" si="5"/>
        <v>BELOW</v>
      </c>
      <c r="L108" t="str">
        <f t="shared" si="6"/>
        <v>AVERAGE</v>
      </c>
      <c r="M108" t="str">
        <f t="shared" si="7"/>
        <v>No match</v>
      </c>
      <c r="N108" t="str">
        <f t="shared" si="8"/>
        <v>No Match</v>
      </c>
      <c r="P108" t="b">
        <f t="shared" si="9"/>
        <v>1</v>
      </c>
    </row>
    <row r="109" spans="1:16" x14ac:dyDescent="0.35">
      <c r="A109">
        <v>108</v>
      </c>
      <c r="B109" t="s">
        <v>127</v>
      </c>
      <c r="C109">
        <v>24</v>
      </c>
      <c r="D109" t="s">
        <v>15</v>
      </c>
      <c r="E109" t="s">
        <v>7</v>
      </c>
      <c r="F109">
        <v>41324</v>
      </c>
      <c r="G109" s="2">
        <v>43200</v>
      </c>
      <c r="H109">
        <v>19856</v>
      </c>
      <c r="I109" t="s">
        <v>18</v>
      </c>
      <c r="J109">
        <v>55</v>
      </c>
      <c r="K109" t="str">
        <f t="shared" si="5"/>
        <v>BELOW</v>
      </c>
      <c r="L109" t="str">
        <f t="shared" si="6"/>
        <v>EXCELLENT</v>
      </c>
      <c r="M109" t="str">
        <f t="shared" si="7"/>
        <v>No match</v>
      </c>
      <c r="N109" t="str">
        <f t="shared" si="8"/>
        <v>No Match</v>
      </c>
      <c r="P109" t="b">
        <f t="shared" si="9"/>
        <v>1</v>
      </c>
    </row>
    <row r="110" spans="1:16" x14ac:dyDescent="0.35">
      <c r="A110">
        <v>109</v>
      </c>
      <c r="B110" t="s">
        <v>128</v>
      </c>
      <c r="C110">
        <v>28</v>
      </c>
      <c r="D110" t="s">
        <v>15</v>
      </c>
      <c r="E110" t="s">
        <v>20</v>
      </c>
      <c r="F110">
        <v>43941</v>
      </c>
      <c r="G110" s="2">
        <v>44064</v>
      </c>
      <c r="H110">
        <v>28005</v>
      </c>
      <c r="I110" t="s">
        <v>13</v>
      </c>
      <c r="J110">
        <v>28</v>
      </c>
      <c r="K110" t="str">
        <f t="shared" si="5"/>
        <v>BELOW</v>
      </c>
      <c r="L110" t="str">
        <f t="shared" si="6"/>
        <v>POOR</v>
      </c>
      <c r="M110" t="str">
        <f t="shared" si="7"/>
        <v>No match</v>
      </c>
      <c r="N110" t="str">
        <f t="shared" si="8"/>
        <v>No Match</v>
      </c>
      <c r="P110" t="b">
        <f t="shared" si="9"/>
        <v>1</v>
      </c>
    </row>
    <row r="111" spans="1:16" x14ac:dyDescent="0.35">
      <c r="A111">
        <v>110</v>
      </c>
      <c r="B111" t="s">
        <v>129</v>
      </c>
      <c r="C111">
        <v>56</v>
      </c>
      <c r="D111" t="s">
        <v>11</v>
      </c>
      <c r="E111" t="s">
        <v>29</v>
      </c>
      <c r="F111">
        <v>72463</v>
      </c>
      <c r="G111" s="2">
        <v>43859</v>
      </c>
      <c r="H111">
        <v>15511</v>
      </c>
      <c r="I111" t="s">
        <v>18</v>
      </c>
      <c r="J111">
        <v>32</v>
      </c>
      <c r="K111" t="str">
        <f t="shared" si="5"/>
        <v>ABOVE</v>
      </c>
      <c r="L111" t="str">
        <f t="shared" si="6"/>
        <v>AVERAGE</v>
      </c>
      <c r="M111" t="str">
        <f t="shared" si="7"/>
        <v>No match</v>
      </c>
      <c r="N111" t="str">
        <f t="shared" si="8"/>
        <v>Match</v>
      </c>
      <c r="P111" t="b">
        <f t="shared" si="9"/>
        <v>0</v>
      </c>
    </row>
    <row r="112" spans="1:16" x14ac:dyDescent="0.35">
      <c r="A112">
        <v>111</v>
      </c>
      <c r="B112" t="s">
        <v>130</v>
      </c>
      <c r="C112">
        <v>53</v>
      </c>
      <c r="D112" t="s">
        <v>15</v>
      </c>
      <c r="E112" t="s">
        <v>17</v>
      </c>
      <c r="F112">
        <v>33591</v>
      </c>
      <c r="G112" s="2">
        <v>43603</v>
      </c>
      <c r="H112">
        <v>12276</v>
      </c>
      <c r="I112" t="s">
        <v>21</v>
      </c>
      <c r="J112">
        <v>38</v>
      </c>
      <c r="K112" t="str">
        <f t="shared" si="5"/>
        <v>BELOW</v>
      </c>
      <c r="L112" t="str">
        <f t="shared" si="6"/>
        <v>AVERAGE</v>
      </c>
      <c r="M112" t="str">
        <f t="shared" si="7"/>
        <v>No match</v>
      </c>
      <c r="N112" t="str">
        <f t="shared" si="8"/>
        <v>No Match</v>
      </c>
      <c r="P112" t="b">
        <f t="shared" si="9"/>
        <v>1</v>
      </c>
    </row>
    <row r="113" spans="1:16" x14ac:dyDescent="0.35">
      <c r="A113">
        <v>112</v>
      </c>
      <c r="B113" t="s">
        <v>131</v>
      </c>
      <c r="C113">
        <v>30</v>
      </c>
      <c r="D113" t="s">
        <v>15</v>
      </c>
      <c r="E113" t="s">
        <v>20</v>
      </c>
      <c r="F113">
        <v>39047</v>
      </c>
      <c r="G113" s="2">
        <v>44830</v>
      </c>
      <c r="H113">
        <v>28398</v>
      </c>
      <c r="I113" t="s">
        <v>13</v>
      </c>
      <c r="J113">
        <v>25</v>
      </c>
      <c r="K113" t="str">
        <f t="shared" si="5"/>
        <v>BELOW</v>
      </c>
      <c r="L113" t="str">
        <f t="shared" si="6"/>
        <v>POOR</v>
      </c>
      <c r="M113" t="str">
        <f t="shared" si="7"/>
        <v>No match</v>
      </c>
      <c r="N113" t="str">
        <f t="shared" si="8"/>
        <v>No Match</v>
      </c>
      <c r="P113" t="b">
        <f t="shared" si="9"/>
        <v>1</v>
      </c>
    </row>
    <row r="114" spans="1:16" x14ac:dyDescent="0.35">
      <c r="A114">
        <v>113</v>
      </c>
      <c r="B114" t="s">
        <v>132</v>
      </c>
      <c r="C114">
        <v>28</v>
      </c>
      <c r="D114" t="s">
        <v>15</v>
      </c>
      <c r="E114" t="s">
        <v>29</v>
      </c>
      <c r="F114">
        <v>67255</v>
      </c>
      <c r="G114" s="2">
        <v>42995</v>
      </c>
      <c r="H114">
        <v>27117</v>
      </c>
      <c r="I114" t="s">
        <v>18</v>
      </c>
      <c r="J114">
        <v>25</v>
      </c>
      <c r="K114" t="str">
        <f t="shared" si="5"/>
        <v>ABOVE</v>
      </c>
      <c r="L114" t="str">
        <f t="shared" si="6"/>
        <v>POOR</v>
      </c>
      <c r="M114" t="str">
        <f t="shared" si="7"/>
        <v>No match</v>
      </c>
      <c r="N114" t="str">
        <f t="shared" si="8"/>
        <v>Match</v>
      </c>
      <c r="P114" t="b">
        <f t="shared" si="9"/>
        <v>0</v>
      </c>
    </row>
    <row r="115" spans="1:16" x14ac:dyDescent="0.35">
      <c r="A115">
        <v>114</v>
      </c>
      <c r="B115" t="s">
        <v>133</v>
      </c>
      <c r="C115">
        <v>58</v>
      </c>
      <c r="D115" t="s">
        <v>15</v>
      </c>
      <c r="E115" t="s">
        <v>20</v>
      </c>
      <c r="F115">
        <v>37610</v>
      </c>
      <c r="G115" s="2">
        <v>43500</v>
      </c>
      <c r="H115">
        <v>13505</v>
      </c>
      <c r="I115" t="s">
        <v>23</v>
      </c>
      <c r="J115">
        <v>41</v>
      </c>
      <c r="K115" t="str">
        <f t="shared" si="5"/>
        <v>BELOW</v>
      </c>
      <c r="L115" t="str">
        <f t="shared" si="6"/>
        <v>GOOD</v>
      </c>
      <c r="M115" t="str">
        <f t="shared" si="7"/>
        <v>No match</v>
      </c>
      <c r="N115" t="str">
        <f t="shared" si="8"/>
        <v>No Match</v>
      </c>
      <c r="P115" t="b">
        <f t="shared" si="9"/>
        <v>1</v>
      </c>
    </row>
    <row r="116" spans="1:16" x14ac:dyDescent="0.35">
      <c r="A116">
        <v>115</v>
      </c>
      <c r="B116" t="s">
        <v>134</v>
      </c>
      <c r="C116">
        <v>40</v>
      </c>
      <c r="D116" t="s">
        <v>11</v>
      </c>
      <c r="E116" t="s">
        <v>7</v>
      </c>
      <c r="F116">
        <v>72740</v>
      </c>
      <c r="G116" s="2">
        <v>42744</v>
      </c>
      <c r="H116">
        <v>36502</v>
      </c>
      <c r="I116" t="s">
        <v>23</v>
      </c>
      <c r="J116">
        <v>57</v>
      </c>
      <c r="K116" t="str">
        <f t="shared" si="5"/>
        <v>ABOVE</v>
      </c>
      <c r="L116" t="str">
        <f t="shared" si="6"/>
        <v>EXCELLENT</v>
      </c>
      <c r="M116" t="str">
        <f t="shared" si="7"/>
        <v>No match</v>
      </c>
      <c r="N116" t="str">
        <f t="shared" si="8"/>
        <v>Match</v>
      </c>
      <c r="P116" t="b">
        <f t="shared" si="9"/>
        <v>1</v>
      </c>
    </row>
    <row r="117" spans="1:16" x14ac:dyDescent="0.35">
      <c r="A117">
        <v>116</v>
      </c>
      <c r="B117" t="s">
        <v>135</v>
      </c>
      <c r="C117">
        <v>30</v>
      </c>
      <c r="D117" t="s">
        <v>15</v>
      </c>
      <c r="E117" t="s">
        <v>7</v>
      </c>
      <c r="F117">
        <v>70516</v>
      </c>
      <c r="G117" s="2">
        <v>43017</v>
      </c>
      <c r="H117">
        <v>19645</v>
      </c>
      <c r="I117" t="s">
        <v>23</v>
      </c>
      <c r="J117">
        <v>55</v>
      </c>
      <c r="K117" t="str">
        <f t="shared" si="5"/>
        <v>ABOVE</v>
      </c>
      <c r="L117" t="str">
        <f t="shared" si="6"/>
        <v>EXCELLENT</v>
      </c>
      <c r="M117" t="str">
        <f t="shared" si="7"/>
        <v>No match</v>
      </c>
      <c r="N117" t="str">
        <f t="shared" si="8"/>
        <v>Match</v>
      </c>
      <c r="P117" t="b">
        <f t="shared" si="9"/>
        <v>1</v>
      </c>
    </row>
    <row r="118" spans="1:16" x14ac:dyDescent="0.35">
      <c r="A118">
        <v>117</v>
      </c>
      <c r="B118" t="s">
        <v>136</v>
      </c>
      <c r="C118">
        <v>52</v>
      </c>
      <c r="D118" t="s">
        <v>15</v>
      </c>
      <c r="E118" t="s">
        <v>20</v>
      </c>
      <c r="F118">
        <v>54788</v>
      </c>
      <c r="G118" s="2">
        <v>43478</v>
      </c>
      <c r="H118">
        <v>10595</v>
      </c>
      <c r="I118" t="s">
        <v>21</v>
      </c>
      <c r="J118">
        <v>39</v>
      </c>
      <c r="K118" t="str">
        <f t="shared" si="5"/>
        <v>ABOVE</v>
      </c>
      <c r="L118" t="str">
        <f t="shared" si="6"/>
        <v>AVERAGE</v>
      </c>
      <c r="M118" t="str">
        <f t="shared" si="7"/>
        <v>No match</v>
      </c>
      <c r="N118" t="str">
        <f t="shared" si="8"/>
        <v>No Match</v>
      </c>
      <c r="P118" t="b">
        <f t="shared" si="9"/>
        <v>1</v>
      </c>
    </row>
    <row r="119" spans="1:16" x14ac:dyDescent="0.35">
      <c r="A119">
        <v>118</v>
      </c>
      <c r="B119" t="s">
        <v>137</v>
      </c>
      <c r="C119">
        <v>25</v>
      </c>
      <c r="D119" t="s">
        <v>15</v>
      </c>
      <c r="E119" t="s">
        <v>29</v>
      </c>
      <c r="F119">
        <v>32584</v>
      </c>
      <c r="G119" s="2">
        <v>43097</v>
      </c>
      <c r="H119">
        <v>14730</v>
      </c>
      <c r="I119" t="s">
        <v>23</v>
      </c>
      <c r="J119">
        <v>60</v>
      </c>
      <c r="K119" t="str">
        <f t="shared" si="5"/>
        <v>BELOW</v>
      </c>
      <c r="L119" t="str">
        <f t="shared" si="6"/>
        <v>EXCELLENT</v>
      </c>
      <c r="M119" t="str">
        <f t="shared" si="7"/>
        <v>No match</v>
      </c>
      <c r="N119" t="str">
        <f t="shared" si="8"/>
        <v>No Match</v>
      </c>
      <c r="P119" t="b">
        <f t="shared" si="9"/>
        <v>0</v>
      </c>
    </row>
    <row r="120" spans="1:16" x14ac:dyDescent="0.35">
      <c r="A120">
        <v>119</v>
      </c>
      <c r="B120" t="s">
        <v>138</v>
      </c>
      <c r="C120">
        <v>24</v>
      </c>
      <c r="D120" t="s">
        <v>15</v>
      </c>
      <c r="E120" t="s">
        <v>17</v>
      </c>
      <c r="F120">
        <v>56707</v>
      </c>
      <c r="G120" s="2">
        <v>42439</v>
      </c>
      <c r="H120">
        <v>19419</v>
      </c>
      <c r="I120" t="s">
        <v>13</v>
      </c>
      <c r="J120">
        <v>35</v>
      </c>
      <c r="K120" t="str">
        <f t="shared" si="5"/>
        <v>ABOVE</v>
      </c>
      <c r="L120" t="str">
        <f t="shared" si="6"/>
        <v>AVERAGE</v>
      </c>
      <c r="M120" t="str">
        <f t="shared" si="7"/>
        <v>Match</v>
      </c>
      <c r="N120" t="str">
        <f t="shared" si="8"/>
        <v>No Match</v>
      </c>
      <c r="P120" t="b">
        <f t="shared" si="9"/>
        <v>1</v>
      </c>
    </row>
    <row r="121" spans="1:16" x14ac:dyDescent="0.35">
      <c r="A121">
        <v>120</v>
      </c>
      <c r="B121" t="s">
        <v>139</v>
      </c>
      <c r="C121">
        <v>23</v>
      </c>
      <c r="D121" t="s">
        <v>15</v>
      </c>
      <c r="E121" t="s">
        <v>20</v>
      </c>
      <c r="F121">
        <v>73126</v>
      </c>
      <c r="G121" s="2">
        <v>43811</v>
      </c>
      <c r="H121">
        <v>39227</v>
      </c>
      <c r="I121" t="s">
        <v>21</v>
      </c>
      <c r="J121">
        <v>39</v>
      </c>
      <c r="K121" t="str">
        <f t="shared" si="5"/>
        <v>ABOVE</v>
      </c>
      <c r="L121" t="str">
        <f t="shared" si="6"/>
        <v>AVERAGE</v>
      </c>
      <c r="M121" t="str">
        <f t="shared" si="7"/>
        <v>No match</v>
      </c>
      <c r="N121" t="str">
        <f t="shared" si="8"/>
        <v>Match</v>
      </c>
      <c r="P121" t="b">
        <f t="shared" si="9"/>
        <v>1</v>
      </c>
    </row>
    <row r="122" spans="1:16" x14ac:dyDescent="0.35">
      <c r="A122">
        <v>121</v>
      </c>
      <c r="B122" t="s">
        <v>140</v>
      </c>
      <c r="C122">
        <v>47</v>
      </c>
      <c r="D122" t="s">
        <v>15</v>
      </c>
      <c r="E122" t="s">
        <v>7</v>
      </c>
      <c r="F122">
        <v>57750</v>
      </c>
      <c r="G122" s="2">
        <v>43840</v>
      </c>
      <c r="H122">
        <v>18644</v>
      </c>
      <c r="I122" t="s">
        <v>13</v>
      </c>
      <c r="J122">
        <v>38</v>
      </c>
      <c r="K122" t="str">
        <f t="shared" si="5"/>
        <v>ABOVE</v>
      </c>
      <c r="L122" t="str">
        <f t="shared" si="6"/>
        <v>AVERAGE</v>
      </c>
      <c r="M122" t="str">
        <f t="shared" si="7"/>
        <v>No match</v>
      </c>
      <c r="N122" t="str">
        <f t="shared" si="8"/>
        <v>No Match</v>
      </c>
      <c r="P122" t="b">
        <f t="shared" si="9"/>
        <v>1</v>
      </c>
    </row>
    <row r="123" spans="1:16" x14ac:dyDescent="0.35">
      <c r="A123">
        <v>122</v>
      </c>
      <c r="B123" t="s">
        <v>141</v>
      </c>
      <c r="C123">
        <v>47</v>
      </c>
      <c r="D123" t="s">
        <v>11</v>
      </c>
      <c r="E123" t="s">
        <v>20</v>
      </c>
      <c r="F123">
        <v>62476</v>
      </c>
      <c r="G123" s="2">
        <v>44530</v>
      </c>
      <c r="H123">
        <v>30287</v>
      </c>
      <c r="I123" t="s">
        <v>21</v>
      </c>
      <c r="J123">
        <v>23</v>
      </c>
      <c r="K123" t="str">
        <f t="shared" si="5"/>
        <v>ABOVE</v>
      </c>
      <c r="L123" t="str">
        <f t="shared" si="6"/>
        <v>POOR</v>
      </c>
      <c r="M123" t="str">
        <f t="shared" si="7"/>
        <v>No match</v>
      </c>
      <c r="N123" t="str">
        <f t="shared" si="8"/>
        <v>Match</v>
      </c>
      <c r="P123" t="b">
        <f t="shared" si="9"/>
        <v>1</v>
      </c>
    </row>
    <row r="124" spans="1:16" x14ac:dyDescent="0.35">
      <c r="A124">
        <v>123</v>
      </c>
      <c r="B124" t="s">
        <v>142</v>
      </c>
      <c r="C124">
        <v>49</v>
      </c>
      <c r="D124" t="s">
        <v>11</v>
      </c>
      <c r="E124" t="s">
        <v>7</v>
      </c>
      <c r="F124">
        <v>53691</v>
      </c>
      <c r="G124" s="2">
        <v>41995</v>
      </c>
      <c r="H124">
        <v>18177</v>
      </c>
      <c r="I124" t="s">
        <v>18</v>
      </c>
      <c r="J124">
        <v>47</v>
      </c>
      <c r="K124" t="str">
        <f t="shared" si="5"/>
        <v>ABOVE</v>
      </c>
      <c r="L124" t="str">
        <f t="shared" si="6"/>
        <v>GOOD</v>
      </c>
      <c r="M124" t="str">
        <f t="shared" si="7"/>
        <v>No match</v>
      </c>
      <c r="N124" t="str">
        <f t="shared" si="8"/>
        <v>No Match</v>
      </c>
      <c r="P124" t="b">
        <f t="shared" si="9"/>
        <v>1</v>
      </c>
    </row>
    <row r="125" spans="1:16" x14ac:dyDescent="0.35">
      <c r="A125">
        <v>124</v>
      </c>
      <c r="B125" t="s">
        <v>143</v>
      </c>
      <c r="C125">
        <v>55</v>
      </c>
      <c r="D125" t="s">
        <v>15</v>
      </c>
      <c r="E125" t="s">
        <v>17</v>
      </c>
      <c r="F125">
        <v>32296</v>
      </c>
      <c r="G125" s="2">
        <v>43099</v>
      </c>
      <c r="H125">
        <v>36702</v>
      </c>
      <c r="I125" t="s">
        <v>23</v>
      </c>
      <c r="J125">
        <v>48</v>
      </c>
      <c r="K125" t="str">
        <f t="shared" si="5"/>
        <v>BELOW</v>
      </c>
      <c r="L125" t="str">
        <f t="shared" si="6"/>
        <v>GOOD</v>
      </c>
      <c r="M125" t="str">
        <f t="shared" si="7"/>
        <v>No match</v>
      </c>
      <c r="N125" t="str">
        <f t="shared" si="8"/>
        <v>No Match</v>
      </c>
      <c r="P125" t="b">
        <f t="shared" si="9"/>
        <v>1</v>
      </c>
    </row>
    <row r="126" spans="1:16" x14ac:dyDescent="0.35">
      <c r="A126">
        <v>125</v>
      </c>
      <c r="B126" t="s">
        <v>144</v>
      </c>
      <c r="C126">
        <v>48</v>
      </c>
      <c r="D126" t="s">
        <v>15</v>
      </c>
      <c r="E126" t="s">
        <v>17</v>
      </c>
      <c r="F126">
        <v>60772</v>
      </c>
      <c r="G126" s="2">
        <v>44145</v>
      </c>
      <c r="H126">
        <v>37823</v>
      </c>
      <c r="I126" t="s">
        <v>13</v>
      </c>
      <c r="J126">
        <v>38</v>
      </c>
      <c r="K126" t="str">
        <f t="shared" si="5"/>
        <v>ABOVE</v>
      </c>
      <c r="L126" t="str">
        <f t="shared" si="6"/>
        <v>AVERAGE</v>
      </c>
      <c r="M126" t="str">
        <f t="shared" si="7"/>
        <v>Match</v>
      </c>
      <c r="N126" t="str">
        <f t="shared" si="8"/>
        <v>Match</v>
      </c>
      <c r="P126" t="b">
        <f t="shared" si="9"/>
        <v>1</v>
      </c>
    </row>
    <row r="127" spans="1:16" x14ac:dyDescent="0.35">
      <c r="A127">
        <v>126</v>
      </c>
      <c r="B127" t="s">
        <v>145</v>
      </c>
      <c r="C127">
        <v>20</v>
      </c>
      <c r="D127" t="s">
        <v>15</v>
      </c>
      <c r="E127" t="s">
        <v>29</v>
      </c>
      <c r="F127">
        <v>79060</v>
      </c>
      <c r="G127" s="2">
        <v>45341</v>
      </c>
      <c r="H127">
        <v>12135</v>
      </c>
      <c r="I127" t="s">
        <v>13</v>
      </c>
      <c r="J127">
        <v>59</v>
      </c>
      <c r="K127" t="str">
        <f t="shared" si="5"/>
        <v>ABOVE</v>
      </c>
      <c r="L127" t="str">
        <f t="shared" si="6"/>
        <v>EXCELLENT</v>
      </c>
      <c r="M127" t="str">
        <f t="shared" si="7"/>
        <v>No match</v>
      </c>
      <c r="N127" t="str">
        <f t="shared" si="8"/>
        <v>Match</v>
      </c>
      <c r="P127" t="b">
        <f t="shared" si="9"/>
        <v>0</v>
      </c>
    </row>
    <row r="128" spans="1:16" x14ac:dyDescent="0.35">
      <c r="A128">
        <v>127</v>
      </c>
      <c r="B128" t="s">
        <v>146</v>
      </c>
      <c r="C128">
        <v>49</v>
      </c>
      <c r="D128" t="s">
        <v>11</v>
      </c>
      <c r="E128" t="s">
        <v>17</v>
      </c>
      <c r="F128">
        <v>58083</v>
      </c>
      <c r="G128" s="2">
        <v>44943</v>
      </c>
      <c r="H128">
        <v>30782</v>
      </c>
      <c r="I128" t="s">
        <v>21</v>
      </c>
      <c r="J128">
        <v>56</v>
      </c>
      <c r="K128" t="str">
        <f t="shared" si="5"/>
        <v>ABOVE</v>
      </c>
      <c r="L128" t="str">
        <f t="shared" si="6"/>
        <v>EXCELLENT</v>
      </c>
      <c r="M128" t="str">
        <f t="shared" si="7"/>
        <v>No match</v>
      </c>
      <c r="N128" t="str">
        <f t="shared" si="8"/>
        <v>No Match</v>
      </c>
      <c r="P128" t="b">
        <f t="shared" si="9"/>
        <v>1</v>
      </c>
    </row>
    <row r="129" spans="1:16" x14ac:dyDescent="0.35">
      <c r="A129">
        <v>128</v>
      </c>
      <c r="B129" t="s">
        <v>147</v>
      </c>
      <c r="C129">
        <v>41</v>
      </c>
      <c r="D129" t="s">
        <v>15</v>
      </c>
      <c r="E129" t="s">
        <v>17</v>
      </c>
      <c r="F129">
        <v>74168</v>
      </c>
      <c r="G129" s="2">
        <v>42508</v>
      </c>
      <c r="H129">
        <v>17297</v>
      </c>
      <c r="I129" t="s">
        <v>18</v>
      </c>
      <c r="J129">
        <v>50</v>
      </c>
      <c r="K129" t="str">
        <f t="shared" si="5"/>
        <v>ABOVE</v>
      </c>
      <c r="L129" t="str">
        <f t="shared" si="6"/>
        <v>EXCELLENT</v>
      </c>
      <c r="M129" t="str">
        <f t="shared" si="7"/>
        <v>No match</v>
      </c>
      <c r="N129" t="str">
        <f t="shared" si="8"/>
        <v>Match</v>
      </c>
      <c r="P129" t="b">
        <f t="shared" si="9"/>
        <v>1</v>
      </c>
    </row>
    <row r="130" spans="1:16" x14ac:dyDescent="0.35">
      <c r="A130">
        <v>129</v>
      </c>
      <c r="B130" t="s">
        <v>148</v>
      </c>
      <c r="C130">
        <v>36</v>
      </c>
      <c r="D130" t="s">
        <v>11</v>
      </c>
      <c r="E130" t="s">
        <v>7</v>
      </c>
      <c r="F130">
        <v>37109</v>
      </c>
      <c r="G130" s="2">
        <v>44248</v>
      </c>
      <c r="H130">
        <v>34181</v>
      </c>
      <c r="I130" t="s">
        <v>18</v>
      </c>
      <c r="J130">
        <v>60</v>
      </c>
      <c r="K130" t="str">
        <f t="shared" si="5"/>
        <v>BELOW</v>
      </c>
      <c r="L130" t="str">
        <f t="shared" si="6"/>
        <v>EXCELLENT</v>
      </c>
      <c r="M130" t="str">
        <f t="shared" si="7"/>
        <v>No match</v>
      </c>
      <c r="N130" t="str">
        <f t="shared" si="8"/>
        <v>No Match</v>
      </c>
      <c r="P130" t="b">
        <f t="shared" si="9"/>
        <v>1</v>
      </c>
    </row>
    <row r="131" spans="1:16" x14ac:dyDescent="0.35">
      <c r="A131">
        <v>130</v>
      </c>
      <c r="B131" t="s">
        <v>149</v>
      </c>
      <c r="C131">
        <v>30</v>
      </c>
      <c r="D131" t="s">
        <v>15</v>
      </c>
      <c r="E131" t="s">
        <v>12</v>
      </c>
      <c r="F131">
        <v>42519</v>
      </c>
      <c r="G131" s="2">
        <v>43022</v>
      </c>
      <c r="H131">
        <v>35171</v>
      </c>
      <c r="I131" t="s">
        <v>23</v>
      </c>
      <c r="J131">
        <v>31</v>
      </c>
      <c r="K131" t="str">
        <f t="shared" ref="K131:K194" si="10">IF(F131&gt;50000,"ABOVE","BELOW")</f>
        <v>BELOW</v>
      </c>
      <c r="L131" t="str">
        <f t="shared" ref="L131:L194" si="11">_xlfn.IFS(J131&gt;=50,"EXCELLENT",J131&gt;=40,"GOOD",J131&gt;=30,"AVERAGE",J131&lt;=30,"POOR")</f>
        <v>AVERAGE</v>
      </c>
      <c r="M131" t="str">
        <f t="shared" ref="M131:M194" si="12">IF(AND(E131="HR",I131="North",H131&gt;15000),"Match","No match")</f>
        <v>No match</v>
      </c>
      <c r="N131" t="str">
        <f t="shared" ref="N131:N194" si="13">IF(OR(E131="IT",F131&gt;60000),"Match","No Match")</f>
        <v>Match</v>
      </c>
      <c r="P131" t="b">
        <f t="shared" ref="P131:P194" si="14">NOT(E131="Marketing")</f>
        <v>1</v>
      </c>
    </row>
    <row r="132" spans="1:16" x14ac:dyDescent="0.35">
      <c r="A132">
        <v>131</v>
      </c>
      <c r="B132" t="s">
        <v>150</v>
      </c>
      <c r="C132">
        <v>59</v>
      </c>
      <c r="D132" t="s">
        <v>15</v>
      </c>
      <c r="E132" t="s">
        <v>29</v>
      </c>
      <c r="F132">
        <v>35096</v>
      </c>
      <c r="G132" s="2">
        <v>42324</v>
      </c>
      <c r="H132">
        <v>12270</v>
      </c>
      <c r="I132" t="s">
        <v>23</v>
      </c>
      <c r="J132">
        <v>21</v>
      </c>
      <c r="K132" t="str">
        <f t="shared" si="10"/>
        <v>BELOW</v>
      </c>
      <c r="L132" t="str">
        <f t="shared" si="11"/>
        <v>POOR</v>
      </c>
      <c r="M132" t="str">
        <f t="shared" si="12"/>
        <v>No match</v>
      </c>
      <c r="N132" t="str">
        <f t="shared" si="13"/>
        <v>No Match</v>
      </c>
      <c r="P132" t="b">
        <f t="shared" si="14"/>
        <v>0</v>
      </c>
    </row>
    <row r="133" spans="1:16" x14ac:dyDescent="0.35">
      <c r="A133">
        <v>132</v>
      </c>
      <c r="B133" t="s">
        <v>151</v>
      </c>
      <c r="C133">
        <v>59</v>
      </c>
      <c r="D133" t="s">
        <v>11</v>
      </c>
      <c r="E133" t="s">
        <v>7</v>
      </c>
      <c r="F133">
        <v>42158</v>
      </c>
      <c r="G133" s="2">
        <v>45040</v>
      </c>
      <c r="H133">
        <v>36938</v>
      </c>
      <c r="I133" t="s">
        <v>23</v>
      </c>
      <c r="J133">
        <v>46</v>
      </c>
      <c r="K133" t="str">
        <f t="shared" si="10"/>
        <v>BELOW</v>
      </c>
      <c r="L133" t="str">
        <f t="shared" si="11"/>
        <v>GOOD</v>
      </c>
      <c r="M133" t="str">
        <f t="shared" si="12"/>
        <v>No match</v>
      </c>
      <c r="N133" t="str">
        <f t="shared" si="13"/>
        <v>No Match</v>
      </c>
      <c r="P133" t="b">
        <f t="shared" si="14"/>
        <v>1</v>
      </c>
    </row>
    <row r="134" spans="1:16" x14ac:dyDescent="0.35">
      <c r="A134">
        <v>133</v>
      </c>
      <c r="B134" t="s">
        <v>152</v>
      </c>
      <c r="C134">
        <v>40</v>
      </c>
      <c r="D134" t="s">
        <v>11</v>
      </c>
      <c r="E134" t="s">
        <v>7</v>
      </c>
      <c r="F134">
        <v>74324</v>
      </c>
      <c r="G134" s="2">
        <v>44866</v>
      </c>
      <c r="H134">
        <v>10779</v>
      </c>
      <c r="I134" t="s">
        <v>13</v>
      </c>
      <c r="J134">
        <v>46</v>
      </c>
      <c r="K134" t="str">
        <f t="shared" si="10"/>
        <v>ABOVE</v>
      </c>
      <c r="L134" t="str">
        <f t="shared" si="11"/>
        <v>GOOD</v>
      </c>
      <c r="M134" t="str">
        <f t="shared" si="12"/>
        <v>No match</v>
      </c>
      <c r="N134" t="str">
        <f t="shared" si="13"/>
        <v>Match</v>
      </c>
      <c r="P134" t="b">
        <f t="shared" si="14"/>
        <v>1</v>
      </c>
    </row>
    <row r="135" spans="1:16" x14ac:dyDescent="0.35">
      <c r="A135">
        <v>134</v>
      </c>
      <c r="B135" t="s">
        <v>153</v>
      </c>
      <c r="C135">
        <v>56</v>
      </c>
      <c r="D135" t="s">
        <v>15</v>
      </c>
      <c r="E135" t="s">
        <v>29</v>
      </c>
      <c r="F135">
        <v>43241</v>
      </c>
      <c r="G135" s="2">
        <v>42432</v>
      </c>
      <c r="H135">
        <v>30260</v>
      </c>
      <c r="I135" t="s">
        <v>13</v>
      </c>
      <c r="J135">
        <v>50</v>
      </c>
      <c r="K135" t="str">
        <f t="shared" si="10"/>
        <v>BELOW</v>
      </c>
      <c r="L135" t="str">
        <f t="shared" si="11"/>
        <v>EXCELLENT</v>
      </c>
      <c r="M135" t="str">
        <f t="shared" si="12"/>
        <v>No match</v>
      </c>
      <c r="N135" t="str">
        <f t="shared" si="13"/>
        <v>No Match</v>
      </c>
      <c r="P135" t="b">
        <f t="shared" si="14"/>
        <v>0</v>
      </c>
    </row>
    <row r="136" spans="1:16" x14ac:dyDescent="0.35">
      <c r="A136">
        <v>135</v>
      </c>
      <c r="B136" t="s">
        <v>154</v>
      </c>
      <c r="C136">
        <v>26</v>
      </c>
      <c r="D136" t="s">
        <v>15</v>
      </c>
      <c r="E136" t="s">
        <v>12</v>
      </c>
      <c r="F136">
        <v>72907</v>
      </c>
      <c r="G136" s="2">
        <v>43058</v>
      </c>
      <c r="H136">
        <v>34641</v>
      </c>
      <c r="I136" t="s">
        <v>21</v>
      </c>
      <c r="J136">
        <v>43</v>
      </c>
      <c r="K136" t="str">
        <f t="shared" si="10"/>
        <v>ABOVE</v>
      </c>
      <c r="L136" t="str">
        <f t="shared" si="11"/>
        <v>GOOD</v>
      </c>
      <c r="M136" t="str">
        <f t="shared" si="12"/>
        <v>No match</v>
      </c>
      <c r="N136" t="str">
        <f t="shared" si="13"/>
        <v>Match</v>
      </c>
      <c r="P136" t="b">
        <f t="shared" si="14"/>
        <v>1</v>
      </c>
    </row>
    <row r="137" spans="1:16" x14ac:dyDescent="0.35">
      <c r="A137">
        <v>136</v>
      </c>
      <c r="B137" t="s">
        <v>155</v>
      </c>
      <c r="C137">
        <v>44</v>
      </c>
      <c r="D137" t="s">
        <v>15</v>
      </c>
      <c r="E137" t="s">
        <v>29</v>
      </c>
      <c r="F137">
        <v>43747</v>
      </c>
      <c r="G137" s="2">
        <v>43189</v>
      </c>
      <c r="H137">
        <v>33232</v>
      </c>
      <c r="I137" t="s">
        <v>13</v>
      </c>
      <c r="J137">
        <v>31</v>
      </c>
      <c r="K137" t="str">
        <f t="shared" si="10"/>
        <v>BELOW</v>
      </c>
      <c r="L137" t="str">
        <f t="shared" si="11"/>
        <v>AVERAGE</v>
      </c>
      <c r="M137" t="str">
        <f t="shared" si="12"/>
        <v>No match</v>
      </c>
      <c r="N137" t="str">
        <f t="shared" si="13"/>
        <v>No Match</v>
      </c>
      <c r="P137" t="b">
        <f t="shared" si="14"/>
        <v>0</v>
      </c>
    </row>
    <row r="138" spans="1:16" x14ac:dyDescent="0.35">
      <c r="A138">
        <v>137</v>
      </c>
      <c r="B138" t="s">
        <v>156</v>
      </c>
      <c r="C138">
        <v>40</v>
      </c>
      <c r="D138" t="s">
        <v>11</v>
      </c>
      <c r="E138" t="s">
        <v>17</v>
      </c>
      <c r="F138">
        <v>46491</v>
      </c>
      <c r="G138" s="2">
        <v>43234</v>
      </c>
      <c r="H138">
        <v>26996</v>
      </c>
      <c r="I138" t="s">
        <v>13</v>
      </c>
      <c r="J138">
        <v>47</v>
      </c>
      <c r="K138" t="str">
        <f t="shared" si="10"/>
        <v>BELOW</v>
      </c>
      <c r="L138" t="str">
        <f t="shared" si="11"/>
        <v>GOOD</v>
      </c>
      <c r="M138" t="str">
        <f t="shared" si="12"/>
        <v>Match</v>
      </c>
      <c r="N138" t="str">
        <f t="shared" si="13"/>
        <v>No Match</v>
      </c>
      <c r="P138" t="b">
        <f t="shared" si="14"/>
        <v>1</v>
      </c>
    </row>
    <row r="139" spans="1:16" x14ac:dyDescent="0.35">
      <c r="A139">
        <v>138</v>
      </c>
      <c r="B139" t="s">
        <v>157</v>
      </c>
      <c r="C139">
        <v>55</v>
      </c>
      <c r="D139" t="s">
        <v>11</v>
      </c>
      <c r="E139" t="s">
        <v>7</v>
      </c>
      <c r="F139">
        <v>47731</v>
      </c>
      <c r="G139" s="2">
        <v>42111</v>
      </c>
      <c r="H139">
        <v>16639</v>
      </c>
      <c r="I139" t="s">
        <v>18</v>
      </c>
      <c r="J139">
        <v>57</v>
      </c>
      <c r="K139" t="str">
        <f t="shared" si="10"/>
        <v>BELOW</v>
      </c>
      <c r="L139" t="str">
        <f t="shared" si="11"/>
        <v>EXCELLENT</v>
      </c>
      <c r="M139" t="str">
        <f t="shared" si="12"/>
        <v>No match</v>
      </c>
      <c r="N139" t="str">
        <f t="shared" si="13"/>
        <v>No Match</v>
      </c>
      <c r="P139" t="b">
        <f t="shared" si="14"/>
        <v>1</v>
      </c>
    </row>
    <row r="140" spans="1:16" x14ac:dyDescent="0.35">
      <c r="A140">
        <v>139</v>
      </c>
      <c r="B140" t="s">
        <v>158</v>
      </c>
      <c r="C140">
        <v>25</v>
      </c>
      <c r="D140" t="s">
        <v>11</v>
      </c>
      <c r="E140" t="s">
        <v>17</v>
      </c>
      <c r="F140">
        <v>69901</v>
      </c>
      <c r="G140" s="2">
        <v>45064</v>
      </c>
      <c r="H140">
        <v>37582</v>
      </c>
      <c r="I140" t="s">
        <v>23</v>
      </c>
      <c r="J140">
        <v>46</v>
      </c>
      <c r="K140" t="str">
        <f t="shared" si="10"/>
        <v>ABOVE</v>
      </c>
      <c r="L140" t="str">
        <f t="shared" si="11"/>
        <v>GOOD</v>
      </c>
      <c r="M140" t="str">
        <f t="shared" si="12"/>
        <v>No match</v>
      </c>
      <c r="N140" t="str">
        <f t="shared" si="13"/>
        <v>Match</v>
      </c>
      <c r="P140" t="b">
        <f t="shared" si="14"/>
        <v>1</v>
      </c>
    </row>
    <row r="141" spans="1:16" x14ac:dyDescent="0.35">
      <c r="A141">
        <v>140</v>
      </c>
      <c r="B141" t="s">
        <v>159</v>
      </c>
      <c r="C141">
        <v>48</v>
      </c>
      <c r="D141" t="s">
        <v>11</v>
      </c>
      <c r="E141" t="s">
        <v>12</v>
      </c>
      <c r="F141">
        <v>78937</v>
      </c>
      <c r="G141" s="2">
        <v>44691</v>
      </c>
      <c r="H141">
        <v>12146</v>
      </c>
      <c r="I141" t="s">
        <v>13</v>
      </c>
      <c r="J141">
        <v>60</v>
      </c>
      <c r="K141" t="str">
        <f t="shared" si="10"/>
        <v>ABOVE</v>
      </c>
      <c r="L141" t="str">
        <f t="shared" si="11"/>
        <v>EXCELLENT</v>
      </c>
      <c r="M141" t="str">
        <f t="shared" si="12"/>
        <v>No match</v>
      </c>
      <c r="N141" t="str">
        <f t="shared" si="13"/>
        <v>Match</v>
      </c>
      <c r="P141" t="b">
        <f t="shared" si="14"/>
        <v>1</v>
      </c>
    </row>
    <row r="142" spans="1:16" x14ac:dyDescent="0.35">
      <c r="A142">
        <v>141</v>
      </c>
      <c r="B142" t="s">
        <v>160</v>
      </c>
      <c r="C142">
        <v>41</v>
      </c>
      <c r="D142" t="s">
        <v>15</v>
      </c>
      <c r="E142" t="s">
        <v>20</v>
      </c>
      <c r="F142">
        <v>74925</v>
      </c>
      <c r="G142" s="2">
        <v>42971</v>
      </c>
      <c r="H142">
        <v>24266</v>
      </c>
      <c r="I142" t="s">
        <v>13</v>
      </c>
      <c r="J142">
        <v>32</v>
      </c>
      <c r="K142" t="str">
        <f t="shared" si="10"/>
        <v>ABOVE</v>
      </c>
      <c r="L142" t="str">
        <f t="shared" si="11"/>
        <v>AVERAGE</v>
      </c>
      <c r="M142" t="str">
        <f t="shared" si="12"/>
        <v>No match</v>
      </c>
      <c r="N142" t="str">
        <f t="shared" si="13"/>
        <v>Match</v>
      </c>
      <c r="P142" t="b">
        <f t="shared" si="14"/>
        <v>1</v>
      </c>
    </row>
    <row r="143" spans="1:16" x14ac:dyDescent="0.35">
      <c r="A143">
        <v>142</v>
      </c>
      <c r="B143" t="s">
        <v>161</v>
      </c>
      <c r="C143">
        <v>57</v>
      </c>
      <c r="D143" t="s">
        <v>11</v>
      </c>
      <c r="E143" t="s">
        <v>7</v>
      </c>
      <c r="F143">
        <v>58486</v>
      </c>
      <c r="G143" s="2">
        <v>45453</v>
      </c>
      <c r="H143">
        <v>34805</v>
      </c>
      <c r="I143" t="s">
        <v>13</v>
      </c>
      <c r="J143">
        <v>60</v>
      </c>
      <c r="K143" t="str">
        <f t="shared" si="10"/>
        <v>ABOVE</v>
      </c>
      <c r="L143" t="str">
        <f t="shared" si="11"/>
        <v>EXCELLENT</v>
      </c>
      <c r="M143" t="str">
        <f t="shared" si="12"/>
        <v>No match</v>
      </c>
      <c r="N143" t="str">
        <f t="shared" si="13"/>
        <v>No Match</v>
      </c>
      <c r="P143" t="b">
        <f t="shared" si="14"/>
        <v>1</v>
      </c>
    </row>
    <row r="144" spans="1:16" x14ac:dyDescent="0.35">
      <c r="A144">
        <v>143</v>
      </c>
      <c r="B144" t="s">
        <v>162</v>
      </c>
      <c r="C144">
        <v>42</v>
      </c>
      <c r="D144" t="s">
        <v>15</v>
      </c>
      <c r="E144" t="s">
        <v>17</v>
      </c>
      <c r="F144">
        <v>64296</v>
      </c>
      <c r="G144" s="2">
        <v>43915</v>
      </c>
      <c r="H144">
        <v>14122</v>
      </c>
      <c r="I144" t="s">
        <v>23</v>
      </c>
      <c r="J144">
        <v>30</v>
      </c>
      <c r="K144" t="str">
        <f t="shared" si="10"/>
        <v>ABOVE</v>
      </c>
      <c r="L144" t="str">
        <f t="shared" si="11"/>
        <v>AVERAGE</v>
      </c>
      <c r="M144" t="str">
        <f t="shared" si="12"/>
        <v>No match</v>
      </c>
      <c r="N144" t="str">
        <f t="shared" si="13"/>
        <v>Match</v>
      </c>
      <c r="P144" t="b">
        <f t="shared" si="14"/>
        <v>1</v>
      </c>
    </row>
    <row r="145" spans="1:16" x14ac:dyDescent="0.35">
      <c r="A145">
        <v>144</v>
      </c>
      <c r="B145" t="s">
        <v>163</v>
      </c>
      <c r="C145">
        <v>32</v>
      </c>
      <c r="D145" t="s">
        <v>15</v>
      </c>
      <c r="E145" t="s">
        <v>12</v>
      </c>
      <c r="F145">
        <v>45459</v>
      </c>
      <c r="G145" s="2">
        <v>44363</v>
      </c>
      <c r="H145">
        <v>14152</v>
      </c>
      <c r="I145" t="s">
        <v>23</v>
      </c>
      <c r="J145">
        <v>20</v>
      </c>
      <c r="K145" t="str">
        <f t="shared" si="10"/>
        <v>BELOW</v>
      </c>
      <c r="L145" t="str">
        <f t="shared" si="11"/>
        <v>POOR</v>
      </c>
      <c r="M145" t="str">
        <f t="shared" si="12"/>
        <v>No match</v>
      </c>
      <c r="N145" t="str">
        <f t="shared" si="13"/>
        <v>Match</v>
      </c>
      <c r="P145" t="b">
        <f t="shared" si="14"/>
        <v>1</v>
      </c>
    </row>
    <row r="146" spans="1:16" x14ac:dyDescent="0.35">
      <c r="A146">
        <v>145</v>
      </c>
      <c r="B146" t="s">
        <v>164</v>
      </c>
      <c r="C146">
        <v>27</v>
      </c>
      <c r="D146" t="s">
        <v>15</v>
      </c>
      <c r="E146" t="s">
        <v>12</v>
      </c>
      <c r="F146">
        <v>48643</v>
      </c>
      <c r="G146" s="2">
        <v>43943</v>
      </c>
      <c r="H146">
        <v>37173</v>
      </c>
      <c r="I146" t="s">
        <v>23</v>
      </c>
      <c r="J146">
        <v>42</v>
      </c>
      <c r="K146" t="str">
        <f t="shared" si="10"/>
        <v>BELOW</v>
      </c>
      <c r="L146" t="str">
        <f t="shared" si="11"/>
        <v>GOOD</v>
      </c>
      <c r="M146" t="str">
        <f t="shared" si="12"/>
        <v>No match</v>
      </c>
      <c r="N146" t="str">
        <f t="shared" si="13"/>
        <v>Match</v>
      </c>
      <c r="P146" t="b">
        <f t="shared" si="14"/>
        <v>1</v>
      </c>
    </row>
    <row r="147" spans="1:16" x14ac:dyDescent="0.35">
      <c r="A147">
        <v>146</v>
      </c>
      <c r="B147" t="s">
        <v>165</v>
      </c>
      <c r="C147">
        <v>47</v>
      </c>
      <c r="D147" t="s">
        <v>11</v>
      </c>
      <c r="E147" t="s">
        <v>12</v>
      </c>
      <c r="F147">
        <v>30655</v>
      </c>
      <c r="G147" s="2">
        <v>43911</v>
      </c>
      <c r="H147">
        <v>11775</v>
      </c>
      <c r="I147" t="s">
        <v>21</v>
      </c>
      <c r="J147">
        <v>20</v>
      </c>
      <c r="K147" t="str">
        <f t="shared" si="10"/>
        <v>BELOW</v>
      </c>
      <c r="L147" t="str">
        <f t="shared" si="11"/>
        <v>POOR</v>
      </c>
      <c r="M147" t="str">
        <f t="shared" si="12"/>
        <v>No match</v>
      </c>
      <c r="N147" t="str">
        <f t="shared" si="13"/>
        <v>Match</v>
      </c>
      <c r="P147" t="b">
        <f t="shared" si="14"/>
        <v>1</v>
      </c>
    </row>
    <row r="148" spans="1:16" x14ac:dyDescent="0.35">
      <c r="A148">
        <v>147</v>
      </c>
      <c r="B148" t="s">
        <v>166</v>
      </c>
      <c r="C148">
        <v>33</v>
      </c>
      <c r="D148" t="s">
        <v>11</v>
      </c>
      <c r="E148" t="s">
        <v>29</v>
      </c>
      <c r="F148">
        <v>40055</v>
      </c>
      <c r="G148" s="2">
        <v>44766</v>
      </c>
      <c r="H148">
        <v>34271</v>
      </c>
      <c r="I148" t="s">
        <v>21</v>
      </c>
      <c r="J148">
        <v>53</v>
      </c>
      <c r="K148" t="str">
        <f t="shared" si="10"/>
        <v>BELOW</v>
      </c>
      <c r="L148" t="str">
        <f t="shared" si="11"/>
        <v>EXCELLENT</v>
      </c>
      <c r="M148" t="str">
        <f t="shared" si="12"/>
        <v>No match</v>
      </c>
      <c r="N148" t="str">
        <f t="shared" si="13"/>
        <v>No Match</v>
      </c>
      <c r="P148" t="b">
        <f t="shared" si="14"/>
        <v>0</v>
      </c>
    </row>
    <row r="149" spans="1:16" x14ac:dyDescent="0.35">
      <c r="A149">
        <v>148</v>
      </c>
      <c r="B149" t="s">
        <v>167</v>
      </c>
      <c r="C149">
        <v>32</v>
      </c>
      <c r="D149" t="s">
        <v>15</v>
      </c>
      <c r="E149" t="s">
        <v>12</v>
      </c>
      <c r="F149">
        <v>61996</v>
      </c>
      <c r="G149" s="2">
        <v>41882</v>
      </c>
      <c r="H149">
        <v>27635</v>
      </c>
      <c r="I149" t="s">
        <v>18</v>
      </c>
      <c r="J149">
        <v>38</v>
      </c>
      <c r="K149" t="str">
        <f t="shared" si="10"/>
        <v>ABOVE</v>
      </c>
      <c r="L149" t="str">
        <f t="shared" si="11"/>
        <v>AVERAGE</v>
      </c>
      <c r="M149" t="str">
        <f t="shared" si="12"/>
        <v>No match</v>
      </c>
      <c r="N149" t="str">
        <f t="shared" si="13"/>
        <v>Match</v>
      </c>
      <c r="P149" t="b">
        <f t="shared" si="14"/>
        <v>1</v>
      </c>
    </row>
    <row r="150" spans="1:16" x14ac:dyDescent="0.35">
      <c r="A150">
        <v>149</v>
      </c>
      <c r="B150" t="s">
        <v>168</v>
      </c>
      <c r="C150">
        <v>35</v>
      </c>
      <c r="D150" t="s">
        <v>15</v>
      </c>
      <c r="E150" t="s">
        <v>12</v>
      </c>
      <c r="F150">
        <v>74165</v>
      </c>
      <c r="G150" s="2">
        <v>42862</v>
      </c>
      <c r="H150">
        <v>26800</v>
      </c>
      <c r="I150" t="s">
        <v>23</v>
      </c>
      <c r="J150">
        <v>57</v>
      </c>
      <c r="K150" t="str">
        <f t="shared" si="10"/>
        <v>ABOVE</v>
      </c>
      <c r="L150" t="str">
        <f t="shared" si="11"/>
        <v>EXCELLENT</v>
      </c>
      <c r="M150" t="str">
        <f t="shared" si="12"/>
        <v>No match</v>
      </c>
      <c r="N150" t="str">
        <f t="shared" si="13"/>
        <v>Match</v>
      </c>
      <c r="P150" t="b">
        <f t="shared" si="14"/>
        <v>1</v>
      </c>
    </row>
    <row r="151" spans="1:16" x14ac:dyDescent="0.35">
      <c r="A151">
        <v>150</v>
      </c>
      <c r="B151" t="s">
        <v>169</v>
      </c>
      <c r="C151">
        <v>44</v>
      </c>
      <c r="D151" t="s">
        <v>11</v>
      </c>
      <c r="E151" t="s">
        <v>20</v>
      </c>
      <c r="F151">
        <v>70831</v>
      </c>
      <c r="G151" s="2">
        <v>44077</v>
      </c>
      <c r="H151">
        <v>16156</v>
      </c>
      <c r="I151" t="s">
        <v>21</v>
      </c>
      <c r="J151">
        <v>52</v>
      </c>
      <c r="K151" t="str">
        <f t="shared" si="10"/>
        <v>ABOVE</v>
      </c>
      <c r="L151" t="str">
        <f t="shared" si="11"/>
        <v>EXCELLENT</v>
      </c>
      <c r="M151" t="str">
        <f t="shared" si="12"/>
        <v>No match</v>
      </c>
      <c r="N151" t="str">
        <f t="shared" si="13"/>
        <v>Match</v>
      </c>
      <c r="P151" t="b">
        <f t="shared" si="14"/>
        <v>1</v>
      </c>
    </row>
    <row r="152" spans="1:16" x14ac:dyDescent="0.35">
      <c r="A152">
        <v>151</v>
      </c>
      <c r="B152" t="s">
        <v>170</v>
      </c>
      <c r="C152">
        <v>39</v>
      </c>
      <c r="D152" t="s">
        <v>11</v>
      </c>
      <c r="E152" t="s">
        <v>29</v>
      </c>
      <c r="F152">
        <v>64877</v>
      </c>
      <c r="G152" s="2">
        <v>45159</v>
      </c>
      <c r="H152">
        <v>10425</v>
      </c>
      <c r="I152" t="s">
        <v>13</v>
      </c>
      <c r="J152">
        <v>22</v>
      </c>
      <c r="K152" t="str">
        <f t="shared" si="10"/>
        <v>ABOVE</v>
      </c>
      <c r="L152" t="str">
        <f t="shared" si="11"/>
        <v>POOR</v>
      </c>
      <c r="M152" t="str">
        <f t="shared" si="12"/>
        <v>No match</v>
      </c>
      <c r="N152" t="str">
        <f t="shared" si="13"/>
        <v>Match</v>
      </c>
      <c r="P152" t="b">
        <f t="shared" si="14"/>
        <v>0</v>
      </c>
    </row>
    <row r="153" spans="1:16" x14ac:dyDescent="0.35">
      <c r="A153">
        <v>152</v>
      </c>
      <c r="B153" t="s">
        <v>171</v>
      </c>
      <c r="C153">
        <v>57</v>
      </c>
      <c r="D153" t="s">
        <v>11</v>
      </c>
      <c r="E153" t="s">
        <v>20</v>
      </c>
      <c r="F153">
        <v>68905</v>
      </c>
      <c r="G153" s="2">
        <v>43514</v>
      </c>
      <c r="H153">
        <v>32750</v>
      </c>
      <c r="I153" t="s">
        <v>18</v>
      </c>
      <c r="J153">
        <v>57</v>
      </c>
      <c r="K153" t="str">
        <f t="shared" si="10"/>
        <v>ABOVE</v>
      </c>
      <c r="L153" t="str">
        <f t="shared" si="11"/>
        <v>EXCELLENT</v>
      </c>
      <c r="M153" t="str">
        <f t="shared" si="12"/>
        <v>No match</v>
      </c>
      <c r="N153" t="str">
        <f t="shared" si="13"/>
        <v>Match</v>
      </c>
      <c r="P153" t="b">
        <f t="shared" si="14"/>
        <v>1</v>
      </c>
    </row>
    <row r="154" spans="1:16" x14ac:dyDescent="0.35">
      <c r="A154">
        <v>153</v>
      </c>
      <c r="B154" t="s">
        <v>172</v>
      </c>
      <c r="C154">
        <v>58</v>
      </c>
      <c r="D154" t="s">
        <v>11</v>
      </c>
      <c r="E154" t="s">
        <v>7</v>
      </c>
      <c r="F154">
        <v>61268</v>
      </c>
      <c r="G154" s="2">
        <v>43673</v>
      </c>
      <c r="H154">
        <v>21569</v>
      </c>
      <c r="I154" t="s">
        <v>21</v>
      </c>
      <c r="J154">
        <v>47</v>
      </c>
      <c r="K154" t="str">
        <f t="shared" si="10"/>
        <v>ABOVE</v>
      </c>
      <c r="L154" t="str">
        <f t="shared" si="11"/>
        <v>GOOD</v>
      </c>
      <c r="M154" t="str">
        <f t="shared" si="12"/>
        <v>No match</v>
      </c>
      <c r="N154" t="str">
        <f t="shared" si="13"/>
        <v>Match</v>
      </c>
      <c r="P154" t="b">
        <f t="shared" si="14"/>
        <v>1</v>
      </c>
    </row>
    <row r="155" spans="1:16" x14ac:dyDescent="0.35">
      <c r="A155">
        <v>154</v>
      </c>
      <c r="B155" t="s">
        <v>173</v>
      </c>
      <c r="C155">
        <v>51</v>
      </c>
      <c r="D155" t="s">
        <v>15</v>
      </c>
      <c r="E155" t="s">
        <v>7</v>
      </c>
      <c r="F155">
        <v>45143</v>
      </c>
      <c r="G155" s="2">
        <v>41843</v>
      </c>
      <c r="H155">
        <v>18063</v>
      </c>
      <c r="I155" t="s">
        <v>23</v>
      </c>
      <c r="J155">
        <v>30</v>
      </c>
      <c r="K155" t="str">
        <f t="shared" si="10"/>
        <v>BELOW</v>
      </c>
      <c r="L155" t="str">
        <f t="shared" si="11"/>
        <v>AVERAGE</v>
      </c>
      <c r="M155" t="str">
        <f t="shared" si="12"/>
        <v>No match</v>
      </c>
      <c r="N155" t="str">
        <f t="shared" si="13"/>
        <v>No Match</v>
      </c>
      <c r="P155" t="b">
        <f t="shared" si="14"/>
        <v>1</v>
      </c>
    </row>
    <row r="156" spans="1:16" x14ac:dyDescent="0.35">
      <c r="A156">
        <v>155</v>
      </c>
      <c r="B156" t="s">
        <v>174</v>
      </c>
      <c r="C156">
        <v>47</v>
      </c>
      <c r="D156" t="s">
        <v>15</v>
      </c>
      <c r="E156" t="s">
        <v>29</v>
      </c>
      <c r="F156">
        <v>64181</v>
      </c>
      <c r="G156" s="2">
        <v>44834</v>
      </c>
      <c r="H156">
        <v>34507</v>
      </c>
      <c r="I156" t="s">
        <v>13</v>
      </c>
      <c r="J156">
        <v>22</v>
      </c>
      <c r="K156" t="str">
        <f t="shared" si="10"/>
        <v>ABOVE</v>
      </c>
      <c r="L156" t="str">
        <f t="shared" si="11"/>
        <v>POOR</v>
      </c>
      <c r="M156" t="str">
        <f t="shared" si="12"/>
        <v>No match</v>
      </c>
      <c r="N156" t="str">
        <f t="shared" si="13"/>
        <v>Match</v>
      </c>
      <c r="P156" t="b">
        <f t="shared" si="14"/>
        <v>0</v>
      </c>
    </row>
    <row r="157" spans="1:16" x14ac:dyDescent="0.35">
      <c r="A157">
        <v>156</v>
      </c>
      <c r="B157" t="s">
        <v>124</v>
      </c>
      <c r="C157">
        <v>55</v>
      </c>
      <c r="D157" t="s">
        <v>11</v>
      </c>
      <c r="E157" t="s">
        <v>12</v>
      </c>
      <c r="F157">
        <v>58898</v>
      </c>
      <c r="G157" s="2">
        <v>42085</v>
      </c>
      <c r="H157">
        <v>38150</v>
      </c>
      <c r="I157" t="s">
        <v>13</v>
      </c>
      <c r="J157">
        <v>42</v>
      </c>
      <c r="K157" t="str">
        <f t="shared" si="10"/>
        <v>ABOVE</v>
      </c>
      <c r="L157" t="str">
        <f t="shared" si="11"/>
        <v>GOOD</v>
      </c>
      <c r="M157" t="str">
        <f t="shared" si="12"/>
        <v>No match</v>
      </c>
      <c r="N157" t="str">
        <f t="shared" si="13"/>
        <v>Match</v>
      </c>
      <c r="P157" t="b">
        <f t="shared" si="14"/>
        <v>1</v>
      </c>
    </row>
    <row r="158" spans="1:16" x14ac:dyDescent="0.35">
      <c r="A158">
        <v>157</v>
      </c>
      <c r="B158" t="s">
        <v>175</v>
      </c>
      <c r="C158">
        <v>31</v>
      </c>
      <c r="D158" t="s">
        <v>15</v>
      </c>
      <c r="E158" t="s">
        <v>17</v>
      </c>
      <c r="F158">
        <v>67654</v>
      </c>
      <c r="G158" s="2">
        <v>42113</v>
      </c>
      <c r="H158">
        <v>39106</v>
      </c>
      <c r="I158" t="s">
        <v>21</v>
      </c>
      <c r="J158">
        <v>49</v>
      </c>
      <c r="K158" t="str">
        <f t="shared" si="10"/>
        <v>ABOVE</v>
      </c>
      <c r="L158" t="str">
        <f t="shared" si="11"/>
        <v>GOOD</v>
      </c>
      <c r="M158" t="str">
        <f t="shared" si="12"/>
        <v>No match</v>
      </c>
      <c r="N158" t="str">
        <f t="shared" si="13"/>
        <v>Match</v>
      </c>
      <c r="P158" t="b">
        <f t="shared" si="14"/>
        <v>1</v>
      </c>
    </row>
    <row r="159" spans="1:16" x14ac:dyDescent="0.35">
      <c r="A159">
        <v>158</v>
      </c>
      <c r="B159" t="s">
        <v>176</v>
      </c>
      <c r="C159">
        <v>45</v>
      </c>
      <c r="D159" t="s">
        <v>11</v>
      </c>
      <c r="E159" t="s">
        <v>29</v>
      </c>
      <c r="F159">
        <v>60860</v>
      </c>
      <c r="G159" s="2">
        <v>41986</v>
      </c>
      <c r="H159">
        <v>37379</v>
      </c>
      <c r="I159" t="s">
        <v>21</v>
      </c>
      <c r="J159">
        <v>59</v>
      </c>
      <c r="K159" t="str">
        <f t="shared" si="10"/>
        <v>ABOVE</v>
      </c>
      <c r="L159" t="str">
        <f t="shared" si="11"/>
        <v>EXCELLENT</v>
      </c>
      <c r="M159" t="str">
        <f t="shared" si="12"/>
        <v>No match</v>
      </c>
      <c r="N159" t="str">
        <f t="shared" si="13"/>
        <v>Match</v>
      </c>
      <c r="P159" t="b">
        <f t="shared" si="14"/>
        <v>0</v>
      </c>
    </row>
    <row r="160" spans="1:16" x14ac:dyDescent="0.35">
      <c r="A160">
        <v>159</v>
      </c>
      <c r="B160" t="s">
        <v>177</v>
      </c>
      <c r="C160">
        <v>48</v>
      </c>
      <c r="D160" t="s">
        <v>11</v>
      </c>
      <c r="E160" t="s">
        <v>20</v>
      </c>
      <c r="F160">
        <v>61305</v>
      </c>
      <c r="G160" s="2">
        <v>44679</v>
      </c>
      <c r="H160">
        <v>24748</v>
      </c>
      <c r="I160" t="s">
        <v>23</v>
      </c>
      <c r="J160">
        <v>60</v>
      </c>
      <c r="K160" t="str">
        <f t="shared" si="10"/>
        <v>ABOVE</v>
      </c>
      <c r="L160" t="str">
        <f t="shared" si="11"/>
        <v>EXCELLENT</v>
      </c>
      <c r="M160" t="str">
        <f t="shared" si="12"/>
        <v>No match</v>
      </c>
      <c r="N160" t="str">
        <f t="shared" si="13"/>
        <v>Match</v>
      </c>
      <c r="P160" t="b">
        <f t="shared" si="14"/>
        <v>1</v>
      </c>
    </row>
    <row r="161" spans="1:16" x14ac:dyDescent="0.35">
      <c r="A161">
        <v>160</v>
      </c>
      <c r="B161" t="s">
        <v>178</v>
      </c>
      <c r="C161">
        <v>44</v>
      </c>
      <c r="D161" t="s">
        <v>15</v>
      </c>
      <c r="E161" t="s">
        <v>20</v>
      </c>
      <c r="F161">
        <v>65012</v>
      </c>
      <c r="G161" s="2">
        <v>42842</v>
      </c>
      <c r="H161">
        <v>13558</v>
      </c>
      <c r="I161" t="s">
        <v>21</v>
      </c>
      <c r="J161">
        <v>50</v>
      </c>
      <c r="K161" t="str">
        <f t="shared" si="10"/>
        <v>ABOVE</v>
      </c>
      <c r="L161" t="str">
        <f t="shared" si="11"/>
        <v>EXCELLENT</v>
      </c>
      <c r="M161" t="str">
        <f t="shared" si="12"/>
        <v>No match</v>
      </c>
      <c r="N161" t="str">
        <f t="shared" si="13"/>
        <v>Match</v>
      </c>
      <c r="P161" t="b">
        <f t="shared" si="14"/>
        <v>1</v>
      </c>
    </row>
    <row r="162" spans="1:16" x14ac:dyDescent="0.35">
      <c r="A162">
        <v>161</v>
      </c>
      <c r="B162" t="s">
        <v>179</v>
      </c>
      <c r="C162">
        <v>21</v>
      </c>
      <c r="D162" t="s">
        <v>11</v>
      </c>
      <c r="E162" t="s">
        <v>7</v>
      </c>
      <c r="F162">
        <v>77402</v>
      </c>
      <c r="G162" s="2">
        <v>44753</v>
      </c>
      <c r="H162">
        <v>14394</v>
      </c>
      <c r="I162" t="s">
        <v>18</v>
      </c>
      <c r="J162">
        <v>45</v>
      </c>
      <c r="K162" t="str">
        <f t="shared" si="10"/>
        <v>ABOVE</v>
      </c>
      <c r="L162" t="str">
        <f t="shared" si="11"/>
        <v>GOOD</v>
      </c>
      <c r="M162" t="str">
        <f t="shared" si="12"/>
        <v>No match</v>
      </c>
      <c r="N162" t="str">
        <f t="shared" si="13"/>
        <v>Match</v>
      </c>
      <c r="P162" t="b">
        <f t="shared" si="14"/>
        <v>1</v>
      </c>
    </row>
    <row r="163" spans="1:16" x14ac:dyDescent="0.35">
      <c r="A163">
        <v>162</v>
      </c>
      <c r="B163" t="s">
        <v>180</v>
      </c>
      <c r="C163">
        <v>38</v>
      </c>
      <c r="D163" t="s">
        <v>11</v>
      </c>
      <c r="E163" t="s">
        <v>29</v>
      </c>
      <c r="F163">
        <v>48827</v>
      </c>
      <c r="G163" s="2">
        <v>44043</v>
      </c>
      <c r="H163">
        <v>23493</v>
      </c>
      <c r="I163" t="s">
        <v>13</v>
      </c>
      <c r="J163">
        <v>48</v>
      </c>
      <c r="K163" t="str">
        <f t="shared" si="10"/>
        <v>BELOW</v>
      </c>
      <c r="L163" t="str">
        <f t="shared" si="11"/>
        <v>GOOD</v>
      </c>
      <c r="M163" t="str">
        <f t="shared" si="12"/>
        <v>No match</v>
      </c>
      <c r="N163" t="str">
        <f t="shared" si="13"/>
        <v>No Match</v>
      </c>
      <c r="P163" t="b">
        <f t="shared" si="14"/>
        <v>0</v>
      </c>
    </row>
    <row r="164" spans="1:16" x14ac:dyDescent="0.35">
      <c r="A164">
        <v>163</v>
      </c>
      <c r="B164" t="s">
        <v>181</v>
      </c>
      <c r="C164">
        <v>59</v>
      </c>
      <c r="D164" t="s">
        <v>11</v>
      </c>
      <c r="E164" t="s">
        <v>29</v>
      </c>
      <c r="F164">
        <v>39475</v>
      </c>
      <c r="G164" s="2">
        <v>43958</v>
      </c>
      <c r="H164">
        <v>32807</v>
      </c>
      <c r="I164" t="s">
        <v>21</v>
      </c>
      <c r="J164">
        <v>56</v>
      </c>
      <c r="K164" t="str">
        <f t="shared" si="10"/>
        <v>BELOW</v>
      </c>
      <c r="L164" t="str">
        <f t="shared" si="11"/>
        <v>EXCELLENT</v>
      </c>
      <c r="M164" t="str">
        <f t="shared" si="12"/>
        <v>No match</v>
      </c>
      <c r="N164" t="str">
        <f t="shared" si="13"/>
        <v>No Match</v>
      </c>
      <c r="P164" t="b">
        <f t="shared" si="14"/>
        <v>0</v>
      </c>
    </row>
    <row r="165" spans="1:16" x14ac:dyDescent="0.35">
      <c r="A165">
        <v>164</v>
      </c>
      <c r="B165" t="s">
        <v>182</v>
      </c>
      <c r="C165">
        <v>53</v>
      </c>
      <c r="D165" t="s">
        <v>15</v>
      </c>
      <c r="E165" t="s">
        <v>12</v>
      </c>
      <c r="F165">
        <v>33511</v>
      </c>
      <c r="G165" s="2">
        <v>45098</v>
      </c>
      <c r="H165">
        <v>39643</v>
      </c>
      <c r="I165" t="s">
        <v>18</v>
      </c>
      <c r="J165">
        <v>20</v>
      </c>
      <c r="K165" t="str">
        <f t="shared" si="10"/>
        <v>BELOW</v>
      </c>
      <c r="L165" t="str">
        <f t="shared" si="11"/>
        <v>POOR</v>
      </c>
      <c r="M165" t="str">
        <f t="shared" si="12"/>
        <v>No match</v>
      </c>
      <c r="N165" t="str">
        <f t="shared" si="13"/>
        <v>Match</v>
      </c>
      <c r="P165" t="b">
        <f t="shared" si="14"/>
        <v>1</v>
      </c>
    </row>
    <row r="166" spans="1:16" x14ac:dyDescent="0.35">
      <c r="A166">
        <v>165</v>
      </c>
      <c r="B166" t="s">
        <v>183</v>
      </c>
      <c r="C166">
        <v>40</v>
      </c>
      <c r="D166" t="s">
        <v>15</v>
      </c>
      <c r="E166" t="s">
        <v>17</v>
      </c>
      <c r="F166">
        <v>53198</v>
      </c>
      <c r="G166" s="2">
        <v>43234</v>
      </c>
      <c r="H166">
        <v>18370</v>
      </c>
      <c r="I166" t="s">
        <v>23</v>
      </c>
      <c r="J166">
        <v>31</v>
      </c>
      <c r="K166" t="str">
        <f t="shared" si="10"/>
        <v>ABOVE</v>
      </c>
      <c r="L166" t="str">
        <f t="shared" si="11"/>
        <v>AVERAGE</v>
      </c>
      <c r="M166" t="str">
        <f t="shared" si="12"/>
        <v>No match</v>
      </c>
      <c r="N166" t="str">
        <f t="shared" si="13"/>
        <v>No Match</v>
      </c>
      <c r="P166" t="b">
        <f t="shared" si="14"/>
        <v>1</v>
      </c>
    </row>
    <row r="167" spans="1:16" x14ac:dyDescent="0.35">
      <c r="A167">
        <v>166</v>
      </c>
      <c r="B167" t="s">
        <v>184</v>
      </c>
      <c r="C167">
        <v>38</v>
      </c>
      <c r="D167" t="s">
        <v>15</v>
      </c>
      <c r="E167" t="s">
        <v>20</v>
      </c>
      <c r="F167">
        <v>78013</v>
      </c>
      <c r="G167" s="2">
        <v>45483</v>
      </c>
      <c r="H167">
        <v>20000</v>
      </c>
      <c r="I167" t="s">
        <v>18</v>
      </c>
      <c r="J167">
        <v>38</v>
      </c>
      <c r="K167" t="str">
        <f t="shared" si="10"/>
        <v>ABOVE</v>
      </c>
      <c r="L167" t="str">
        <f t="shared" si="11"/>
        <v>AVERAGE</v>
      </c>
      <c r="M167" t="str">
        <f t="shared" si="12"/>
        <v>No match</v>
      </c>
      <c r="N167" t="str">
        <f t="shared" si="13"/>
        <v>Match</v>
      </c>
      <c r="P167" t="b">
        <f t="shared" si="14"/>
        <v>1</v>
      </c>
    </row>
    <row r="168" spans="1:16" x14ac:dyDescent="0.35">
      <c r="A168">
        <v>167</v>
      </c>
      <c r="B168" t="s">
        <v>185</v>
      </c>
      <c r="C168">
        <v>42</v>
      </c>
      <c r="D168" t="s">
        <v>15</v>
      </c>
      <c r="E168" t="s">
        <v>12</v>
      </c>
      <c r="F168">
        <v>58229</v>
      </c>
      <c r="G168" s="2">
        <v>43715</v>
      </c>
      <c r="H168">
        <v>35960</v>
      </c>
      <c r="I168" t="s">
        <v>23</v>
      </c>
      <c r="J168">
        <v>39</v>
      </c>
      <c r="K168" t="str">
        <f t="shared" si="10"/>
        <v>ABOVE</v>
      </c>
      <c r="L168" t="str">
        <f t="shared" si="11"/>
        <v>AVERAGE</v>
      </c>
      <c r="M168" t="str">
        <f t="shared" si="12"/>
        <v>No match</v>
      </c>
      <c r="N168" t="str">
        <f t="shared" si="13"/>
        <v>Match</v>
      </c>
      <c r="P168" t="b">
        <f t="shared" si="14"/>
        <v>1</v>
      </c>
    </row>
    <row r="169" spans="1:16" x14ac:dyDescent="0.35">
      <c r="A169">
        <v>168</v>
      </c>
      <c r="B169" t="s">
        <v>186</v>
      </c>
      <c r="C169">
        <v>35</v>
      </c>
      <c r="D169" t="s">
        <v>15</v>
      </c>
      <c r="E169" t="s">
        <v>17</v>
      </c>
      <c r="F169">
        <v>43487</v>
      </c>
      <c r="G169" s="2">
        <v>42392</v>
      </c>
      <c r="H169">
        <v>31341</v>
      </c>
      <c r="I169" t="s">
        <v>21</v>
      </c>
      <c r="J169">
        <v>36</v>
      </c>
      <c r="K169" t="str">
        <f t="shared" si="10"/>
        <v>BELOW</v>
      </c>
      <c r="L169" t="str">
        <f t="shared" si="11"/>
        <v>AVERAGE</v>
      </c>
      <c r="M169" t="str">
        <f t="shared" si="12"/>
        <v>No match</v>
      </c>
      <c r="N169" t="str">
        <f t="shared" si="13"/>
        <v>No Match</v>
      </c>
      <c r="P169" t="b">
        <f t="shared" si="14"/>
        <v>1</v>
      </c>
    </row>
    <row r="170" spans="1:16" x14ac:dyDescent="0.35">
      <c r="A170">
        <v>169</v>
      </c>
      <c r="B170" t="s">
        <v>187</v>
      </c>
      <c r="C170">
        <v>50</v>
      </c>
      <c r="D170" t="s">
        <v>15</v>
      </c>
      <c r="E170" t="s">
        <v>17</v>
      </c>
      <c r="F170">
        <v>66075</v>
      </c>
      <c r="G170" s="2">
        <v>42872</v>
      </c>
      <c r="H170">
        <v>13992</v>
      </c>
      <c r="I170" t="s">
        <v>13</v>
      </c>
      <c r="J170">
        <v>42</v>
      </c>
      <c r="K170" t="str">
        <f t="shared" si="10"/>
        <v>ABOVE</v>
      </c>
      <c r="L170" t="str">
        <f t="shared" si="11"/>
        <v>GOOD</v>
      </c>
      <c r="M170" t="str">
        <f t="shared" si="12"/>
        <v>No match</v>
      </c>
      <c r="N170" t="str">
        <f t="shared" si="13"/>
        <v>Match</v>
      </c>
      <c r="P170" t="b">
        <f t="shared" si="14"/>
        <v>1</v>
      </c>
    </row>
    <row r="171" spans="1:16" x14ac:dyDescent="0.35">
      <c r="A171">
        <v>170</v>
      </c>
      <c r="B171" t="s">
        <v>188</v>
      </c>
      <c r="C171">
        <v>40</v>
      </c>
      <c r="D171" t="s">
        <v>15</v>
      </c>
      <c r="E171" t="s">
        <v>20</v>
      </c>
      <c r="F171">
        <v>75366</v>
      </c>
      <c r="G171" s="2">
        <v>42623</v>
      </c>
      <c r="H171">
        <v>36286</v>
      </c>
      <c r="I171" t="s">
        <v>18</v>
      </c>
      <c r="J171">
        <v>35</v>
      </c>
      <c r="K171" t="str">
        <f t="shared" si="10"/>
        <v>ABOVE</v>
      </c>
      <c r="L171" t="str">
        <f t="shared" si="11"/>
        <v>AVERAGE</v>
      </c>
      <c r="M171" t="str">
        <f t="shared" si="12"/>
        <v>No match</v>
      </c>
      <c r="N171" t="str">
        <f t="shared" si="13"/>
        <v>Match</v>
      </c>
      <c r="P171" t="b">
        <f t="shared" si="14"/>
        <v>1</v>
      </c>
    </row>
    <row r="172" spans="1:16" x14ac:dyDescent="0.35">
      <c r="A172">
        <v>171</v>
      </c>
      <c r="B172" t="s">
        <v>189</v>
      </c>
      <c r="C172">
        <v>41</v>
      </c>
      <c r="D172" t="s">
        <v>11</v>
      </c>
      <c r="E172" t="s">
        <v>20</v>
      </c>
      <c r="F172">
        <v>39006</v>
      </c>
      <c r="G172" s="2">
        <v>43661</v>
      </c>
      <c r="H172">
        <v>39466</v>
      </c>
      <c r="I172" t="s">
        <v>21</v>
      </c>
      <c r="J172">
        <v>40</v>
      </c>
      <c r="K172" t="str">
        <f t="shared" si="10"/>
        <v>BELOW</v>
      </c>
      <c r="L172" t="str">
        <f t="shared" si="11"/>
        <v>GOOD</v>
      </c>
      <c r="M172" t="str">
        <f t="shared" si="12"/>
        <v>No match</v>
      </c>
      <c r="N172" t="str">
        <f t="shared" si="13"/>
        <v>No Match</v>
      </c>
      <c r="P172" t="b">
        <f t="shared" si="14"/>
        <v>1</v>
      </c>
    </row>
    <row r="173" spans="1:16" x14ac:dyDescent="0.35">
      <c r="A173">
        <v>172</v>
      </c>
      <c r="B173" t="s">
        <v>190</v>
      </c>
      <c r="C173">
        <v>40</v>
      </c>
      <c r="D173" t="s">
        <v>11</v>
      </c>
      <c r="E173" t="s">
        <v>29</v>
      </c>
      <c r="F173">
        <v>51182</v>
      </c>
      <c r="G173" s="2">
        <v>45187</v>
      </c>
      <c r="H173">
        <v>10283</v>
      </c>
      <c r="I173" t="s">
        <v>13</v>
      </c>
      <c r="J173">
        <v>27</v>
      </c>
      <c r="K173" t="str">
        <f t="shared" si="10"/>
        <v>ABOVE</v>
      </c>
      <c r="L173" t="str">
        <f t="shared" si="11"/>
        <v>POOR</v>
      </c>
      <c r="M173" t="str">
        <f t="shared" si="12"/>
        <v>No match</v>
      </c>
      <c r="N173" t="str">
        <f t="shared" si="13"/>
        <v>No Match</v>
      </c>
      <c r="P173" t="b">
        <f t="shared" si="14"/>
        <v>0</v>
      </c>
    </row>
    <row r="174" spans="1:16" x14ac:dyDescent="0.35">
      <c r="A174">
        <v>173</v>
      </c>
      <c r="B174" t="s">
        <v>191</v>
      </c>
      <c r="C174">
        <v>43</v>
      </c>
      <c r="D174" t="s">
        <v>15</v>
      </c>
      <c r="E174" t="s">
        <v>12</v>
      </c>
      <c r="F174">
        <v>67044</v>
      </c>
      <c r="G174" s="2">
        <v>42291</v>
      </c>
      <c r="H174">
        <v>36781</v>
      </c>
      <c r="I174" t="s">
        <v>21</v>
      </c>
      <c r="J174">
        <v>40</v>
      </c>
      <c r="K174" t="str">
        <f t="shared" si="10"/>
        <v>ABOVE</v>
      </c>
      <c r="L174" t="str">
        <f t="shared" si="11"/>
        <v>GOOD</v>
      </c>
      <c r="M174" t="str">
        <f t="shared" si="12"/>
        <v>No match</v>
      </c>
      <c r="N174" t="str">
        <f t="shared" si="13"/>
        <v>Match</v>
      </c>
      <c r="P174" t="b">
        <f t="shared" si="14"/>
        <v>1</v>
      </c>
    </row>
    <row r="175" spans="1:16" x14ac:dyDescent="0.35">
      <c r="A175">
        <v>174</v>
      </c>
      <c r="B175" t="s">
        <v>192</v>
      </c>
      <c r="C175">
        <v>57</v>
      </c>
      <c r="D175" t="s">
        <v>11</v>
      </c>
      <c r="E175" t="s">
        <v>29</v>
      </c>
      <c r="F175">
        <v>64841</v>
      </c>
      <c r="G175" s="2">
        <v>44383</v>
      </c>
      <c r="H175">
        <v>35393</v>
      </c>
      <c r="I175" t="s">
        <v>21</v>
      </c>
      <c r="J175">
        <v>34</v>
      </c>
      <c r="K175" t="str">
        <f t="shared" si="10"/>
        <v>ABOVE</v>
      </c>
      <c r="L175" t="str">
        <f t="shared" si="11"/>
        <v>AVERAGE</v>
      </c>
      <c r="M175" t="str">
        <f t="shared" si="12"/>
        <v>No match</v>
      </c>
      <c r="N175" t="str">
        <f t="shared" si="13"/>
        <v>Match</v>
      </c>
      <c r="P175" t="b">
        <f t="shared" si="14"/>
        <v>0</v>
      </c>
    </row>
    <row r="176" spans="1:16" x14ac:dyDescent="0.35">
      <c r="A176">
        <v>175</v>
      </c>
      <c r="B176" t="s">
        <v>193</v>
      </c>
      <c r="C176">
        <v>20</v>
      </c>
      <c r="D176" t="s">
        <v>11</v>
      </c>
      <c r="E176" t="s">
        <v>7</v>
      </c>
      <c r="F176">
        <v>72477</v>
      </c>
      <c r="G176" s="2">
        <v>44384</v>
      </c>
      <c r="H176">
        <v>10726</v>
      </c>
      <c r="I176" t="s">
        <v>18</v>
      </c>
      <c r="J176">
        <v>58</v>
      </c>
      <c r="K176" t="str">
        <f t="shared" si="10"/>
        <v>ABOVE</v>
      </c>
      <c r="L176" t="str">
        <f t="shared" si="11"/>
        <v>EXCELLENT</v>
      </c>
      <c r="M176" t="str">
        <f t="shared" si="12"/>
        <v>No match</v>
      </c>
      <c r="N176" t="str">
        <f t="shared" si="13"/>
        <v>Match</v>
      </c>
      <c r="P176" t="b">
        <f t="shared" si="14"/>
        <v>1</v>
      </c>
    </row>
    <row r="177" spans="1:16" x14ac:dyDescent="0.35">
      <c r="A177">
        <v>176</v>
      </c>
      <c r="B177" t="s">
        <v>194</v>
      </c>
      <c r="C177">
        <v>51</v>
      </c>
      <c r="D177" t="s">
        <v>11</v>
      </c>
      <c r="E177" t="s">
        <v>7</v>
      </c>
      <c r="F177">
        <v>35473</v>
      </c>
      <c r="G177" s="2">
        <v>45052</v>
      </c>
      <c r="H177">
        <v>22612</v>
      </c>
      <c r="I177" t="s">
        <v>21</v>
      </c>
      <c r="J177">
        <v>25</v>
      </c>
      <c r="K177" t="str">
        <f t="shared" si="10"/>
        <v>BELOW</v>
      </c>
      <c r="L177" t="str">
        <f t="shared" si="11"/>
        <v>POOR</v>
      </c>
      <c r="M177" t="str">
        <f t="shared" si="12"/>
        <v>No match</v>
      </c>
      <c r="N177" t="str">
        <f t="shared" si="13"/>
        <v>No Match</v>
      </c>
      <c r="P177" t="b">
        <f t="shared" si="14"/>
        <v>1</v>
      </c>
    </row>
    <row r="178" spans="1:16" x14ac:dyDescent="0.35">
      <c r="A178">
        <v>177</v>
      </c>
      <c r="B178" t="s">
        <v>195</v>
      </c>
      <c r="C178">
        <v>43</v>
      </c>
      <c r="D178" t="s">
        <v>11</v>
      </c>
      <c r="E178" t="s">
        <v>20</v>
      </c>
      <c r="F178">
        <v>35951</v>
      </c>
      <c r="G178" s="2">
        <v>42437</v>
      </c>
      <c r="H178">
        <v>17614</v>
      </c>
      <c r="I178" t="s">
        <v>23</v>
      </c>
      <c r="J178">
        <v>52</v>
      </c>
      <c r="K178" t="str">
        <f t="shared" si="10"/>
        <v>BELOW</v>
      </c>
      <c r="L178" t="str">
        <f t="shared" si="11"/>
        <v>EXCELLENT</v>
      </c>
      <c r="M178" t="str">
        <f t="shared" si="12"/>
        <v>No match</v>
      </c>
      <c r="N178" t="str">
        <f t="shared" si="13"/>
        <v>No Match</v>
      </c>
      <c r="P178" t="b">
        <f t="shared" si="14"/>
        <v>1</v>
      </c>
    </row>
    <row r="179" spans="1:16" x14ac:dyDescent="0.35">
      <c r="A179">
        <v>178</v>
      </c>
      <c r="B179" t="s">
        <v>196</v>
      </c>
      <c r="C179">
        <v>22</v>
      </c>
      <c r="D179" t="s">
        <v>11</v>
      </c>
      <c r="E179" t="s">
        <v>29</v>
      </c>
      <c r="F179">
        <v>44599</v>
      </c>
      <c r="G179" s="2">
        <v>43945</v>
      </c>
      <c r="H179">
        <v>12888</v>
      </c>
      <c r="I179" t="s">
        <v>21</v>
      </c>
      <c r="J179">
        <v>25</v>
      </c>
      <c r="K179" t="str">
        <f t="shared" si="10"/>
        <v>BELOW</v>
      </c>
      <c r="L179" t="str">
        <f t="shared" si="11"/>
        <v>POOR</v>
      </c>
      <c r="M179" t="str">
        <f t="shared" si="12"/>
        <v>No match</v>
      </c>
      <c r="N179" t="str">
        <f t="shared" si="13"/>
        <v>No Match</v>
      </c>
      <c r="P179" t="b">
        <f t="shared" si="14"/>
        <v>0</v>
      </c>
    </row>
    <row r="180" spans="1:16" x14ac:dyDescent="0.35">
      <c r="A180">
        <v>179</v>
      </c>
      <c r="B180" t="s">
        <v>197</v>
      </c>
      <c r="C180">
        <v>56</v>
      </c>
      <c r="D180" t="s">
        <v>15</v>
      </c>
      <c r="E180" t="s">
        <v>7</v>
      </c>
      <c r="F180">
        <v>34957</v>
      </c>
      <c r="G180" s="2">
        <v>44036</v>
      </c>
      <c r="H180">
        <v>33112</v>
      </c>
      <c r="I180" t="s">
        <v>23</v>
      </c>
      <c r="J180">
        <v>54</v>
      </c>
      <c r="K180" t="str">
        <f t="shared" si="10"/>
        <v>BELOW</v>
      </c>
      <c r="L180" t="str">
        <f t="shared" si="11"/>
        <v>EXCELLENT</v>
      </c>
      <c r="M180" t="str">
        <f t="shared" si="12"/>
        <v>No match</v>
      </c>
      <c r="N180" t="str">
        <f t="shared" si="13"/>
        <v>No Match</v>
      </c>
      <c r="P180" t="b">
        <f t="shared" si="14"/>
        <v>1</v>
      </c>
    </row>
    <row r="181" spans="1:16" x14ac:dyDescent="0.35">
      <c r="A181">
        <v>180</v>
      </c>
      <c r="B181" t="s">
        <v>198</v>
      </c>
      <c r="C181">
        <v>25</v>
      </c>
      <c r="D181" t="s">
        <v>15</v>
      </c>
      <c r="E181" t="s">
        <v>17</v>
      </c>
      <c r="F181">
        <v>42559</v>
      </c>
      <c r="G181" s="2">
        <v>44090</v>
      </c>
      <c r="H181">
        <v>20838</v>
      </c>
      <c r="I181" t="s">
        <v>23</v>
      </c>
      <c r="J181">
        <v>45</v>
      </c>
      <c r="K181" t="str">
        <f t="shared" si="10"/>
        <v>BELOW</v>
      </c>
      <c r="L181" t="str">
        <f t="shared" si="11"/>
        <v>GOOD</v>
      </c>
      <c r="M181" t="str">
        <f t="shared" si="12"/>
        <v>No match</v>
      </c>
      <c r="N181" t="str">
        <f t="shared" si="13"/>
        <v>No Match</v>
      </c>
      <c r="P181" t="b">
        <f t="shared" si="14"/>
        <v>1</v>
      </c>
    </row>
    <row r="182" spans="1:16" x14ac:dyDescent="0.35">
      <c r="A182">
        <v>181</v>
      </c>
      <c r="B182" t="s">
        <v>199</v>
      </c>
      <c r="C182">
        <v>34</v>
      </c>
      <c r="D182" t="s">
        <v>11</v>
      </c>
      <c r="E182" t="s">
        <v>12</v>
      </c>
      <c r="F182">
        <v>56023</v>
      </c>
      <c r="G182" s="2">
        <v>42913</v>
      </c>
      <c r="H182">
        <v>18735</v>
      </c>
      <c r="I182" t="s">
        <v>18</v>
      </c>
      <c r="J182">
        <v>46</v>
      </c>
      <c r="K182" t="str">
        <f t="shared" si="10"/>
        <v>ABOVE</v>
      </c>
      <c r="L182" t="str">
        <f t="shared" si="11"/>
        <v>GOOD</v>
      </c>
      <c r="M182" t="str">
        <f t="shared" si="12"/>
        <v>No match</v>
      </c>
      <c r="N182" t="str">
        <f t="shared" si="13"/>
        <v>Match</v>
      </c>
      <c r="P182" t="b">
        <f t="shared" si="14"/>
        <v>1</v>
      </c>
    </row>
    <row r="183" spans="1:16" x14ac:dyDescent="0.35">
      <c r="A183">
        <v>182</v>
      </c>
      <c r="B183" t="s">
        <v>200</v>
      </c>
      <c r="C183">
        <v>58</v>
      </c>
      <c r="D183" t="s">
        <v>15</v>
      </c>
      <c r="E183" t="s">
        <v>12</v>
      </c>
      <c r="F183">
        <v>44123</v>
      </c>
      <c r="G183" s="2">
        <v>43247</v>
      </c>
      <c r="H183">
        <v>39503</v>
      </c>
      <c r="I183" t="s">
        <v>13</v>
      </c>
      <c r="J183">
        <v>27</v>
      </c>
      <c r="K183" t="str">
        <f t="shared" si="10"/>
        <v>BELOW</v>
      </c>
      <c r="L183" t="str">
        <f t="shared" si="11"/>
        <v>POOR</v>
      </c>
      <c r="M183" t="str">
        <f t="shared" si="12"/>
        <v>No match</v>
      </c>
      <c r="N183" t="str">
        <f t="shared" si="13"/>
        <v>Match</v>
      </c>
      <c r="P183" t="b">
        <f t="shared" si="14"/>
        <v>1</v>
      </c>
    </row>
    <row r="184" spans="1:16" x14ac:dyDescent="0.35">
      <c r="A184">
        <v>183</v>
      </c>
      <c r="B184" t="s">
        <v>201</v>
      </c>
      <c r="C184">
        <v>41</v>
      </c>
      <c r="D184" t="s">
        <v>15</v>
      </c>
      <c r="E184" t="s">
        <v>12</v>
      </c>
      <c r="F184">
        <v>31425</v>
      </c>
      <c r="G184" s="2">
        <v>44189</v>
      </c>
      <c r="H184">
        <v>15952</v>
      </c>
      <c r="I184" t="s">
        <v>18</v>
      </c>
      <c r="J184">
        <v>20</v>
      </c>
      <c r="K184" t="str">
        <f t="shared" si="10"/>
        <v>BELOW</v>
      </c>
      <c r="L184" t="str">
        <f t="shared" si="11"/>
        <v>POOR</v>
      </c>
      <c r="M184" t="str">
        <f t="shared" si="12"/>
        <v>No match</v>
      </c>
      <c r="N184" t="str">
        <f t="shared" si="13"/>
        <v>Match</v>
      </c>
      <c r="P184" t="b">
        <f t="shared" si="14"/>
        <v>1</v>
      </c>
    </row>
    <row r="185" spans="1:16" x14ac:dyDescent="0.35">
      <c r="A185">
        <v>184</v>
      </c>
      <c r="B185" t="s">
        <v>202</v>
      </c>
      <c r="C185">
        <v>49</v>
      </c>
      <c r="D185" t="s">
        <v>11</v>
      </c>
      <c r="E185" t="s">
        <v>17</v>
      </c>
      <c r="F185">
        <v>77111</v>
      </c>
      <c r="G185" s="2">
        <v>44241</v>
      </c>
      <c r="H185">
        <v>13838</v>
      </c>
      <c r="I185" t="s">
        <v>13</v>
      </c>
      <c r="J185">
        <v>22</v>
      </c>
      <c r="K185" t="str">
        <f t="shared" si="10"/>
        <v>ABOVE</v>
      </c>
      <c r="L185" t="str">
        <f t="shared" si="11"/>
        <v>POOR</v>
      </c>
      <c r="M185" t="str">
        <f t="shared" si="12"/>
        <v>No match</v>
      </c>
      <c r="N185" t="str">
        <f t="shared" si="13"/>
        <v>Match</v>
      </c>
      <c r="P185" t="b">
        <f t="shared" si="14"/>
        <v>1</v>
      </c>
    </row>
    <row r="186" spans="1:16" x14ac:dyDescent="0.35">
      <c r="A186">
        <v>185</v>
      </c>
      <c r="B186" t="s">
        <v>203</v>
      </c>
      <c r="C186">
        <v>50</v>
      </c>
      <c r="D186" t="s">
        <v>11</v>
      </c>
      <c r="E186" t="s">
        <v>12</v>
      </c>
      <c r="F186">
        <v>49236</v>
      </c>
      <c r="G186" s="2">
        <v>43446</v>
      </c>
      <c r="H186">
        <v>16487</v>
      </c>
      <c r="I186" t="s">
        <v>13</v>
      </c>
      <c r="J186">
        <v>50</v>
      </c>
      <c r="K186" t="str">
        <f t="shared" si="10"/>
        <v>BELOW</v>
      </c>
      <c r="L186" t="str">
        <f t="shared" si="11"/>
        <v>EXCELLENT</v>
      </c>
      <c r="M186" t="str">
        <f t="shared" si="12"/>
        <v>No match</v>
      </c>
      <c r="N186" t="str">
        <f t="shared" si="13"/>
        <v>Match</v>
      </c>
      <c r="P186" t="b">
        <f t="shared" si="14"/>
        <v>1</v>
      </c>
    </row>
    <row r="187" spans="1:16" x14ac:dyDescent="0.35">
      <c r="A187">
        <v>186</v>
      </c>
      <c r="B187" t="s">
        <v>204</v>
      </c>
      <c r="C187">
        <v>37</v>
      </c>
      <c r="D187" t="s">
        <v>11</v>
      </c>
      <c r="E187" t="s">
        <v>20</v>
      </c>
      <c r="F187">
        <v>73975</v>
      </c>
      <c r="G187" s="2">
        <v>42345</v>
      </c>
      <c r="H187">
        <v>27092</v>
      </c>
      <c r="I187" t="s">
        <v>18</v>
      </c>
      <c r="J187">
        <v>39</v>
      </c>
      <c r="K187" t="str">
        <f t="shared" si="10"/>
        <v>ABOVE</v>
      </c>
      <c r="L187" t="str">
        <f t="shared" si="11"/>
        <v>AVERAGE</v>
      </c>
      <c r="M187" t="str">
        <f t="shared" si="12"/>
        <v>No match</v>
      </c>
      <c r="N187" t="str">
        <f t="shared" si="13"/>
        <v>Match</v>
      </c>
      <c r="P187" t="b">
        <f t="shared" si="14"/>
        <v>1</v>
      </c>
    </row>
    <row r="188" spans="1:16" x14ac:dyDescent="0.35">
      <c r="A188">
        <v>187</v>
      </c>
      <c r="B188" t="s">
        <v>205</v>
      </c>
      <c r="C188">
        <v>42</v>
      </c>
      <c r="D188" t="s">
        <v>15</v>
      </c>
      <c r="E188" t="s">
        <v>17</v>
      </c>
      <c r="F188">
        <v>56023</v>
      </c>
      <c r="G188" s="2">
        <v>43217</v>
      </c>
      <c r="H188">
        <v>12903</v>
      </c>
      <c r="I188" t="s">
        <v>21</v>
      </c>
      <c r="J188">
        <v>48</v>
      </c>
      <c r="K188" t="str">
        <f t="shared" si="10"/>
        <v>ABOVE</v>
      </c>
      <c r="L188" t="str">
        <f t="shared" si="11"/>
        <v>GOOD</v>
      </c>
      <c r="M188" t="str">
        <f t="shared" si="12"/>
        <v>No match</v>
      </c>
      <c r="N188" t="str">
        <f t="shared" si="13"/>
        <v>No Match</v>
      </c>
      <c r="P188" t="b">
        <f t="shared" si="14"/>
        <v>1</v>
      </c>
    </row>
    <row r="189" spans="1:16" x14ac:dyDescent="0.35">
      <c r="A189">
        <v>188</v>
      </c>
      <c r="B189" t="s">
        <v>206</v>
      </c>
      <c r="C189">
        <v>45</v>
      </c>
      <c r="D189" t="s">
        <v>15</v>
      </c>
      <c r="E189" t="s">
        <v>17</v>
      </c>
      <c r="F189">
        <v>41548</v>
      </c>
      <c r="G189" s="2">
        <v>44115</v>
      </c>
      <c r="H189">
        <v>37035</v>
      </c>
      <c r="I189" t="s">
        <v>13</v>
      </c>
      <c r="J189">
        <v>26</v>
      </c>
      <c r="K189" t="str">
        <f t="shared" si="10"/>
        <v>BELOW</v>
      </c>
      <c r="L189" t="str">
        <f t="shared" si="11"/>
        <v>POOR</v>
      </c>
      <c r="M189" t="str">
        <f t="shared" si="12"/>
        <v>Match</v>
      </c>
      <c r="N189" t="str">
        <f t="shared" si="13"/>
        <v>No Match</v>
      </c>
      <c r="P189" t="b">
        <f t="shared" si="14"/>
        <v>1</v>
      </c>
    </row>
    <row r="190" spans="1:16" x14ac:dyDescent="0.35">
      <c r="A190">
        <v>189</v>
      </c>
      <c r="B190" t="s">
        <v>207</v>
      </c>
      <c r="C190">
        <v>52</v>
      </c>
      <c r="D190" t="s">
        <v>11</v>
      </c>
      <c r="E190" t="s">
        <v>17</v>
      </c>
      <c r="F190">
        <v>78838</v>
      </c>
      <c r="G190" s="2">
        <v>43071</v>
      </c>
      <c r="H190">
        <v>14615</v>
      </c>
      <c r="I190" t="s">
        <v>18</v>
      </c>
      <c r="J190">
        <v>28</v>
      </c>
      <c r="K190" t="str">
        <f t="shared" si="10"/>
        <v>ABOVE</v>
      </c>
      <c r="L190" t="str">
        <f t="shared" si="11"/>
        <v>POOR</v>
      </c>
      <c r="M190" t="str">
        <f t="shared" si="12"/>
        <v>No match</v>
      </c>
      <c r="N190" t="str">
        <f t="shared" si="13"/>
        <v>Match</v>
      </c>
      <c r="P190" t="b">
        <f t="shared" si="14"/>
        <v>1</v>
      </c>
    </row>
    <row r="191" spans="1:16" x14ac:dyDescent="0.35">
      <c r="A191">
        <v>190</v>
      </c>
      <c r="B191" t="s">
        <v>208</v>
      </c>
      <c r="C191">
        <v>48</v>
      </c>
      <c r="D191" t="s">
        <v>11</v>
      </c>
      <c r="E191" t="s">
        <v>29</v>
      </c>
      <c r="F191">
        <v>37488</v>
      </c>
      <c r="G191" s="2">
        <v>43199</v>
      </c>
      <c r="H191">
        <v>29838</v>
      </c>
      <c r="I191" t="s">
        <v>21</v>
      </c>
      <c r="J191">
        <v>47</v>
      </c>
      <c r="K191" t="str">
        <f t="shared" si="10"/>
        <v>BELOW</v>
      </c>
      <c r="L191" t="str">
        <f t="shared" si="11"/>
        <v>GOOD</v>
      </c>
      <c r="M191" t="str">
        <f t="shared" si="12"/>
        <v>No match</v>
      </c>
      <c r="N191" t="str">
        <f t="shared" si="13"/>
        <v>No Match</v>
      </c>
      <c r="P191" t="b">
        <f t="shared" si="14"/>
        <v>0</v>
      </c>
    </row>
    <row r="192" spans="1:16" x14ac:dyDescent="0.35">
      <c r="A192">
        <v>191</v>
      </c>
      <c r="B192" t="s">
        <v>209</v>
      </c>
      <c r="C192">
        <v>25</v>
      </c>
      <c r="D192" t="s">
        <v>15</v>
      </c>
      <c r="E192" t="s">
        <v>20</v>
      </c>
      <c r="F192">
        <v>37793</v>
      </c>
      <c r="G192" s="2">
        <v>45286</v>
      </c>
      <c r="H192">
        <v>17507</v>
      </c>
      <c r="I192" t="s">
        <v>23</v>
      </c>
      <c r="J192">
        <v>24</v>
      </c>
      <c r="K192" t="str">
        <f t="shared" si="10"/>
        <v>BELOW</v>
      </c>
      <c r="L192" t="str">
        <f t="shared" si="11"/>
        <v>POOR</v>
      </c>
      <c r="M192" t="str">
        <f t="shared" si="12"/>
        <v>No match</v>
      </c>
      <c r="N192" t="str">
        <f t="shared" si="13"/>
        <v>No Match</v>
      </c>
      <c r="P192" t="b">
        <f t="shared" si="14"/>
        <v>1</v>
      </c>
    </row>
    <row r="193" spans="1:16" x14ac:dyDescent="0.35">
      <c r="A193">
        <v>192</v>
      </c>
      <c r="B193" t="s">
        <v>210</v>
      </c>
      <c r="C193">
        <v>49</v>
      </c>
      <c r="D193" t="s">
        <v>11</v>
      </c>
      <c r="E193" t="s">
        <v>12</v>
      </c>
      <c r="F193">
        <v>57691</v>
      </c>
      <c r="G193" s="2">
        <v>43914</v>
      </c>
      <c r="H193">
        <v>29163</v>
      </c>
      <c r="I193" t="s">
        <v>13</v>
      </c>
      <c r="J193">
        <v>43</v>
      </c>
      <c r="K193" t="str">
        <f t="shared" si="10"/>
        <v>ABOVE</v>
      </c>
      <c r="L193" t="str">
        <f t="shared" si="11"/>
        <v>GOOD</v>
      </c>
      <c r="M193" t="str">
        <f t="shared" si="12"/>
        <v>No match</v>
      </c>
      <c r="N193" t="str">
        <f t="shared" si="13"/>
        <v>Match</v>
      </c>
      <c r="P193" t="b">
        <f t="shared" si="14"/>
        <v>1</v>
      </c>
    </row>
    <row r="194" spans="1:16" x14ac:dyDescent="0.35">
      <c r="A194">
        <v>193</v>
      </c>
      <c r="B194" t="s">
        <v>211</v>
      </c>
      <c r="C194">
        <v>24</v>
      </c>
      <c r="D194" t="s">
        <v>11</v>
      </c>
      <c r="E194" t="s">
        <v>12</v>
      </c>
      <c r="F194">
        <v>44070</v>
      </c>
      <c r="G194" s="2">
        <v>44652</v>
      </c>
      <c r="H194">
        <v>24662</v>
      </c>
      <c r="I194" t="s">
        <v>18</v>
      </c>
      <c r="J194">
        <v>36</v>
      </c>
      <c r="K194" t="str">
        <f t="shared" si="10"/>
        <v>BELOW</v>
      </c>
      <c r="L194" t="str">
        <f t="shared" si="11"/>
        <v>AVERAGE</v>
      </c>
      <c r="M194" t="str">
        <f t="shared" si="12"/>
        <v>No match</v>
      </c>
      <c r="N194" t="str">
        <f t="shared" si="13"/>
        <v>Match</v>
      </c>
      <c r="P194" t="b">
        <f t="shared" si="14"/>
        <v>1</v>
      </c>
    </row>
    <row r="195" spans="1:16" x14ac:dyDescent="0.35">
      <c r="A195">
        <v>194</v>
      </c>
      <c r="B195" t="s">
        <v>212</v>
      </c>
      <c r="C195">
        <v>28</v>
      </c>
      <c r="D195" t="s">
        <v>15</v>
      </c>
      <c r="E195" t="s">
        <v>17</v>
      </c>
      <c r="F195">
        <v>70986</v>
      </c>
      <c r="G195" s="2">
        <v>43461</v>
      </c>
      <c r="H195">
        <v>10263</v>
      </c>
      <c r="I195" t="s">
        <v>18</v>
      </c>
      <c r="J195">
        <v>31</v>
      </c>
      <c r="K195" t="str">
        <f t="shared" ref="K195:K201" si="15">IF(F195&gt;50000,"ABOVE","BELOW")</f>
        <v>ABOVE</v>
      </c>
      <c r="L195" t="str">
        <f t="shared" ref="L195:L201" si="16">_xlfn.IFS(J195&gt;=50,"EXCELLENT",J195&gt;=40,"GOOD",J195&gt;=30,"AVERAGE",J195&lt;=30,"POOR")</f>
        <v>AVERAGE</v>
      </c>
      <c r="M195" t="str">
        <f t="shared" ref="M195:M201" si="17">IF(AND(E195="HR",I195="North",H195&gt;15000),"Match","No match")</f>
        <v>No match</v>
      </c>
      <c r="N195" t="str">
        <f t="shared" ref="N195:N201" si="18">IF(OR(E195="IT",F195&gt;60000),"Match","No Match")</f>
        <v>Match</v>
      </c>
      <c r="P195" t="b">
        <f t="shared" ref="P195:P201" si="19">NOT(E195="Marketing")</f>
        <v>1</v>
      </c>
    </row>
    <row r="196" spans="1:16" x14ac:dyDescent="0.35">
      <c r="A196">
        <v>195</v>
      </c>
      <c r="B196" t="s">
        <v>213</v>
      </c>
      <c r="C196">
        <v>53</v>
      </c>
      <c r="D196" t="s">
        <v>11</v>
      </c>
      <c r="E196" t="s">
        <v>20</v>
      </c>
      <c r="F196">
        <v>36513</v>
      </c>
      <c r="G196" s="2">
        <v>43835</v>
      </c>
      <c r="H196">
        <v>22041</v>
      </c>
      <c r="I196" t="s">
        <v>21</v>
      </c>
      <c r="J196">
        <v>36</v>
      </c>
      <c r="K196" t="str">
        <f t="shared" si="15"/>
        <v>BELOW</v>
      </c>
      <c r="L196" t="str">
        <f t="shared" si="16"/>
        <v>AVERAGE</v>
      </c>
      <c r="M196" t="str">
        <f t="shared" si="17"/>
        <v>No match</v>
      </c>
      <c r="N196" t="str">
        <f t="shared" si="18"/>
        <v>No Match</v>
      </c>
      <c r="P196" t="b">
        <f t="shared" si="19"/>
        <v>1</v>
      </c>
    </row>
    <row r="197" spans="1:16" x14ac:dyDescent="0.35">
      <c r="A197">
        <v>196</v>
      </c>
      <c r="B197" t="s">
        <v>214</v>
      </c>
      <c r="C197">
        <v>55</v>
      </c>
      <c r="D197" t="s">
        <v>15</v>
      </c>
      <c r="E197" t="s">
        <v>29</v>
      </c>
      <c r="F197">
        <v>35073</v>
      </c>
      <c r="G197" s="2">
        <v>41846</v>
      </c>
      <c r="H197">
        <v>15778</v>
      </c>
      <c r="I197" t="s">
        <v>23</v>
      </c>
      <c r="J197">
        <v>42</v>
      </c>
      <c r="K197" t="str">
        <f t="shared" si="15"/>
        <v>BELOW</v>
      </c>
      <c r="L197" t="str">
        <f t="shared" si="16"/>
        <v>GOOD</v>
      </c>
      <c r="M197" t="str">
        <f t="shared" si="17"/>
        <v>No match</v>
      </c>
      <c r="N197" t="str">
        <f t="shared" si="18"/>
        <v>No Match</v>
      </c>
      <c r="P197" t="b">
        <f t="shared" si="19"/>
        <v>0</v>
      </c>
    </row>
    <row r="198" spans="1:16" x14ac:dyDescent="0.35">
      <c r="A198">
        <v>197</v>
      </c>
      <c r="B198" t="s">
        <v>215</v>
      </c>
      <c r="C198">
        <v>41</v>
      </c>
      <c r="D198" t="s">
        <v>15</v>
      </c>
      <c r="E198" t="s">
        <v>7</v>
      </c>
      <c r="F198">
        <v>62437</v>
      </c>
      <c r="G198" s="2">
        <v>44197</v>
      </c>
      <c r="H198">
        <v>20588</v>
      </c>
      <c r="I198" t="s">
        <v>21</v>
      </c>
      <c r="J198">
        <v>36</v>
      </c>
      <c r="K198" t="str">
        <f t="shared" si="15"/>
        <v>ABOVE</v>
      </c>
      <c r="L198" t="str">
        <f t="shared" si="16"/>
        <v>AVERAGE</v>
      </c>
      <c r="M198" t="str">
        <f t="shared" si="17"/>
        <v>No match</v>
      </c>
      <c r="N198" t="str">
        <f t="shared" si="18"/>
        <v>Match</v>
      </c>
      <c r="P198" t="b">
        <f t="shared" si="19"/>
        <v>1</v>
      </c>
    </row>
    <row r="199" spans="1:16" x14ac:dyDescent="0.35">
      <c r="A199">
        <v>198</v>
      </c>
      <c r="B199" t="s">
        <v>216</v>
      </c>
      <c r="C199">
        <v>44</v>
      </c>
      <c r="D199" t="s">
        <v>15</v>
      </c>
      <c r="E199" t="s">
        <v>17</v>
      </c>
      <c r="F199">
        <v>33873</v>
      </c>
      <c r="G199" s="2">
        <v>42431</v>
      </c>
      <c r="H199">
        <v>32158</v>
      </c>
      <c r="I199" t="s">
        <v>23</v>
      </c>
      <c r="J199">
        <v>50</v>
      </c>
      <c r="K199" t="str">
        <f t="shared" si="15"/>
        <v>BELOW</v>
      </c>
      <c r="L199" t="str">
        <f t="shared" si="16"/>
        <v>EXCELLENT</v>
      </c>
      <c r="M199" t="str">
        <f t="shared" si="17"/>
        <v>No match</v>
      </c>
      <c r="N199" t="str">
        <f t="shared" si="18"/>
        <v>No Match</v>
      </c>
      <c r="P199" t="b">
        <f t="shared" si="19"/>
        <v>1</v>
      </c>
    </row>
    <row r="200" spans="1:16" x14ac:dyDescent="0.35">
      <c r="A200">
        <v>199</v>
      </c>
      <c r="B200" t="s">
        <v>217</v>
      </c>
      <c r="C200">
        <v>39</v>
      </c>
      <c r="D200" t="s">
        <v>15</v>
      </c>
      <c r="E200" t="s">
        <v>12</v>
      </c>
      <c r="F200">
        <v>72959</v>
      </c>
      <c r="G200" s="2">
        <v>43043</v>
      </c>
      <c r="H200">
        <v>17883</v>
      </c>
      <c r="I200" t="s">
        <v>23</v>
      </c>
      <c r="J200">
        <v>25</v>
      </c>
      <c r="K200" t="str">
        <f t="shared" si="15"/>
        <v>ABOVE</v>
      </c>
      <c r="L200" t="str">
        <f t="shared" si="16"/>
        <v>POOR</v>
      </c>
      <c r="M200" t="str">
        <f t="shared" si="17"/>
        <v>No match</v>
      </c>
      <c r="N200" t="str">
        <f t="shared" si="18"/>
        <v>Match</v>
      </c>
      <c r="P200" t="b">
        <f t="shared" si="19"/>
        <v>1</v>
      </c>
    </row>
    <row r="201" spans="1:16" x14ac:dyDescent="0.35">
      <c r="A201">
        <v>200</v>
      </c>
      <c r="B201" t="s">
        <v>218</v>
      </c>
      <c r="C201">
        <v>59</v>
      </c>
      <c r="D201" t="s">
        <v>15</v>
      </c>
      <c r="E201" t="s">
        <v>20</v>
      </c>
      <c r="F201">
        <v>66546</v>
      </c>
      <c r="G201" s="2">
        <v>44537</v>
      </c>
      <c r="H201">
        <v>26898</v>
      </c>
      <c r="I201" t="s">
        <v>18</v>
      </c>
      <c r="J201">
        <v>58</v>
      </c>
      <c r="K201" t="str">
        <f t="shared" si="15"/>
        <v>ABOVE</v>
      </c>
      <c r="L201" t="str">
        <f t="shared" si="16"/>
        <v>EXCELLENT</v>
      </c>
      <c r="M201" t="str">
        <f t="shared" si="17"/>
        <v>No match</v>
      </c>
      <c r="N201" t="str">
        <f t="shared" si="18"/>
        <v>Match</v>
      </c>
      <c r="P201" t="b">
        <f t="shared" si="19"/>
        <v>1</v>
      </c>
    </row>
  </sheetData>
  <mergeCells count="3">
    <mergeCell ref="R22:Y22"/>
    <mergeCell ref="R24:Y24"/>
    <mergeCell ref="S26:Y26"/>
  </mergeCells>
  <conditionalFormatting sqref="F1:F1048576">
    <cfRule type="cellIs" dxfId="0" priority="1" operator="greaterThan">
      <formula>60000</formula>
    </cfRule>
  </conditionalFormatting>
  <dataValidations count="1">
    <dataValidation type="date" operator="greaterThan" allowBlank="1" showInputMessage="1" showErrorMessage="1" errorTitle="ERROR" error="ONLY ALLOW DATE ABOVE 2015-01-01_x000a_" sqref="G1:G1048576" xr:uid="{48AB22BE-AC94-427F-BE6F-FF03ED505F55}">
      <formula1>42005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D8C6-34CA-4A2B-8335-096DF03A9982}">
  <dimension ref="A1:B28"/>
  <sheetViews>
    <sheetView workbookViewId="0">
      <selection activeCell="E8" sqref="E8"/>
    </sheetView>
  </sheetViews>
  <sheetFormatPr defaultRowHeight="14.5" x14ac:dyDescent="0.35"/>
  <cols>
    <col min="1" max="1" width="13.1796875" bestFit="1" customWidth="1"/>
    <col min="2" max="2" width="15.6328125" bestFit="1" customWidth="1"/>
  </cols>
  <sheetData>
    <row r="1" spans="1:2" x14ac:dyDescent="0.35">
      <c r="A1" s="4" t="s">
        <v>240</v>
      </c>
      <c r="B1" t="s">
        <v>241</v>
      </c>
    </row>
    <row r="3" spans="1:2" x14ac:dyDescent="0.35">
      <c r="A3" s="4" t="s">
        <v>238</v>
      </c>
      <c r="B3" t="s">
        <v>245</v>
      </c>
    </row>
    <row r="4" spans="1:2" x14ac:dyDescent="0.35">
      <c r="A4" s="5" t="s">
        <v>23</v>
      </c>
      <c r="B4">
        <v>24950.686274509804</v>
      </c>
    </row>
    <row r="5" spans="1:2" x14ac:dyDescent="0.35">
      <c r="A5" s="6" t="s">
        <v>20</v>
      </c>
      <c r="B5">
        <v>21695.25</v>
      </c>
    </row>
    <row r="6" spans="1:2" x14ac:dyDescent="0.35">
      <c r="A6" s="6" t="s">
        <v>17</v>
      </c>
      <c r="B6">
        <v>28007.4</v>
      </c>
    </row>
    <row r="7" spans="1:2" x14ac:dyDescent="0.35">
      <c r="A7" s="6" t="s">
        <v>12</v>
      </c>
      <c r="B7">
        <v>26365.25</v>
      </c>
    </row>
    <row r="8" spans="1:2" x14ac:dyDescent="0.35">
      <c r="A8" s="6" t="s">
        <v>29</v>
      </c>
      <c r="B8">
        <v>21329.222222222223</v>
      </c>
    </row>
    <row r="9" spans="1:2" x14ac:dyDescent="0.35">
      <c r="A9" s="6" t="s">
        <v>7</v>
      </c>
      <c r="B9">
        <v>27965.25</v>
      </c>
    </row>
    <row r="10" spans="1:2" x14ac:dyDescent="0.35">
      <c r="A10" s="5" t="s">
        <v>13</v>
      </c>
      <c r="B10">
        <v>24543.764705882353</v>
      </c>
    </row>
    <row r="11" spans="1:2" x14ac:dyDescent="0.35">
      <c r="A11" s="6" t="s">
        <v>20</v>
      </c>
      <c r="B11">
        <v>25643.8</v>
      </c>
    </row>
    <row r="12" spans="1:2" x14ac:dyDescent="0.35">
      <c r="A12" s="6" t="s">
        <v>17</v>
      </c>
      <c r="B12">
        <v>23668</v>
      </c>
    </row>
    <row r="13" spans="1:2" x14ac:dyDescent="0.35">
      <c r="A13" s="6" t="s">
        <v>12</v>
      </c>
      <c r="B13">
        <v>28238.727272727272</v>
      </c>
    </row>
    <row r="14" spans="1:2" x14ac:dyDescent="0.35">
      <c r="A14" s="6" t="s">
        <v>29</v>
      </c>
      <c r="B14">
        <v>23127.727272727272</v>
      </c>
    </row>
    <row r="15" spans="1:2" x14ac:dyDescent="0.35">
      <c r="A15" s="6" t="s">
        <v>7</v>
      </c>
      <c r="B15">
        <v>21239.375</v>
      </c>
    </row>
    <row r="16" spans="1:2" x14ac:dyDescent="0.35">
      <c r="A16" s="5" t="s">
        <v>21</v>
      </c>
      <c r="B16">
        <v>25733.42</v>
      </c>
    </row>
    <row r="17" spans="1:2" x14ac:dyDescent="0.35">
      <c r="A17" s="6" t="s">
        <v>20</v>
      </c>
      <c r="B17">
        <v>25144.545454545456</v>
      </c>
    </row>
    <row r="18" spans="1:2" x14ac:dyDescent="0.35">
      <c r="A18" s="6" t="s">
        <v>17</v>
      </c>
      <c r="B18">
        <v>21239.916666666668</v>
      </c>
    </row>
    <row r="19" spans="1:2" x14ac:dyDescent="0.35">
      <c r="A19" s="6" t="s">
        <v>12</v>
      </c>
      <c r="B19">
        <v>28201.222222222223</v>
      </c>
    </row>
    <row r="20" spans="1:2" x14ac:dyDescent="0.35">
      <c r="A20" s="6" t="s">
        <v>29</v>
      </c>
      <c r="B20">
        <v>28375.083333333332</v>
      </c>
    </row>
    <row r="21" spans="1:2" x14ac:dyDescent="0.35">
      <c r="A21" s="6" t="s">
        <v>7</v>
      </c>
      <c r="B21">
        <v>26815</v>
      </c>
    </row>
    <row r="22" spans="1:2" x14ac:dyDescent="0.35">
      <c r="A22" s="5" t="s">
        <v>18</v>
      </c>
      <c r="B22">
        <v>23357.255319148935</v>
      </c>
    </row>
    <row r="23" spans="1:2" x14ac:dyDescent="0.35">
      <c r="A23" s="6" t="s">
        <v>20</v>
      </c>
      <c r="B23">
        <v>25450.9</v>
      </c>
    </row>
    <row r="24" spans="1:2" x14ac:dyDescent="0.35">
      <c r="A24" s="6" t="s">
        <v>17</v>
      </c>
      <c r="B24">
        <v>20289</v>
      </c>
    </row>
    <row r="25" spans="1:2" x14ac:dyDescent="0.35">
      <c r="A25" s="6" t="s">
        <v>12</v>
      </c>
      <c r="B25">
        <v>28969.9</v>
      </c>
    </row>
    <row r="26" spans="1:2" x14ac:dyDescent="0.35">
      <c r="A26" s="6" t="s">
        <v>29</v>
      </c>
      <c r="B26">
        <v>21917.833333333332</v>
      </c>
    </row>
    <row r="27" spans="1:2" x14ac:dyDescent="0.35">
      <c r="A27" s="6" t="s">
        <v>7</v>
      </c>
      <c r="B27">
        <v>19889.7</v>
      </c>
    </row>
    <row r="28" spans="1:2" x14ac:dyDescent="0.35">
      <c r="A28" s="5" t="s">
        <v>239</v>
      </c>
      <c r="B28">
        <v>24666.72864321608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8D18-2B4C-45AA-88A0-77D5D6D9D9A2}">
  <dimension ref="A3:B8"/>
  <sheetViews>
    <sheetView workbookViewId="0">
      <selection activeCell="B12" sqref="B12"/>
    </sheetView>
  </sheetViews>
  <sheetFormatPr defaultRowHeight="14.5" x14ac:dyDescent="0.35"/>
  <cols>
    <col min="1" max="1" width="13.36328125" bestFit="1" customWidth="1"/>
    <col min="2" max="2" width="11.6328125" bestFit="1" customWidth="1"/>
  </cols>
  <sheetData>
    <row r="3" spans="1:2" x14ac:dyDescent="0.35">
      <c r="A3" s="4" t="s">
        <v>4</v>
      </c>
      <c r="B3" t="s">
        <v>244</v>
      </c>
    </row>
    <row r="4" spans="1:2" x14ac:dyDescent="0.35">
      <c r="A4" t="s">
        <v>20</v>
      </c>
      <c r="B4">
        <v>1047880</v>
      </c>
    </row>
    <row r="5" spans="1:2" x14ac:dyDescent="0.35">
      <c r="A5" t="s">
        <v>17</v>
      </c>
      <c r="B5">
        <v>1018480</v>
      </c>
    </row>
    <row r="6" spans="1:2" x14ac:dyDescent="0.35">
      <c r="A6" t="s">
        <v>12</v>
      </c>
      <c r="B6">
        <v>1183913</v>
      </c>
    </row>
    <row r="7" spans="1:2" x14ac:dyDescent="0.35">
      <c r="A7" t="s">
        <v>29</v>
      </c>
      <c r="B7">
        <v>918376</v>
      </c>
    </row>
    <row r="8" spans="1:2" x14ac:dyDescent="0.35">
      <c r="A8" t="s">
        <v>7</v>
      </c>
      <c r="B8">
        <v>753424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Q-18</vt:lpstr>
      <vt:lpstr>CHART Q-20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 Chauhan</cp:lastModifiedBy>
  <dcterms:created xsi:type="dcterms:W3CDTF">2024-07-17T03:10:17Z</dcterms:created>
  <dcterms:modified xsi:type="dcterms:W3CDTF">2024-07-30T19:43:12Z</dcterms:modified>
</cp:coreProperties>
</file>