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winabraham/Desktop/NIKHITAS STUFF/Bootcamp/Data sets/Module 1/"/>
    </mc:Choice>
  </mc:AlternateContent>
  <xr:revisionPtr revIDLastSave="0" documentId="13_ncr:1_{BF5F9D92-67D2-AE47-895B-CD1F5775860D}" xr6:coauthVersionLast="45" xr6:coauthVersionMax="45" xr10:uidLastSave="{00000000-0000-0000-0000-000000000000}"/>
  <bookViews>
    <workbookView xWindow="0" yWindow="460" windowWidth="28800" windowHeight="16520" activeTab="2" xr2:uid="{00000000-000D-0000-FFFF-FFFF00000000}"/>
  </bookViews>
  <sheets>
    <sheet name="Kickstarter_DataSet" sheetId="1" r:id="rId1"/>
    <sheet name="Outcomes based on Goals" sheetId="10" r:id="rId2"/>
    <sheet name="Outcomes based on Launch Date" sheetId="11" r:id="rId3"/>
    <sheet name="Additional_for_written_analysis" sheetId="13" r:id="rId4"/>
  </sheets>
  <definedNames>
    <definedName name="_xlnm._FilterDatabase" localSheetId="0" hidden="1">Kickstarter_DataSet!$A$1:$T$4115</definedName>
  </definedNames>
  <calcPr calcId="191029"/>
  <pivotCaches>
    <pivotCache cacheId="17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4" i="10" l="1"/>
  <c r="E13" i="10"/>
  <c r="E12" i="10"/>
  <c r="E11" i="10"/>
  <c r="E10" i="10"/>
  <c r="E9" i="10"/>
  <c r="E8" i="10"/>
  <c r="E7" i="10"/>
  <c r="D14" i="10"/>
  <c r="D13" i="10"/>
  <c r="D12" i="10"/>
  <c r="D11" i="10"/>
  <c r="D10" i="10"/>
  <c r="D9" i="10"/>
  <c r="D8" i="10"/>
  <c r="D7" i="10"/>
  <c r="C14" i="10"/>
  <c r="C13" i="10"/>
  <c r="C12" i="10"/>
  <c r="C11" i="10"/>
  <c r="C10" i="10"/>
  <c r="C9" i="10"/>
  <c r="C8" i="10"/>
  <c r="C7" i="10"/>
  <c r="E6" i="10"/>
  <c r="D6" i="10"/>
  <c r="C6" i="10"/>
  <c r="E5" i="10"/>
  <c r="D5" i="10"/>
  <c r="C5" i="10"/>
  <c r="E4" i="10"/>
  <c r="D4" i="10"/>
  <c r="C4" i="10"/>
  <c r="E3" i="10"/>
  <c r="D3" i="10"/>
  <c r="C3" i="10"/>
  <c r="O13" i="13"/>
  <c r="O23" i="13"/>
  <c r="G13" i="13"/>
  <c r="G12" i="13"/>
  <c r="G11" i="13"/>
  <c r="G10" i="13"/>
  <c r="G9" i="13"/>
  <c r="G8" i="13"/>
  <c r="G7" i="13"/>
  <c r="G6" i="13"/>
  <c r="G5" i="13"/>
  <c r="F3" i="10" l="1"/>
  <c r="G3" i="10" s="1"/>
  <c r="F14" i="10"/>
  <c r="I14" i="10" s="1"/>
  <c r="F13" i="10"/>
  <c r="H13" i="10" s="1"/>
  <c r="F12" i="10"/>
  <c r="G12" i="10" s="1"/>
  <c r="F11" i="10"/>
  <c r="I11" i="10" s="1"/>
  <c r="F10" i="10"/>
  <c r="I10" i="10" s="1"/>
  <c r="F9" i="10"/>
  <c r="H9" i="10" s="1"/>
  <c r="F8" i="10"/>
  <c r="G8" i="10" s="1"/>
  <c r="F7" i="10"/>
  <c r="H7" i="10" s="1"/>
  <c r="F6" i="10"/>
  <c r="I6" i="10" s="1"/>
  <c r="F5" i="10"/>
  <c r="H5" i="10" s="1"/>
  <c r="F4" i="10"/>
  <c r="G4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0" l="1"/>
  <c r="I9" i="10"/>
  <c r="I8" i="10"/>
  <c r="H4" i="10"/>
  <c r="G14" i="10"/>
  <c r="I7" i="10"/>
  <c r="H14" i="10"/>
  <c r="G9" i="10"/>
  <c r="I5" i="10"/>
  <c r="I4" i="10"/>
  <c r="G11" i="10"/>
  <c r="I3" i="10"/>
  <c r="G10" i="10"/>
  <c r="H10" i="10"/>
  <c r="G6" i="10"/>
  <c r="G7" i="10"/>
  <c r="H12" i="10"/>
  <c r="H3" i="10"/>
  <c r="H11" i="10"/>
  <c r="G5" i="10"/>
  <c r="H6" i="10"/>
  <c r="I13" i="10"/>
  <c r="I12" i="10"/>
  <c r="H8" i="10"/>
</calcChain>
</file>

<file path=xl/sharedStrings.xml><?xml version="1.0" encoding="utf-8"?>
<sst xmlns="http://schemas.openxmlformats.org/spreadsheetml/2006/main" count="33147" uniqueCount="8411">
  <si>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</si>
  <si>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</si>
  <si>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</si>
  <si>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</si>
  <si>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</si>
  <si>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</si>
  <si>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</si>
  <si>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</si>
  <si>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</si>
  <si>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</si>
  <si>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</si>
  <si>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</si>
  <si>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</si>
  <si>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</si>
  <si>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</si>
  <si>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</si>
  <si>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</si>
  <si>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</si>
  <si>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</si>
  <si>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</si>
  <si>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</si>
  <si>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</si>
  <si>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</si>
  <si>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</si>
  <si>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</si>
  <si>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</si>
  <si>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</si>
  <si>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</si>
  <si>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</si>
  <si>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</si>
  <si>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</si>
  <si>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</si>
  <si>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</si>
  <si>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</si>
  <si>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</si>
  <si>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</si>
  <si>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</si>
  <si>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</si>
  <si>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</si>
  <si>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</si>
  <si>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</si>
  <si>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</si>
  <si>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</si>
  <si>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</si>
  <si>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</si>
  <si>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</si>
  <si>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</si>
  <si>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</si>
  <si>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</si>
  <si>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</si>
  <si>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</si>
  <si>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</si>
  <si>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</si>
  <si>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</si>
  <si>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</si>
  <si>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</si>
  <si>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</si>
  <si>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</si>
  <si>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</si>
  <si>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</si>
  <si>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</si>
  <si>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</si>
  <si>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</si>
  <si>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</si>
  <si>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</si>
  <si>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</si>
  <si>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</si>
  <si>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</si>
  <si>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</si>
  <si>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</si>
  <si>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</si>
  <si>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</si>
  <si>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</si>
  <si>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</si>
  <si>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</si>
  <si>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</si>
  <si>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</si>
  <si>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</si>
  <si>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</si>
  <si>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</si>
  <si>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</si>
  <si>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</si>
  <si>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</si>
  <si>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</si>
  <si>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</si>
  <si>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</si>
  <si>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</si>
  <si>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</si>
  <si>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</si>
  <si>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</si>
  <si>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</si>
  <si>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</si>
  <si>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</si>
  <si>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</si>
  <si>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</si>
  <si>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</si>
  <si>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</si>
  <si>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</si>
  <si>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</si>
  <si>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</si>
  <si>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</si>
  <si>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</si>
  <si>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</si>
  <si>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</si>
  <si>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</si>
  <si>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</si>
  <si>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</si>
  <si>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</si>
  <si>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</si>
  <si>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</si>
  <si>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</si>
  <si>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</si>
  <si>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</si>
  <si>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</si>
  <si>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</si>
  <si>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</si>
  <si>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</si>
  <si>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</si>
  <si>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</si>
  <si>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</si>
  <si>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</si>
  <si>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</si>
  <si>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</si>
  <si>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</si>
  <si>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</si>
  <si>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</si>
  <si>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</si>
  <si>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</si>
  <si>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</si>
  <si>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</si>
  <si>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</si>
  <si>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</si>
  <si>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</si>
  <si>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</si>
  <si>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</si>
  <si>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</si>
  <si>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</si>
  <si>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</si>
  <si>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</si>
  <si>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</si>
  <si>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</si>
  <si>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</si>
  <si>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</si>
  <si>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</si>
  <si>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</si>
  <si>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</si>
  <si>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</si>
  <si>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</si>
  <si>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</si>
  <si>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</si>
  <si>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</si>
  <si>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</si>
  <si>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</si>
  <si>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</si>
  <si>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</si>
  <si>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</si>
  <si>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</si>
  <si>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</si>
  <si>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</si>
  <si>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</si>
  <si>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</si>
  <si>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</si>
  <si>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</si>
  <si>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</si>
  <si>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</si>
  <si>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</si>
  <si>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</si>
  <si>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</si>
  <si>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</si>
  <si>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</si>
  <si>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</si>
  <si>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</si>
  <si>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</si>
  <si>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</si>
  <si>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</si>
  <si>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</si>
  <si>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</si>
  <si>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</si>
  <si>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</si>
  <si>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</si>
  <si>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</si>
  <si>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</si>
  <si>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</si>
  <si>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</si>
  <si>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</si>
  <si>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</si>
  <si>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</si>
  <si>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</si>
  <si>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</si>
  <si>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</si>
  <si>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</si>
  <si>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</si>
  <si>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</si>
  <si>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</si>
  <si>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</si>
  <si>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</si>
  <si>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</si>
  <si>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</si>
  <si>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</si>
  <si>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</si>
  <si>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</si>
  <si>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</si>
  <si>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</si>
  <si>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</si>
  <si>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</si>
  <si>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</si>
  <si>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</si>
  <si>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</si>
  <si>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</si>
  <si>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</si>
  <si>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</si>
  <si>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</si>
  <si>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</si>
  <si>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</si>
  <si>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</si>
  <si>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</si>
  <si>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</si>
  <si>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</si>
  <si>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</si>
  <si>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</si>
  <si>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</si>
  <si>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</si>
  <si>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</si>
  <si>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</si>
  <si>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</si>
  <si>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</si>
  <si>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</si>
  <si>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</si>
  <si>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</si>
  <si>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</si>
  <si>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</si>
  <si>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</si>
  <si>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</si>
  <si>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</si>
  <si>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</si>
  <si>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</si>
  <si>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</si>
  <si>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</si>
  <si>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</si>
  <si>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</si>
  <si>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</si>
  <si>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</si>
  <si>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</si>
  <si>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</si>
  <si>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</si>
  <si>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</si>
  <si>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</si>
  <si>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</si>
  <si>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</si>
  <si>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</si>
  <si>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</si>
  <si>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</si>
  <si>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</si>
  <si>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</si>
  <si>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</si>
  <si>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</si>
  <si>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</si>
  <si>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</si>
  <si>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</si>
  <si>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</si>
  <si>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</si>
  <si>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</si>
  <si>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</si>
  <si>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</si>
  <si>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</si>
  <si>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</si>
  <si>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</si>
  <si>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</si>
  <si>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</si>
  <si>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</si>
  <si>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</si>
  <si>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</si>
  <si>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</si>
  <si>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</si>
  <si>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</si>
  <si>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</si>
  <si>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</si>
  <si>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</si>
  <si>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</si>
  <si>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</si>
  <si>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</si>
  <si>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</si>
  <si>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</si>
  <si>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</si>
  <si>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</si>
  <si>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</si>
  <si>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</si>
  <si>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</si>
  <si>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</si>
  <si>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</si>
  <si>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</si>
  <si>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</si>
  <si>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</si>
  <si>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</si>
  <si>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</si>
  <si>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</si>
  <si>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</si>
  <si>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</si>
  <si>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</si>
  <si>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</si>
  <si>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</si>
  <si>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</si>
  <si>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</si>
  <si>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</si>
  <si>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</si>
  <si>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</si>
  <si>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</si>
  <si>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</si>
  <si>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</si>
  <si>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</si>
  <si>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</si>
  <si>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</si>
  <si>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</si>
  <si>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</si>
  <si>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</si>
  <si>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</si>
  <si>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</si>
  <si>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</si>
  <si>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</si>
  <si>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</si>
  <si>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</si>
  <si>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</si>
  <si>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</si>
  <si>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</si>
  <si>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</si>
  <si>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</si>
  <si>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</si>
  <si>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</si>
  <si>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</si>
  <si>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</si>
  <si>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</si>
  <si>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</si>
  <si>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</si>
  <si>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</si>
  <si>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</si>
  <si>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</si>
  <si>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</si>
  <si>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</si>
  <si>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</si>
  <si>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</si>
  <si>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</si>
  <si>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</si>
  <si>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</si>
  <si>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</si>
  <si>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</si>
  <si>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</si>
  <si>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</si>
  <si>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</si>
  <si>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</si>
  <si>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</si>
  <si>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</si>
  <si>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</si>
  <si>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</si>
  <si>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</si>
  <si>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</si>
  <si>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</si>
  <si>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</si>
  <si>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</si>
  <si>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</si>
  <si>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</si>
  <si>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</si>
  <si>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</si>
  <si>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</si>
  <si>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</si>
  <si>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</si>
  <si>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</si>
  <si>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</si>
  <si>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</si>
  <si>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</si>
  <si>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</si>
  <si>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</si>
  <si>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</si>
  <si>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</si>
  <si>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</si>
  <si>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</si>
  <si>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</si>
  <si>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</si>
  <si>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</si>
  <si>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</si>
  <si>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</si>
  <si>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</si>
  <si>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</si>
  <si>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</si>
  <si>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</si>
  <si>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</si>
  <si>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</si>
  <si>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</si>
  <si>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</si>
  <si>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</si>
  <si>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</si>
  <si>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</si>
  <si>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</si>
  <si>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</si>
  <si>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</si>
  <si>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</si>
  <si>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</si>
  <si>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</si>
  <si>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</si>
  <si>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</si>
  <si>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</si>
  <si>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</si>
  <si>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</si>
  <si>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</si>
  <si>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</si>
  <si>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</si>
  <si>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</si>
  <si>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</si>
  <si>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</si>
  <si>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</si>
  <si>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</si>
  <si>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</si>
  <si>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</si>
  <si>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</si>
  <si>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</si>
  <si>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</si>
  <si>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</si>
  <si>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</si>
  <si>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</si>
  <si>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</si>
  <si>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</si>
  <si>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</si>
  <si>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</si>
  <si>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</si>
  <si>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</si>
  <si>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</si>
  <si>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</si>
  <si>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</si>
  <si>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</si>
  <si>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</si>
  <si>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</si>
  <si>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</si>
  <si>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</si>
  <si>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</si>
  <si>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</si>
  <si>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</si>
  <si>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</si>
  <si>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</si>
  <si>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</si>
  <si>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</si>
  <si>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</si>
  <si>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</si>
  <si>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</si>
  <si>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</si>
  <si>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</si>
  <si>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</si>
  <si>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</si>
  <si>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</si>
  <si>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</si>
  <si>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</si>
  <si>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</si>
  <si>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</si>
  <si>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</si>
  <si>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</si>
  <si>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</si>
  <si>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</si>
  <si>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</si>
  <si>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</si>
  <si>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</si>
  <si>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</si>
  <si>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</si>
  <si>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</si>
  <si>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</si>
  <si>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</si>
  <si>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</si>
  <si>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</si>
  <si>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</si>
  <si>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</si>
  <si>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</si>
  <si>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</si>
  <si>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</si>
  <si>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</si>
  <si>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</si>
  <si>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</si>
  <si>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</si>
  <si>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</si>
  <si>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</si>
  <si>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</si>
  <si>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</si>
  <si>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</si>
  <si>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</si>
  <si>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</si>
  <si>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</si>
  <si>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</si>
  <si>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</si>
  <si>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</si>
  <si>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</si>
  <si>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</si>
  <si>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</si>
  <si>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</si>
  <si>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</si>
  <si>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</si>
  <si>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</si>
  <si>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</si>
  <si>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</si>
  <si>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</si>
  <si>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</si>
  <si>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</si>
  <si>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</si>
  <si>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</si>
  <si>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</si>
  <si>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</si>
  <si>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</si>
  <si>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</si>
  <si>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</si>
  <si>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</si>
  <si>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</si>
  <si>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</si>
  <si>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</si>
  <si>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</si>
  <si>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</si>
  <si>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</si>
  <si>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</si>
  <si>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</si>
  <si>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</si>
  <si>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</si>
  <si>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</si>
  <si>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</si>
  <si>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</si>
  <si>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</si>
  <si>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</si>
  <si>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</si>
  <si>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</si>
  <si>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</si>
  <si>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</si>
  <si>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</si>
  <si>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</si>
  <si>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</si>
  <si>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</si>
  <si>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</si>
  <si>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</si>
  <si>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</si>
  <si>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</si>
  <si>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</si>
  <si>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</si>
  <si>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</si>
  <si>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</si>
  <si>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</si>
  <si>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</si>
  <si>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</si>
  <si>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</si>
  <si>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</si>
  <si>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</si>
  <si>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</si>
  <si>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</si>
  <si>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</si>
  <si>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</si>
  <si>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</si>
  <si>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</si>
  <si>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</si>
  <si>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</si>
  <si>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</si>
  <si>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</si>
  <si>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</si>
  <si>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</si>
  <si>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</si>
  <si>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</si>
  <si>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</si>
  <si>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</si>
  <si>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</si>
  <si>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</si>
  <si>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</si>
  <si>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</si>
  <si>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</si>
  <si>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</si>
  <si>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</si>
  <si>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</si>
  <si>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</si>
  <si>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</si>
  <si>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</si>
  <si>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</si>
  <si>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</si>
  <si>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</si>
  <si>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</si>
  <si>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</si>
  <si>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</si>
  <si>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</si>
  <si>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</si>
  <si>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</si>
  <si>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</si>
  <si>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</si>
  <si>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</si>
  <si>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</si>
  <si>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</si>
  <si>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</si>
  <si>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</si>
  <si>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</si>
  <si>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</si>
  <si>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</si>
  <si>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</si>
  <si>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</si>
  <si>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</si>
  <si>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</si>
  <si>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</si>
  <si>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</si>
  <si>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</si>
  <si>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</si>
  <si>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</si>
  <si>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</si>
  <si>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</si>
  <si>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</si>
  <si>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</si>
  <si>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</si>
  <si>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</si>
  <si>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</si>
  <si>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</si>
  <si>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</si>
  <si>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</si>
  <si>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</si>
  <si>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</si>
  <si>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</si>
  <si>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</si>
  <si>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</si>
  <si>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</si>
  <si>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</si>
  <si>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</si>
  <si>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</si>
  <si>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</si>
  <si>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</si>
  <si>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</si>
  <si>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</si>
  <si>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</si>
  <si>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</si>
  <si>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</si>
  <si>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</si>
  <si>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</si>
  <si>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</si>
  <si>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</si>
  <si>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</si>
  <si>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</si>
  <si>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</si>
  <si>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</si>
  <si>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</si>
  <si>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</si>
  <si>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</si>
  <si>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</si>
  <si>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</si>
  <si>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</si>
  <si>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</si>
  <si>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</si>
  <si>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</si>
  <si>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</si>
  <si>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</si>
  <si>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</si>
  <si>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</si>
  <si>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</si>
  <si>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</si>
  <si>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</si>
  <si>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</si>
  <si>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</si>
  <si>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</si>
  <si>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</si>
  <si>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</si>
  <si>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</si>
  <si>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</si>
  <si>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</si>
  <si>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</si>
  <si>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</si>
  <si>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</si>
  <si>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</si>
  <si>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</si>
  <si>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</si>
  <si>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</si>
  <si>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</si>
  <si>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</si>
  <si>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</si>
  <si>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</si>
  <si>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</si>
  <si>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</si>
  <si>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</si>
  <si>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</si>
  <si>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</si>
  <si>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</si>
  <si>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</si>
  <si>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</si>
  <si>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</si>
  <si>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</si>
  <si>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</si>
  <si>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</si>
  <si>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</si>
  <si>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</si>
  <si>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</si>
  <si>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</si>
  <si>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</si>
  <si>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</si>
  <si>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</si>
  <si>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</si>
  <si>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</si>
  <si>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</si>
  <si>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</si>
  <si>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</si>
  <si>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</si>
  <si>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</si>
  <si>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</si>
  <si>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</si>
  <si>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</si>
  <si>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</si>
  <si>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</si>
  <si>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</si>
  <si>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</si>
  <si>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</si>
  <si>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</si>
  <si>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</si>
  <si>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</si>
  <si>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</si>
  <si>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</si>
  <si>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</si>
  <si>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</si>
  <si>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</si>
  <si>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</si>
  <si>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</si>
  <si>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</si>
  <si>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</si>
  <si>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</si>
  <si>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</si>
  <si>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</si>
  <si>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</si>
  <si>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</si>
  <si>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</si>
  <si>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</si>
  <si>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</si>
  <si>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</si>
  <si>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</si>
  <si>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</si>
  <si>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</si>
  <si>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</si>
  <si>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</si>
  <si>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</si>
  <si>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</si>
  <si>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</si>
  <si>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</si>
  <si>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</si>
  <si>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</si>
  <si>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</si>
  <si>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</si>
  <si>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</si>
  <si>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</si>
  <si>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</si>
  <si>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</si>
  <si>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</si>
  <si>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</si>
  <si>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</si>
  <si>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</si>
  <si>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</si>
  <si>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</si>
  <si>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</si>
  <si>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</si>
  <si>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</si>
  <si>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</si>
  <si>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</si>
  <si>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</si>
  <si>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</si>
  <si>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</si>
  <si>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</si>
  <si>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</si>
  <si>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</si>
  <si>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</si>
  <si>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</si>
  <si>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</si>
  <si>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</si>
  <si>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</si>
  <si>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</si>
  <si>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</si>
  <si>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</si>
  <si>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</si>
  <si>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</si>
  <si>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</si>
  <si>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</si>
  <si>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</si>
  <si>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</si>
  <si>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</si>
  <si>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</si>
  <si>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</si>
  <si>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</si>
  <si>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</si>
  <si>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</si>
  <si>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</si>
  <si>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</si>
  <si>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</si>
  <si>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</si>
  <si>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</si>
  <si>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</si>
  <si>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</si>
  <si>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</si>
  <si>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</si>
  <si>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</si>
  <si>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</si>
  <si>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</si>
  <si>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</si>
  <si>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</si>
  <si>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</si>
  <si>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</si>
  <si>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</si>
  <si>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</si>
  <si>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</si>
  <si>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</si>
  <si>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</si>
  <si>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</si>
  <si>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</si>
  <si>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</si>
  <si>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</si>
  <si>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</si>
  <si>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</si>
  <si>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</si>
  <si>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</si>
  <si>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</si>
  <si>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</si>
  <si>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</si>
  <si>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</si>
  <si>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</si>
  <si>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</si>
  <si>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</si>
  <si>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</si>
  <si>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</si>
  <si>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</si>
  <si>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</si>
  <si>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</si>
  <si>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</si>
  <si>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</si>
  <si>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</si>
  <si>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</si>
  <si>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</si>
  <si>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</si>
  <si>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</si>
  <si>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</si>
  <si>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</si>
  <si>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</si>
  <si>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</si>
  <si>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</si>
  <si>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</si>
  <si>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</si>
  <si>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</si>
  <si>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</si>
  <si>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</si>
  <si>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</si>
  <si>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</si>
  <si>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</si>
  <si>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</si>
  <si>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</si>
  <si>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</si>
  <si>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</si>
  <si>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</si>
  <si>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</si>
  <si>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</si>
  <si>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</si>
  <si>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</si>
  <si>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</si>
  <si>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</si>
  <si>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</si>
  <si>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</si>
  <si>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</si>
  <si>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</si>
  <si>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</si>
  <si>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</si>
  <si>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</si>
  <si>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</si>
  <si>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</si>
  <si>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</si>
  <si>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</si>
  <si>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</si>
  <si>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</si>
  <si>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</si>
  <si>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</si>
  <si>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</si>
  <si>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</si>
  <si>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</si>
  <si>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</si>
  <si>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</si>
  <si>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</si>
  <si>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</si>
  <si>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</si>
  <si>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</si>
  <si>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</si>
  <si>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</si>
  <si>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</si>
  <si>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</si>
  <si>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</si>
  <si>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</si>
  <si>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</si>
  <si>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</si>
  <si>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</si>
  <si>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</si>
  <si>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</si>
  <si>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</si>
  <si>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</si>
  <si>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</si>
  <si>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</si>
  <si>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</si>
  <si>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</si>
  <si>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</si>
  <si>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</si>
  <si>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</si>
  <si>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</si>
  <si>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</si>
  <si>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</si>
  <si>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</si>
  <si>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</si>
  <si>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</si>
  <si>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</si>
  <si>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</si>
  <si>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</si>
  <si>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</si>
  <si>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</si>
  <si>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</si>
  <si>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</si>
  <si>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</si>
  <si>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</si>
  <si>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</si>
  <si>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</si>
  <si>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</si>
  <si>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</si>
  <si>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</si>
  <si>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</si>
  <si>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</si>
  <si>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</si>
  <si>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</si>
  <si>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</si>
  <si>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</si>
  <si>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</si>
  <si>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</si>
  <si>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</si>
  <si>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</si>
  <si>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</si>
  <si>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</si>
  <si>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</si>
  <si>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</si>
  <si>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</si>
  <si>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</si>
  <si>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</si>
  <si>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</si>
  <si>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</si>
  <si>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</si>
  <si>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</si>
  <si>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</si>
  <si>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</si>
  <si>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</si>
  <si>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</si>
  <si>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</si>
  <si>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</si>
  <si>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</si>
  <si>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</si>
  <si>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</si>
  <si>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</si>
  <si>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</si>
  <si>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</si>
  <si>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</si>
  <si>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</si>
  <si>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</si>
  <si>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</si>
  <si>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</si>
  <si>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</si>
  <si>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</si>
  <si>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</si>
  <si>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</si>
  <si>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</si>
  <si>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</si>
  <si>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</si>
  <si>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</si>
  <si>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</si>
  <si>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</si>
  <si>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</si>
  <si>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</si>
  <si>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</si>
  <si>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</si>
  <si>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</si>
  <si>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</si>
  <si>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</si>
  <si>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</si>
  <si>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</si>
  <si>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</si>
  <si>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</si>
  <si>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</si>
  <si>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</si>
  <si>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</si>
  <si>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</si>
  <si>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</si>
  <si>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</si>
  <si>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</si>
  <si>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</si>
  <si>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</si>
  <si>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</si>
  <si>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</si>
  <si>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</si>
  <si>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</si>
  <si>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</si>
  <si>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</si>
  <si>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</si>
  <si>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</si>
  <si>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</si>
  <si>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</si>
  <si>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</si>
  <si>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</si>
  <si>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</si>
  <si>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</si>
  <si>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</si>
  <si>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</si>
  <si>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</si>
  <si>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</si>
  <si>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</si>
  <si>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</si>
  <si>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</si>
  <si>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</si>
  <si>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</si>
  <si>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</si>
  <si>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</si>
  <si>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</si>
  <si>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</si>
  <si>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</si>
  <si>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</si>
  <si>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</si>
  <si>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</si>
  <si>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</si>
  <si>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</si>
  <si>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</si>
  <si>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</si>
  <si>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</si>
  <si>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</si>
  <si>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</si>
  <si>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</si>
  <si>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</si>
  <si>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</si>
  <si>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</si>
  <si>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</si>
  <si>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</si>
  <si>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</si>
  <si>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</si>
  <si>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</si>
  <si>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</si>
  <si>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</si>
  <si>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</si>
  <si>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</si>
  <si>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</si>
  <si>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</si>
  <si>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</si>
  <si>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</si>
  <si>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</si>
  <si>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</si>
  <si>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</si>
  <si>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</si>
  <si>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</si>
  <si>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</si>
  <si>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</si>
  <si>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</si>
  <si>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</si>
  <si>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</si>
  <si>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</si>
  <si>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</si>
  <si>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</si>
  <si>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</si>
  <si>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</si>
  <si>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</si>
  <si>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</si>
  <si>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</si>
  <si>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</si>
  <si>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</si>
  <si>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</si>
  <si>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</si>
  <si>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</si>
  <si>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</si>
  <si>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</si>
  <si>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</si>
  <si>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</si>
  <si>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</si>
  <si>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</si>
  <si>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</si>
  <si>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</si>
  <si>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</si>
  <si>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</si>
  <si>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</si>
  <si>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</si>
  <si>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</si>
  <si>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</si>
  <si>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</si>
  <si>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</si>
  <si>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</si>
  <si>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</si>
  <si>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</si>
  <si>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</si>
  <si>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</si>
  <si>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</si>
  <si>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</si>
  <si>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</si>
  <si>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</si>
  <si>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</si>
  <si>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</si>
  <si>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</si>
  <si>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</si>
  <si>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</si>
  <si>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</si>
  <si>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</si>
  <si>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</si>
  <si>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</si>
  <si>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</si>
  <si>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</si>
  <si>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</si>
  <si>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</si>
  <si>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</si>
  <si>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</si>
  <si>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</si>
  <si>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</si>
  <si>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</si>
  <si>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</si>
  <si>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</si>
  <si>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</si>
  <si>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</si>
  <si>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</si>
  <si>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</si>
  <si>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</si>
  <si>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</si>
  <si>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</si>
  <si>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</si>
  <si>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</si>
  <si>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</si>
  <si>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</si>
  <si>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</si>
  <si>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</si>
  <si>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</si>
  <si>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</si>
  <si>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</si>
  <si>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</si>
  <si>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</si>
  <si>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</si>
  <si>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</si>
  <si>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</si>
  <si>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</si>
  <si>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</si>
  <si>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</si>
  <si>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</si>
  <si>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</si>
  <si>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</si>
  <si>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</si>
  <si>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</si>
  <si>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</si>
  <si>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</si>
  <si>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</si>
  <si>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</si>
  <si>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</si>
  <si>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</si>
  <si>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</si>
  <si>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</si>
  <si>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</si>
  <si>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</si>
  <si>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</si>
  <si>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</si>
  <si>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</si>
  <si>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</si>
  <si>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</si>
  <si>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</si>
  <si>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</si>
  <si>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</si>
  <si>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</si>
  <si>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</si>
  <si>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</si>
  <si>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</si>
  <si>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</si>
  <si>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</si>
  <si>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</si>
  <si>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</si>
  <si>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</si>
  <si>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</si>
  <si>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</si>
  <si>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</si>
  <si>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</si>
  <si>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</si>
  <si>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</si>
  <si>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</si>
  <si>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</si>
  <si>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</si>
  <si>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</si>
  <si>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</si>
  <si>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</si>
  <si>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</si>
  <si>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</si>
  <si>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</si>
  <si>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</si>
  <si>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</si>
  <si>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</si>
  <si>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</si>
  <si>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</si>
  <si>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</si>
  <si>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</si>
  <si>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</si>
  <si>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</si>
  <si>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</si>
  <si>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</si>
  <si>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</si>
  <si>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</si>
  <si>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</si>
  <si>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</si>
  <si>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</si>
  <si>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</si>
  <si>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</si>
  <si>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</si>
  <si>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</si>
  <si>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</si>
  <si>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</si>
  <si>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</si>
  <si>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</si>
  <si>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</si>
  <si>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</si>
  <si>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</si>
  <si>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</si>
  <si>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</si>
  <si>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</si>
  <si>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</si>
  <si>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</si>
  <si>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</si>
  <si>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</si>
  <si>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</si>
  <si>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</si>
  <si>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</si>
  <si>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</si>
  <si>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</si>
  <si>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</si>
  <si>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</si>
  <si>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</si>
  <si>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</si>
  <si>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</si>
  <si>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</si>
  <si>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</si>
  <si>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</si>
  <si>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</si>
  <si>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</si>
  <si>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</si>
  <si>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</si>
  <si>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</si>
  <si>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</si>
  <si>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</si>
  <si>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</si>
  <si>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</si>
  <si>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</si>
  <si>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</si>
  <si>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</si>
  <si>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</si>
  <si>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</si>
  <si>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</si>
  <si>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</si>
  <si>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</si>
  <si>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</si>
  <si>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</si>
  <si>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</si>
  <si>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</si>
  <si>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</si>
  <si>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</si>
  <si>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</si>
  <si>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</si>
  <si>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</si>
  <si>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</si>
  <si>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</si>
  <si>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</si>
  <si>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</si>
  <si>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</si>
  <si>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</si>
  <si>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</si>
  <si>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</si>
  <si>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</si>
  <si>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</si>
  <si>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</si>
  <si>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</si>
  <si>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</si>
  <si>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</si>
  <si>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</si>
  <si>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</si>
  <si>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</si>
  <si>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</si>
  <si>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</si>
  <si>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</si>
  <si>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</si>
  <si>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</si>
  <si>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</si>
  <si>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</si>
  <si>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</si>
  <si>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</si>
  <si>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</si>
  <si>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</si>
  <si>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</si>
  <si>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</si>
  <si>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</si>
  <si>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</si>
  <si>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</si>
  <si>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</si>
  <si>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</si>
  <si>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</si>
  <si>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</si>
  <si>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</si>
  <si>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</si>
  <si>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</si>
  <si>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</si>
  <si>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</si>
  <si>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</si>
  <si>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</si>
  <si>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</si>
  <si>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</si>
  <si>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</si>
  <si>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</si>
  <si>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</si>
  <si>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</si>
  <si>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</si>
  <si>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</si>
  <si>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</si>
  <si>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</si>
  <si>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</si>
  <si>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</si>
  <si>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</si>
  <si>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</si>
  <si>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</si>
  <si>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</si>
  <si>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</si>
  <si>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</si>
  <si>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</si>
  <si>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</si>
  <si>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</si>
  <si>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</si>
  <si>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</si>
  <si>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</si>
  <si>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</si>
  <si>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</si>
  <si>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</si>
  <si>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</si>
  <si>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</si>
  <si>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</si>
  <si>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</si>
  <si>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</si>
  <si>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</si>
  <si>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</si>
  <si>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</si>
  <si>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</si>
  <si>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</si>
  <si>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</si>
  <si>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</si>
  <si>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</si>
  <si>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</si>
  <si>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</si>
  <si>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</si>
  <si>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</si>
  <si>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</si>
  <si>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</si>
  <si>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</si>
  <si>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</si>
  <si>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</si>
  <si>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</si>
  <si>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</si>
  <si>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</si>
  <si>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</si>
  <si>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</si>
  <si>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</si>
  <si>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</si>
  <si>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</si>
  <si>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</si>
  <si>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</si>
  <si>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</si>
  <si>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</si>
  <si>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</si>
  <si>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</si>
  <si>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</si>
  <si>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</si>
  <si>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</si>
  <si>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</si>
  <si>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</si>
  <si>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</si>
  <si>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</si>
  <si>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</si>
  <si>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</si>
  <si>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</si>
  <si>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</si>
  <si>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</si>
  <si>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</si>
  <si>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</si>
  <si>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</si>
  <si>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</si>
  <si>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</si>
  <si>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</si>
  <si>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</si>
  <si>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</si>
  <si>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</si>
  <si>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</si>
  <si>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</si>
  <si>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</si>
  <si>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</si>
  <si>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</si>
  <si>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</si>
  <si>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</si>
  <si>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</si>
  <si>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</si>
  <si>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</si>
  <si>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</si>
  <si>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</si>
  <si>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</si>
  <si>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</si>
  <si>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</si>
  <si>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</si>
  <si>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</si>
  <si>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</si>
  <si>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</si>
  <si>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</si>
  <si>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</si>
  <si>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</si>
  <si>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</si>
  <si>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</si>
  <si>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</si>
  <si>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</si>
  <si>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</si>
  <si>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</si>
  <si>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</si>
  <si>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</si>
  <si>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</si>
  <si>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</si>
  <si>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</si>
  <si>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</si>
  <si>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</si>
  <si>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</si>
  <si>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</si>
  <si>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</si>
  <si>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</si>
  <si>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</si>
  <si>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</si>
  <si>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</si>
  <si>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</si>
  <si>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</si>
  <si>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</si>
  <si>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</si>
  <si>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</si>
  <si>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</si>
  <si>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</si>
  <si>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</si>
  <si>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</si>
  <si>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</si>
  <si>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</si>
  <si>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</si>
  <si>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</si>
  <si>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</si>
  <si>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</si>
  <si>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</si>
  <si>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</si>
  <si>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</si>
  <si>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</si>
  <si>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</si>
  <si>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</si>
  <si>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</si>
  <si>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</si>
  <si>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</si>
  <si>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</si>
  <si>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</si>
  <si>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</si>
  <si>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</si>
  <si>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</si>
  <si>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</si>
  <si>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</si>
  <si>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</si>
  <si>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</si>
  <si>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</si>
  <si>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</si>
  <si>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</si>
  <si>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</si>
  <si>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</si>
  <si>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</si>
  <si>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</si>
  <si>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</si>
  <si>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</si>
  <si>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</si>
  <si>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</si>
  <si>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</si>
  <si>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</si>
  <si>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</si>
  <si>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</si>
  <si>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</si>
  <si>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</si>
  <si>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</si>
  <si>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</si>
  <si>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</si>
  <si>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</si>
  <si>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</si>
  <si>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</si>
  <si>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</si>
  <si>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</si>
  <si>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</si>
  <si>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</si>
  <si>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</si>
  <si>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</si>
  <si>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</si>
  <si>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</si>
  <si>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</si>
  <si>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</si>
  <si>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</si>
  <si>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</si>
  <si>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</si>
  <si>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</si>
  <si>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</si>
  <si>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</si>
  <si>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</si>
  <si>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</si>
  <si>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</si>
  <si>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</si>
  <si>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</si>
  <si>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</si>
  <si>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</si>
  <si>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</si>
  <si>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</si>
  <si>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</si>
  <si>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</si>
  <si>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</si>
  <si>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</si>
  <si>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</si>
  <si>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</si>
  <si>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</si>
  <si>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</si>
  <si>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</si>
  <si>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</si>
  <si>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</si>
  <si>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</si>
  <si>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</si>
  <si>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</si>
  <si>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</si>
  <si>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</si>
  <si>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</si>
  <si>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</si>
  <si>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</si>
  <si>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</si>
  <si>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</si>
  <si>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</si>
  <si>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</si>
  <si>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</si>
  <si>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</si>
  <si>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</si>
  <si>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</si>
  <si>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</si>
  <si>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</si>
  <si>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</si>
  <si>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</si>
  <si>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</si>
  <si>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</si>
  <si>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</si>
  <si>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</si>
  <si>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</si>
  <si>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</si>
  <si>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</si>
  <si>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</si>
  <si>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</si>
  <si>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</si>
  <si>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</si>
  <si>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</si>
  <si>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</si>
  <si>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</si>
  <si>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</si>
  <si>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</si>
  <si>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</si>
  <si>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</si>
  <si>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</si>
  <si>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</si>
  <si>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</si>
  <si>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</si>
  <si>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</si>
  <si>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</si>
  <si>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</si>
  <si>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</si>
  <si>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</si>
  <si>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</si>
  <si>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</si>
  <si>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</si>
  <si>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</si>
  <si>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</si>
  <si>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</si>
  <si>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</si>
  <si>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</si>
  <si>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</si>
  <si>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</si>
  <si>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</si>
  <si>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</si>
  <si>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</si>
  <si>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</si>
  <si>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</si>
  <si>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</si>
  <si>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</si>
  <si>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</si>
  <si>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</si>
  <si>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</si>
  <si>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</si>
  <si>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</si>
  <si>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</si>
  <si>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</si>
  <si>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</si>
  <si>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</si>
  <si>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</si>
  <si>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</si>
  <si>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</si>
  <si>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</si>
  <si>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</si>
  <si>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</si>
  <si>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</si>
  <si>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</si>
  <si>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</si>
  <si>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</si>
  <si>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</si>
  <si>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</si>
  <si>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</si>
  <si>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</si>
  <si>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</si>
  <si>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</si>
  <si>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</si>
  <si>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</si>
  <si>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</si>
  <si>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</si>
  <si>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</si>
  <si>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</si>
  <si>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</si>
  <si>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</si>
  <si>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</si>
  <si>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</si>
  <si>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</si>
  <si>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</si>
  <si>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</si>
  <si>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</si>
  <si>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</si>
  <si>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</si>
  <si>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</si>
  <si>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</si>
  <si>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</si>
  <si>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</si>
  <si>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</si>
  <si>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</si>
  <si>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</si>
  <si>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</si>
  <si>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</si>
  <si>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</si>
  <si>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</si>
  <si>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</si>
  <si>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</si>
  <si>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</si>
  <si>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</si>
  <si>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</si>
  <si>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</si>
  <si>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</si>
  <si>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</si>
  <si>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</si>
  <si>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</si>
  <si>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</si>
  <si>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</si>
  <si>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</si>
  <si>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</si>
  <si>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</si>
  <si>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</si>
  <si>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</si>
  <si>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</si>
  <si>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</si>
  <si>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</si>
  <si>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</si>
  <si>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</si>
  <si>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</si>
  <si>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</si>
  <si>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</si>
  <si>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</si>
  <si>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</si>
  <si>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</si>
  <si>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</si>
  <si>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</si>
  <si>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</si>
  <si>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</si>
  <si>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</si>
  <si>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</si>
  <si>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</si>
  <si>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</si>
  <si>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</si>
  <si>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</si>
  <si>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</si>
  <si>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</si>
  <si>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</si>
  <si>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</si>
  <si>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</si>
  <si>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</si>
  <si>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</si>
  <si>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</si>
  <si>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</si>
  <si>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</si>
  <si>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</si>
  <si>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</si>
  <si>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</si>
  <si>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</si>
  <si>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</si>
  <si>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</si>
  <si>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</si>
  <si>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</si>
  <si>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</si>
  <si>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</si>
  <si>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</si>
  <si>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</si>
  <si>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</si>
  <si>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</si>
  <si>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</si>
  <si>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</si>
  <si>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</si>
  <si>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</si>
  <si>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</si>
  <si>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</si>
  <si>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</si>
  <si>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</si>
  <si>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</si>
  <si>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</si>
  <si>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</si>
  <si>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</si>
  <si>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</si>
  <si>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</si>
  <si>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</si>
  <si>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</si>
  <si>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</si>
  <si>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</si>
  <si>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</si>
  <si>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</si>
  <si>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</si>
  <si>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</si>
  <si>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</si>
  <si>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</si>
  <si>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</si>
  <si>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</si>
  <si>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</si>
  <si>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</si>
  <si>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</si>
  <si>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</si>
  <si>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</si>
  <si>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</si>
  <si>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</si>
  <si>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</si>
  <si>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</si>
  <si>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</si>
  <si>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</si>
  <si>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</si>
  <si>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</si>
  <si>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</si>
  <si>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</si>
  <si>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</si>
  <si>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</si>
  <si>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</si>
  <si>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</si>
  <si>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</si>
  <si>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</si>
  <si>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</si>
  <si>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</si>
  <si>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</si>
  <si>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</si>
  <si>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</si>
  <si>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</si>
  <si>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</si>
  <si>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</si>
  <si>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</si>
  <si>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</si>
  <si>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</si>
  <si>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</si>
  <si>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</si>
  <si>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</si>
  <si>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</si>
  <si>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</si>
  <si>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</si>
  <si>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</si>
  <si>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</si>
  <si>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</si>
  <si>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</si>
  <si>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</si>
  <si>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</si>
  <si>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</si>
  <si>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</si>
  <si>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</si>
  <si>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</si>
  <si>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</si>
  <si>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</si>
  <si>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</si>
  <si>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</si>
  <si>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</si>
  <si>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</si>
  <si>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</si>
  <si>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</si>
  <si>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</si>
  <si>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</si>
  <si>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</si>
  <si>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</si>
  <si>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</si>
  <si>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</si>
  <si>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</si>
  <si>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</si>
  <si>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</si>
  <si>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</si>
  <si>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</si>
  <si>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</si>
  <si>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</si>
  <si>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</si>
  <si>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</si>
  <si>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</si>
  <si>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</si>
  <si>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</si>
  <si>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</si>
  <si>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</si>
  <si>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</si>
  <si>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</si>
  <si>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</si>
  <si>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</si>
  <si>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</si>
  <si>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</si>
  <si>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</si>
  <si>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</si>
  <si>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</si>
  <si>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</si>
  <si>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</si>
  <si>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</si>
  <si>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</si>
  <si>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</si>
  <si>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</si>
  <si>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</si>
  <si>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</si>
  <si>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</si>
  <si>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</si>
  <si>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</si>
  <si>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</si>
  <si>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</si>
  <si>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</si>
  <si>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</si>
  <si>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</si>
  <si>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</si>
  <si>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</si>
  <si>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</si>
  <si>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</si>
  <si>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</si>
  <si>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</si>
  <si>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</si>
  <si>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</si>
  <si>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</si>
  <si>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</si>
  <si>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</si>
  <si>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</si>
  <si>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</si>
  <si>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</si>
  <si>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</si>
  <si>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</si>
  <si>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</si>
  <si>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</si>
  <si>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</si>
  <si>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</si>
  <si>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</si>
  <si>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</si>
  <si>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</si>
  <si>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</si>
  <si>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</si>
  <si>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</si>
  <si>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</si>
  <si>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</si>
  <si>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</si>
  <si>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</si>
  <si>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</si>
  <si>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</si>
  <si>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</si>
  <si>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</si>
  <si>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</si>
  <si>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</si>
  <si>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</si>
  <si>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</si>
  <si>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</si>
  <si>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</si>
  <si>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</si>
  <si>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</si>
  <si>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</si>
  <si>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</si>
  <si>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</si>
  <si>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</si>
  <si>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</si>
  <si>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</si>
  <si>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</si>
  <si>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</si>
  <si>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</si>
  <si>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</si>
  <si>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</si>
  <si>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</si>
  <si>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</si>
  <si>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</si>
  <si>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</si>
  <si>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</si>
  <si>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</si>
  <si>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</si>
  <si>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</si>
  <si>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</si>
  <si>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</si>
  <si>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</si>
  <si>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</si>
  <si>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</si>
  <si>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</si>
  <si>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</si>
  <si>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</si>
  <si>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</si>
  <si>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</si>
  <si>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</si>
  <si>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</si>
  <si>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</si>
  <si>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</si>
  <si>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</si>
  <si>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</si>
  <si>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</si>
  <si>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</si>
  <si>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</si>
  <si>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</si>
  <si>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</si>
  <si>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</si>
  <si>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</si>
  <si>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</si>
  <si>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</si>
  <si>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</si>
  <si>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</si>
  <si>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</si>
  <si>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</si>
  <si>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</si>
  <si>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</si>
  <si>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</si>
  <si>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</si>
  <si>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</si>
  <si>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</si>
  <si>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</si>
  <si>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</si>
  <si>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</si>
  <si>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</si>
  <si>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</si>
  <si>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</si>
  <si>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</si>
  <si>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</si>
  <si>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</si>
  <si>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</si>
  <si>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</si>
  <si>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</si>
  <si>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</si>
  <si>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</si>
  <si>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</si>
  <si>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</si>
  <si>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</si>
  <si>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</si>
  <si>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</si>
  <si>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</si>
  <si>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</si>
  <si>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</si>
  <si>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</si>
  <si>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</si>
  <si>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</si>
  <si>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</si>
  <si>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</si>
  <si>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</si>
  <si>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</si>
  <si>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</si>
  <si>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</si>
  <si>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</si>
  <si>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</si>
  <si>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</si>
  <si>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</si>
  <si>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</si>
  <si>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</si>
  <si>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</si>
  <si>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</si>
  <si>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</si>
  <si>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</si>
  <si>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</si>
  <si>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</si>
  <si>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</si>
  <si>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</si>
  <si>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</si>
  <si>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</si>
  <si>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</si>
  <si>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</si>
  <si>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</si>
  <si>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</si>
  <si>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</si>
  <si>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</si>
  <si>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</si>
  <si>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</si>
  <si>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</si>
  <si>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</si>
  <si>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</si>
  <si>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</si>
  <si>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</si>
  <si>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</si>
  <si>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</si>
  <si>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</si>
  <si>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</si>
  <si>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</si>
  <si>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</si>
  <si>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</si>
  <si>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</si>
  <si>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</si>
  <si>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</si>
  <si>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</si>
  <si>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</si>
  <si>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</si>
  <si>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</si>
  <si>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</si>
  <si>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</si>
  <si>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</si>
  <si>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</si>
  <si>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</si>
  <si>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</si>
  <si>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</si>
  <si>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</si>
  <si>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</si>
  <si>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</si>
  <si>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</si>
  <si>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</si>
  <si>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</si>
  <si>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</si>
  <si>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</si>
  <si>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</si>
  <si>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</si>
  <si>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</si>
  <si>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</si>
  <si>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</si>
  <si>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</si>
  <si>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</si>
  <si>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</si>
  <si>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</si>
  <si>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</si>
  <si>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</si>
  <si>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</si>
  <si>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</si>
  <si>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</si>
  <si>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</si>
  <si>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</si>
  <si>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</si>
  <si>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</si>
  <si>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</si>
  <si>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</si>
  <si>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</si>
  <si>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</si>
  <si>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</si>
  <si>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</si>
  <si>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</si>
  <si>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</si>
  <si>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</si>
  <si>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</si>
  <si>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</si>
  <si>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</si>
  <si>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</si>
  <si>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</si>
  <si>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</si>
  <si>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</si>
  <si>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</si>
  <si>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</si>
  <si>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</si>
  <si>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</si>
  <si>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</si>
  <si>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</si>
  <si>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</si>
  <si>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</si>
  <si>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</si>
  <si>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</si>
  <si>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</si>
  <si>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</si>
  <si>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</si>
  <si>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</si>
  <si>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</si>
  <si>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</si>
  <si>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</si>
  <si>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</si>
  <si>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</si>
  <si>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</si>
  <si>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</si>
  <si>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</si>
  <si>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</si>
  <si>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</si>
  <si>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</si>
  <si>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</si>
  <si>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</si>
  <si>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</si>
  <si>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</si>
  <si>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</si>
  <si>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</si>
  <si>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</si>
  <si>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</si>
  <si>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</si>
  <si>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</si>
  <si>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</si>
  <si>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</si>
  <si>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</si>
  <si>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</si>
  <si>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</si>
  <si>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</si>
  <si>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</si>
  <si>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</si>
  <si>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</si>
  <si>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</si>
  <si>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</si>
  <si>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</si>
  <si>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</si>
  <si>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</si>
  <si>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</si>
  <si>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</si>
  <si>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</si>
  <si>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</si>
  <si>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</si>
  <si>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</si>
  <si>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</si>
  <si>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</si>
  <si>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</si>
  <si>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</si>
  <si>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</si>
  <si>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</si>
  <si>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</si>
  <si>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</si>
  <si>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</si>
  <si>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</si>
  <si>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</si>
  <si>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</si>
  <si>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</si>
  <si>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</si>
  <si>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</si>
  <si>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</si>
  <si>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</si>
  <si>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</si>
  <si>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</si>
  <si>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</si>
  <si>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</si>
  <si>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</si>
  <si>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</si>
  <si>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</si>
  <si>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</si>
  <si>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</si>
  <si>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</si>
  <si>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</si>
  <si>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</si>
  <si>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</si>
  <si>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</si>
  <si>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</si>
  <si>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</si>
  <si>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</si>
  <si>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</si>
  <si>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</si>
  <si>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</si>
  <si>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</si>
  <si>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</si>
  <si>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</si>
  <si>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</si>
  <si>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</si>
  <si>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</si>
  <si>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</si>
  <si>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</si>
  <si>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</si>
  <si>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</si>
  <si>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</si>
  <si>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</si>
  <si>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</si>
  <si>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</si>
  <si>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</si>
  <si>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</si>
  <si>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</si>
  <si>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</si>
  <si>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</si>
  <si>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</si>
  <si>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</si>
  <si>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</si>
  <si>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</si>
  <si>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</si>
  <si>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</si>
  <si>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</si>
  <si>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</si>
  <si>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</si>
  <si>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</si>
  <si>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</si>
  <si>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</si>
  <si>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</si>
  <si>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</si>
  <si>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</si>
  <si>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</si>
  <si>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</si>
  <si>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</si>
  <si>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</si>
  <si>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</si>
  <si>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</si>
  <si>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</si>
  <si>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</si>
  <si>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</si>
  <si>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</si>
  <si>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</si>
  <si>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</si>
  <si>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</si>
  <si>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</si>
  <si>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</si>
  <si>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</si>
  <si>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</si>
  <si>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</si>
  <si>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</si>
  <si>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</si>
  <si>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</si>
  <si>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</si>
  <si>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</si>
  <si>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</si>
  <si>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</si>
  <si>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</si>
  <si>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</si>
  <si>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</si>
  <si>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</si>
  <si>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</si>
  <si>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</si>
  <si>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</si>
  <si>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</si>
  <si>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</si>
  <si>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</si>
  <si>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</si>
  <si>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</si>
  <si>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</si>
  <si>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</si>
  <si>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</si>
  <si>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</si>
  <si>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</si>
  <si>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</si>
  <si>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</si>
  <si>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</si>
  <si>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</si>
  <si>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</si>
  <si>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</si>
  <si>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</si>
  <si>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</si>
  <si>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</si>
  <si>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</si>
  <si>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</si>
  <si>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</si>
  <si>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</si>
  <si>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</si>
  <si>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</si>
  <si>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</si>
  <si>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</si>
  <si>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</si>
  <si>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</si>
  <si>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</si>
  <si>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</si>
  <si>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</si>
  <si>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</si>
  <si>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</si>
  <si>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</si>
  <si>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</si>
  <si>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</si>
  <si>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</si>
  <si>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</si>
  <si>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</si>
  <si>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</si>
  <si>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</si>
  <si>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</si>
  <si>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</si>
  <si>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</si>
  <si>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</si>
  <si>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</si>
  <si>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</si>
  <si>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</si>
  <si>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</si>
  <si>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</si>
  <si>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</si>
  <si>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</si>
  <si>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</si>
  <si>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</si>
  <si>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</si>
  <si>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</si>
  <si>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</si>
  <si>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</si>
  <si>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</si>
  <si>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</si>
  <si>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</si>
  <si>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</si>
  <si>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</si>
  <si>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</si>
  <si>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</si>
  <si>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</si>
  <si>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</si>
  <si>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</si>
  <si>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</si>
  <si>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</si>
  <si>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</si>
  <si>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</si>
  <si>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</si>
  <si>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</si>
  <si>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</si>
  <si>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</si>
  <si>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</si>
  <si>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</si>
  <si>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</si>
  <si>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</si>
  <si>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</si>
  <si>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</si>
  <si>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</si>
  <si>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</si>
  <si>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</si>
  <si>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</si>
  <si>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</si>
  <si>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</si>
  <si>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</si>
  <si>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</si>
  <si>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</si>
  <si>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</si>
  <si>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</si>
  <si>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</si>
  <si>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</si>
  <si>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</si>
  <si>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</si>
  <si>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</si>
  <si>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</si>
  <si>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</si>
  <si>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</si>
  <si>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</si>
  <si>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</si>
  <si>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</si>
  <si>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</si>
  <si>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</si>
  <si>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</si>
  <si>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</si>
  <si>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</si>
  <si>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</si>
  <si>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</si>
  <si>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</si>
  <si>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</si>
  <si>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</si>
  <si>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</si>
  <si>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</si>
  <si>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</si>
  <si>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</si>
  <si>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</si>
  <si>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</si>
  <si>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</si>
  <si>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</si>
  <si>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</si>
  <si>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</si>
  <si>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</si>
  <si>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</si>
  <si>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</si>
  <si>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</si>
  <si>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</si>
  <si>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</si>
  <si>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</si>
  <si>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</si>
  <si>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</si>
  <si>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</si>
  <si>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</si>
  <si>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</si>
  <si>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</si>
  <si>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</si>
  <si>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</si>
  <si>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</si>
  <si>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</si>
  <si>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</si>
  <si>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</si>
  <si>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</si>
  <si>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</si>
  <si>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</si>
  <si>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</si>
  <si>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</si>
  <si>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</si>
  <si>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</si>
  <si>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</si>
  <si>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</si>
  <si>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</si>
  <si>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</si>
  <si>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</si>
  <si>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</si>
  <si>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</si>
  <si>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</si>
  <si>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</si>
  <si>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</si>
  <si>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</si>
  <si>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</si>
  <si>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</si>
  <si>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</si>
  <si>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</si>
  <si>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</si>
  <si>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</si>
  <si>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</si>
  <si>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</si>
  <si>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</si>
  <si>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</si>
  <si>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</si>
  <si>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</si>
  <si>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</si>
  <si>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</si>
  <si>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</si>
  <si>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</si>
  <si>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</si>
  <si>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</si>
  <si>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</si>
  <si>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</si>
  <si>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</si>
  <si>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</si>
  <si>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</si>
  <si>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</si>
  <si>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</si>
  <si>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</si>
  <si>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</si>
  <si>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</si>
  <si>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</si>
  <si>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</si>
  <si>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</si>
  <si>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</si>
  <si>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</si>
  <si>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</si>
  <si>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</si>
  <si>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</si>
  <si>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</si>
  <si>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</si>
  <si>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</si>
  <si>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</si>
  <si>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</si>
  <si>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</si>
  <si>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</si>
  <si>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</si>
  <si>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</si>
  <si>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</si>
  <si>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</si>
  <si>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</si>
  <si>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</si>
  <si>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</si>
  <si>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</si>
  <si>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</si>
  <si>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</si>
  <si>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</si>
  <si>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</si>
  <si>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</si>
  <si>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</si>
  <si>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</si>
  <si>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</si>
  <si>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</si>
  <si>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</si>
  <si>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</si>
  <si>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</si>
  <si>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</si>
  <si>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</si>
  <si>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</si>
  <si>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</si>
  <si>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</si>
  <si>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</si>
  <si>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</si>
  <si>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</si>
  <si>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</si>
  <si>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</si>
  <si>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</si>
  <si>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</si>
  <si>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</si>
  <si>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</si>
  <si>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</si>
  <si>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</si>
  <si>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</si>
  <si>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</si>
  <si>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</si>
  <si>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</si>
  <si>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</si>
  <si>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</si>
  <si>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</si>
  <si>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</si>
  <si>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</si>
  <si>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</si>
  <si>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</si>
  <si>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</si>
  <si>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</si>
  <si>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</si>
  <si>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</si>
  <si>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</si>
  <si>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</si>
  <si>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</si>
  <si>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</si>
  <si>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</si>
  <si>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</si>
  <si>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</si>
  <si>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</si>
  <si>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</si>
  <si>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</si>
  <si>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</si>
  <si>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</si>
  <si>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</si>
  <si>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</si>
  <si>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</si>
  <si>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</si>
  <si>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</si>
  <si>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</si>
  <si>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</si>
  <si>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</si>
  <si>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</si>
  <si>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</si>
  <si>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</si>
  <si>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</si>
  <si>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</si>
  <si>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</si>
  <si>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</si>
  <si>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</si>
  <si>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</si>
  <si>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</si>
  <si>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</si>
  <si>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</si>
  <si>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</si>
  <si>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</si>
  <si>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</si>
  <si>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</si>
  <si>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</si>
  <si>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</si>
  <si>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</si>
  <si>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</si>
  <si>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</si>
  <si>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</si>
  <si>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</si>
  <si>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</si>
  <si>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</si>
  <si>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</si>
  <si>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</si>
  <si>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</si>
  <si>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</si>
  <si>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</si>
  <si>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</si>
  <si>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</si>
  <si>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</si>
  <si>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</si>
  <si>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</si>
  <si>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</si>
  <si>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</si>
  <si>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</si>
  <si>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</si>
  <si>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</si>
  <si>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</si>
  <si>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</si>
  <si>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</si>
  <si>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</si>
  <si>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</si>
  <si>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</si>
  <si>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</si>
  <si>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</si>
  <si>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</si>
  <si>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</si>
  <si>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</si>
  <si>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</si>
  <si>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</si>
  <si>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</si>
  <si>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</si>
  <si>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</si>
  <si>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</si>
  <si>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</si>
  <si>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</si>
  <si>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</si>
  <si>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</si>
  <si>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</si>
  <si>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</si>
  <si>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</si>
  <si>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</si>
  <si>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</si>
  <si>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</si>
  <si>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</si>
  <si>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</si>
  <si>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</si>
  <si>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</si>
  <si>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</si>
  <si>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</si>
  <si>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</si>
  <si>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</si>
  <si>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</si>
  <si>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</si>
  <si>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</si>
  <si>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</si>
  <si>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</si>
  <si>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</si>
  <si>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</si>
  <si>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</si>
  <si>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</si>
  <si>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</si>
  <si>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</si>
  <si>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</si>
  <si>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</si>
  <si>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</si>
  <si>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</si>
  <si>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</si>
  <si>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</si>
  <si>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</si>
  <si>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</si>
  <si>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</si>
  <si>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</si>
  <si>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</si>
  <si>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</si>
  <si>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</si>
  <si>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</si>
  <si>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</si>
  <si>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</si>
  <si>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</si>
  <si>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</si>
  <si>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</si>
  <si>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</si>
  <si>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</si>
  <si>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</si>
  <si>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</si>
  <si>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</si>
  <si>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</si>
  <si>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</si>
  <si>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</si>
  <si>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</si>
  <si>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</si>
  <si>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</si>
  <si>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</si>
  <si>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</si>
  <si>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</si>
  <si>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</si>
  <si>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</si>
  <si>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</si>
  <si>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</si>
  <si>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</si>
  <si>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</si>
  <si>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</si>
  <si>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</si>
  <si>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</si>
  <si>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</si>
  <si>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</si>
  <si>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</si>
  <si>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</si>
  <si>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</si>
  <si>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</si>
  <si>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</si>
  <si>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</si>
  <si>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</si>
  <si>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</si>
  <si>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</si>
  <si>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</si>
  <si>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</si>
  <si>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</si>
  <si>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</si>
  <si>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</si>
  <si>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</si>
  <si>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</si>
  <si>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</si>
  <si>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</si>
  <si>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</si>
  <si>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</si>
  <si>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</si>
  <si>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</si>
  <si>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</si>
  <si>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</si>
  <si>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</si>
  <si>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</si>
  <si>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</si>
  <si>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</si>
  <si>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</si>
  <si>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</si>
  <si>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</si>
  <si>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</si>
  <si>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</si>
  <si>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</si>
  <si>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</si>
  <si>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</si>
  <si>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</si>
  <si>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</si>
  <si>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</si>
  <si>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</si>
  <si>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</si>
  <si>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</si>
  <si>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</si>
  <si>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</si>
  <si>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</si>
  <si>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</si>
  <si>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</si>
  <si>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</si>
  <si>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</si>
  <si>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</si>
  <si>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</si>
  <si>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</si>
  <si>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</si>
  <si>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</si>
  <si>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</si>
  <si>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</si>
  <si>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</si>
  <si>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</si>
  <si>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</si>
  <si>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</si>
  <si>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</si>
  <si>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</si>
  <si>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</si>
  <si>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</si>
  <si>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</si>
  <si>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</si>
  <si>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</si>
  <si>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</si>
  <si>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</si>
  <si>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</si>
  <si>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</si>
  <si>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</si>
  <si>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</si>
  <si>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</si>
  <si>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</si>
  <si>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</si>
  <si>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</si>
  <si>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</si>
  <si>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</si>
  <si>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</si>
  <si>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</si>
  <si>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</si>
  <si>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</si>
  <si>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</si>
  <si>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</si>
  <si>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</si>
  <si>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</si>
  <si>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</si>
  <si>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</si>
  <si>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</si>
  <si>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</si>
  <si>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</si>
  <si>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</si>
  <si>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</si>
  <si>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</si>
  <si>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</si>
  <si>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</si>
  <si>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</si>
  <si>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</si>
  <si>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</si>
  <si>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</si>
  <si>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</si>
  <si>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</si>
  <si>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</si>
  <si>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</si>
  <si>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</si>
  <si>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</si>
  <si>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</si>
  <si>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</si>
  <si>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</si>
  <si>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</si>
  <si>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</si>
  <si>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</si>
  <si>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</si>
  <si>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</si>
  <si>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</si>
  <si>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</si>
  <si>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</si>
  <si>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</si>
  <si>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</si>
  <si>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</si>
  <si>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</si>
  <si>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</si>
  <si>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</si>
  <si>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</si>
  <si>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</si>
  <si>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</si>
  <si>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</si>
  <si>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</si>
  <si>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</si>
  <si>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</si>
  <si>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</si>
  <si>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</si>
  <si>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</si>
  <si>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</si>
  <si>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</si>
  <si>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</si>
  <si>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</si>
  <si>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</si>
  <si>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</si>
  <si>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</si>
  <si>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</si>
  <si>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</si>
  <si>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</si>
  <si>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</si>
  <si>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</si>
  <si>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</si>
  <si>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</si>
  <si>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</si>
  <si>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</si>
  <si>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</si>
  <si>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</si>
  <si>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</si>
  <si>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</si>
  <si>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</si>
  <si>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</si>
  <si>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</si>
  <si>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</si>
  <si>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</si>
  <si>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</si>
  <si>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</si>
  <si>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</si>
  <si>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</si>
  <si>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</si>
  <si>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</si>
  <si>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</si>
  <si>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</si>
  <si>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</si>
  <si>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</si>
  <si>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</si>
  <si>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</si>
  <si>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</si>
  <si>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</si>
  <si>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</si>
  <si>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</si>
  <si>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</si>
  <si>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</si>
  <si>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</si>
  <si>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</si>
  <si>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</si>
  <si>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</si>
  <si>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</si>
  <si>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</si>
  <si>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</si>
  <si>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</si>
  <si>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</si>
  <si>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</si>
  <si>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</si>
  <si>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</si>
  <si>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</si>
  <si>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</si>
  <si>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</si>
  <si>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</si>
  <si>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</si>
  <si>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</si>
  <si>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</si>
  <si>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</si>
  <si>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</si>
  <si>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</si>
  <si>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</si>
  <si>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</si>
  <si>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</si>
  <si>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</si>
  <si>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</si>
  <si>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</si>
  <si>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</si>
  <si>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</si>
  <si>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</si>
  <si>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</si>
  <si>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</si>
  <si>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</si>
  <si>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</si>
  <si>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</si>
  <si>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</si>
  <si>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</si>
  <si>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</si>
  <si>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</si>
  <si>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</si>
  <si>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</si>
  <si>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</si>
  <si>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</si>
  <si>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</si>
  <si>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</si>
  <si>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</si>
  <si>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</si>
  <si>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</si>
  <si>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</si>
  <si>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</si>
  <si>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</si>
  <si>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</si>
  <si>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</si>
  <si>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</si>
  <si>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</si>
  <si>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</si>
  <si>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</si>
  <si>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</si>
  <si>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</si>
  <si>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</si>
  <si>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</si>
  <si>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</si>
  <si>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</si>
  <si>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</si>
  <si>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</si>
  <si>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</si>
  <si>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</si>
  <si>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</si>
  <si>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</si>
  <si>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</si>
  <si>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</si>
  <si>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</si>
  <si>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</si>
  <si>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</si>
  <si>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</si>
  <si>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</si>
  <si>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</si>
  <si>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</si>
  <si>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</si>
  <si>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</si>
  <si>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</si>
  <si>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</si>
  <si>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</si>
  <si>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</si>
  <si>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</si>
  <si>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</si>
  <si>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</si>
  <si>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</si>
  <si>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</si>
  <si>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</si>
  <si>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</si>
  <si>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</si>
  <si>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</si>
  <si>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</si>
  <si>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</si>
  <si>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</si>
  <si>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</si>
  <si>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</si>
  <si>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</si>
  <si>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</si>
  <si>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</si>
  <si>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</si>
  <si>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</si>
  <si>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</si>
  <si>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</si>
  <si>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</si>
  <si>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</si>
  <si>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</si>
  <si>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</si>
  <si>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</si>
  <si>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</si>
  <si>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</si>
  <si>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</si>
  <si>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</si>
  <si>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</si>
  <si>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</si>
  <si>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</si>
  <si>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</si>
  <si>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</si>
  <si>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</si>
  <si>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</si>
  <si>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</si>
  <si>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</si>
  <si>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</si>
  <si>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</si>
  <si>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</si>
  <si>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</si>
  <si>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</si>
  <si>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</si>
  <si>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</si>
  <si>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</si>
  <si>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</si>
  <si>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</si>
  <si>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</si>
  <si>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</si>
  <si>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</si>
  <si>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</si>
  <si>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</si>
  <si>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</si>
  <si>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</si>
  <si>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</si>
  <si>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</si>
  <si>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</si>
  <si>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</si>
  <si>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</si>
  <si>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</si>
  <si>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</si>
  <si>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</si>
  <si>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</si>
  <si>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</si>
  <si>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</si>
  <si>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</si>
  <si>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</si>
  <si>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</si>
  <si>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</si>
  <si>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</si>
  <si>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</si>
  <si>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</si>
  <si>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</si>
  <si>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</si>
  <si>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</si>
  <si>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</si>
  <si>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</si>
  <si>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</si>
  <si>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</si>
  <si>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</si>
  <si>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</si>
  <si>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</si>
  <si>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</si>
  <si>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</si>
  <si>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</si>
  <si>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</si>
  <si>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</si>
  <si>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</si>
  <si>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</si>
  <si>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</si>
  <si>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</si>
  <si>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</si>
  <si>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</si>
  <si>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</si>
  <si>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</si>
  <si>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</si>
  <si>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</si>
  <si>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</si>
  <si>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</si>
  <si>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</si>
  <si>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</si>
  <si>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</si>
  <si>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</si>
  <si>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</si>
  <si>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</si>
  <si>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</si>
  <si>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</si>
  <si>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</si>
  <si>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</si>
  <si>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</si>
  <si>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</si>
  <si>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</si>
  <si>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</si>
  <si>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</si>
  <si>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</si>
  <si>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</si>
  <si>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</si>
  <si>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</si>
  <si>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</si>
  <si>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</si>
  <si>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</si>
  <si>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</si>
  <si>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</si>
  <si>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</si>
  <si>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</si>
  <si>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</si>
  <si>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</si>
  <si>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</si>
  <si>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</si>
  <si>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</si>
  <si>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</si>
  <si>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</si>
  <si>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</si>
  <si>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</si>
  <si>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</si>
  <si>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</si>
  <si>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</si>
  <si>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</si>
  <si>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</si>
  <si>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</si>
  <si>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</si>
  <si>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</si>
  <si>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</si>
  <si>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</si>
  <si>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</si>
  <si>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</si>
  <si>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</si>
  <si>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</si>
  <si>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</si>
  <si>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</si>
  <si>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</si>
  <si>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</si>
  <si>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</si>
  <si>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</si>
  <si>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</si>
  <si>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</si>
  <si>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</si>
  <si>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</si>
  <si>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</si>
  <si>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</si>
  <si>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</si>
  <si>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</si>
  <si>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</si>
  <si>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</si>
  <si>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</si>
  <si>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</si>
  <si>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</si>
  <si>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</si>
  <si>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</si>
  <si>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</si>
  <si>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</si>
  <si>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</si>
  <si>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</si>
  <si>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</si>
  <si>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</si>
  <si>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</si>
  <si>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</si>
  <si>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</si>
  <si>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</si>
  <si>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</si>
  <si>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</si>
  <si>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</si>
  <si>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</si>
  <si>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</si>
  <si>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</si>
  <si>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</si>
  <si>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</si>
  <si>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</si>
  <si>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</si>
  <si>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</si>
  <si>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</si>
  <si>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</si>
  <si>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</si>
  <si>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</si>
  <si>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</si>
  <si>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</si>
  <si>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</si>
  <si>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</si>
  <si>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</si>
  <si>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</si>
  <si>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</si>
  <si>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</si>
  <si>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</si>
  <si>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</si>
  <si>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</si>
  <si>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</si>
  <si>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</si>
  <si>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</si>
  <si>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</si>
  <si>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</si>
  <si>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</si>
  <si>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</si>
  <si>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</si>
  <si>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</si>
  <si>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</si>
  <si>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</si>
  <si>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</si>
  <si>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</si>
  <si>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</si>
  <si>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</si>
  <si>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</si>
  <si>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</si>
  <si>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</si>
  <si>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</si>
  <si>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</si>
  <si>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</si>
  <si>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</si>
  <si>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</si>
  <si>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</si>
  <si>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</si>
  <si>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</si>
  <si>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</si>
  <si>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</si>
  <si>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</si>
  <si>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</si>
  <si>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</si>
  <si>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</si>
  <si>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</si>
  <si>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</si>
  <si>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</si>
  <si>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</si>
  <si>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</si>
  <si>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</si>
  <si>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</si>
  <si>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</si>
  <si>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</si>
  <si>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</si>
  <si>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</si>
  <si>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</si>
  <si>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</si>
  <si>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</si>
  <si>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</si>
  <si>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</si>
  <si>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</si>
  <si>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</si>
  <si>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</si>
  <si>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</si>
  <si>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</si>
  <si>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</si>
  <si>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</si>
  <si>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</si>
  <si>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</si>
  <si>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</si>
  <si>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</si>
  <si>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</si>
  <si>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</si>
  <si>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</si>
  <si>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</si>
  <si>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</si>
  <si>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</si>
  <si>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</si>
  <si>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</si>
  <si>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</si>
  <si>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</si>
  <si>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</si>
  <si>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</si>
  <si>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</si>
  <si>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</si>
  <si>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</si>
  <si>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</si>
  <si>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</si>
  <si>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</si>
  <si>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</si>
  <si>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</si>
  <si>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</si>
  <si>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</si>
  <si>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</si>
  <si>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</si>
  <si>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</si>
  <si>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</si>
  <si>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</si>
  <si>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</si>
  <si>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</si>
  <si>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</si>
  <si>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</si>
  <si>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</si>
  <si>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</si>
  <si>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</si>
  <si>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</si>
  <si>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</si>
  <si>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</si>
  <si>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</si>
  <si>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</si>
  <si>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</si>
  <si>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</si>
  <si>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</si>
  <si>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</si>
  <si>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</si>
  <si>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</si>
  <si>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</si>
  <si>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</si>
  <si>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</si>
  <si>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</si>
  <si>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</si>
  <si>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</si>
  <si>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</si>
  <si>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</si>
  <si>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</si>
  <si>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</si>
  <si>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</si>
  <si>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</si>
  <si>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</si>
  <si>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</si>
  <si>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</si>
  <si>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</si>
  <si>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</si>
  <si>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</si>
  <si>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</si>
  <si>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</si>
  <si>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</si>
  <si>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</si>
  <si>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</si>
  <si>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</si>
  <si>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</si>
  <si>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</si>
  <si>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</si>
  <si>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</si>
  <si>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</si>
  <si>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</si>
  <si>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</si>
  <si>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</si>
  <si>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</si>
  <si>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</si>
  <si>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</si>
  <si>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</si>
  <si>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</si>
  <si>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</si>
  <si>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</si>
  <si>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</si>
  <si>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</si>
  <si>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</si>
  <si>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</si>
  <si>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</si>
  <si>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</si>
  <si>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</si>
  <si>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</si>
  <si>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</si>
  <si>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</si>
  <si>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</si>
  <si>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</si>
  <si>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</si>
  <si>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</si>
  <si>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</si>
  <si>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</si>
  <si>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</si>
  <si>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</si>
  <si>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</si>
  <si>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</si>
  <si>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</si>
  <si>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</si>
  <si>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</si>
  <si>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</si>
  <si>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</si>
  <si>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</si>
  <si>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</si>
  <si>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</si>
  <si>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</si>
  <si>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</si>
  <si>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</si>
  <si>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</si>
  <si>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</si>
  <si>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</si>
  <si>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</si>
  <si>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</si>
  <si>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</si>
  <si>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</si>
  <si>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</si>
  <si>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</si>
  <si>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</si>
  <si>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</si>
  <si>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</si>
  <si>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</si>
  <si>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</si>
  <si>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</si>
  <si>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</si>
  <si>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</si>
  <si>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</si>
  <si>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</si>
  <si>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</si>
  <si>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</si>
  <si>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</si>
  <si>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</si>
  <si>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</si>
  <si>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</si>
  <si>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</si>
  <si>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</si>
  <si>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</si>
  <si>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</si>
  <si>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</si>
  <si>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</si>
  <si>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</si>
  <si>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</si>
  <si>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</si>
  <si>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</si>
  <si>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</si>
  <si>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</si>
  <si>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</si>
  <si>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</si>
  <si>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</si>
  <si>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</si>
  <si>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</si>
  <si>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</si>
  <si>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</si>
  <si>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</si>
  <si>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</si>
  <si>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</si>
  <si>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</si>
  <si>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</si>
  <si>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</si>
  <si>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</si>
  <si>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</si>
  <si>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</si>
  <si>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</si>
  <si>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</si>
  <si>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</si>
  <si>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</si>
  <si>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</si>
  <si>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</si>
  <si>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</si>
  <si>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</si>
  <si>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</si>
  <si>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</si>
  <si>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</si>
  <si>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</si>
  <si>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</si>
  <si>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</si>
  <si>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</si>
  <si>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</si>
  <si>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</si>
  <si>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</si>
  <si>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</si>
  <si>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</si>
  <si>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</si>
  <si>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</si>
  <si>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</si>
  <si>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</si>
  <si>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</si>
  <si>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</si>
  <si>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</si>
  <si>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</si>
  <si>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</si>
  <si>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</si>
  <si>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</si>
  <si>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</si>
  <si>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</si>
  <si>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</si>
  <si>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</si>
  <si>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</si>
  <si>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</si>
  <si>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</si>
  <si>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</si>
  <si>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</si>
  <si>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</si>
  <si>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</si>
  <si>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</si>
  <si>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</si>
  <si>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</si>
  <si>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</si>
  <si>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</si>
  <si>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</si>
  <si>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</si>
  <si>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</si>
  <si>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</si>
  <si>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</si>
  <si>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</si>
  <si>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</si>
  <si>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</si>
  <si>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</si>
  <si>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</si>
  <si>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</si>
  <si>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</si>
  <si>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</si>
  <si>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</si>
  <si>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</si>
  <si>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</si>
  <si>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</si>
  <si>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</si>
  <si>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</si>
  <si>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</si>
  <si>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</si>
  <si>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</si>
  <si>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</si>
  <si>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</si>
  <si>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</si>
  <si>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</si>
  <si>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</si>
  <si>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</si>
  <si>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</si>
  <si>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</si>
  <si>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</si>
  <si>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</si>
  <si>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</si>
  <si>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</si>
  <si>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</si>
  <si>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</si>
  <si>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</si>
  <si>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</si>
  <si>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</si>
  <si>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</si>
  <si>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</si>
  <si>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</si>
  <si>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</si>
  <si>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</si>
  <si>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</si>
  <si>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</si>
  <si>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</si>
  <si>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</si>
  <si>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</si>
  <si>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</si>
  <si>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</si>
  <si>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</si>
  <si>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</si>
  <si>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</si>
  <si>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</si>
  <si>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</si>
  <si>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</si>
  <si>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</si>
  <si>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</si>
  <si>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</si>
  <si>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</si>
  <si>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</si>
  <si>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</si>
  <si>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</si>
  <si>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</si>
  <si>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</si>
  <si>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</si>
  <si>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</si>
  <si>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</si>
  <si>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</si>
  <si>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</si>
  <si>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</si>
  <si>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</si>
  <si>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</si>
  <si>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</si>
  <si>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</si>
  <si>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</si>
  <si>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</si>
  <si>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</si>
  <si>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</si>
  <si>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</si>
  <si>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</si>
  <si>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</si>
  <si>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</si>
  <si>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</si>
  <si>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</si>
  <si>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</si>
  <si>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</si>
  <si>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</si>
  <si>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</si>
  <si>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</si>
  <si>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</si>
  <si>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</si>
  <si>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</si>
  <si>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</si>
  <si>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</si>
  <si>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</si>
  <si>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</si>
  <si>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</si>
  <si>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</si>
  <si>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</si>
  <si>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</si>
  <si>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</si>
  <si>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</si>
  <si>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</si>
  <si>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</si>
  <si>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</si>
  <si>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</si>
  <si>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</si>
  <si>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</si>
  <si>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</si>
  <si>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</si>
  <si>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</si>
  <si>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</si>
  <si>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</si>
  <si>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</si>
  <si>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</si>
  <si>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</si>
  <si>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</si>
  <si>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</si>
  <si>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</si>
  <si>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</si>
  <si>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</si>
  <si>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</si>
  <si>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</si>
  <si>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</si>
  <si>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</si>
  <si>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</si>
  <si>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</si>
  <si>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</si>
  <si>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</si>
  <si>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</si>
  <si>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</si>
  <si>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</si>
  <si>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</si>
  <si>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</si>
  <si>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</si>
  <si>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</si>
  <si>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</si>
  <si>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</si>
  <si>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</si>
  <si>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</si>
  <si>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</si>
  <si>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</si>
  <si>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</si>
  <si>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</si>
  <si>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</si>
  <si>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</si>
  <si>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</si>
  <si>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</si>
  <si>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</si>
  <si>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</si>
  <si>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</si>
  <si>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</si>
  <si>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</si>
  <si>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</si>
  <si>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</si>
  <si>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</si>
  <si>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</si>
  <si>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</si>
  <si>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</si>
  <si>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</si>
  <si>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</si>
  <si>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</si>
  <si>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</si>
  <si>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</si>
  <si>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</si>
  <si>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</si>
  <si>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</si>
  <si>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</si>
  <si>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</si>
  <si>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</si>
  <si>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</si>
  <si>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</si>
  <si>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</si>
  <si>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</si>
  <si>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</si>
  <si>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</si>
  <si>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</si>
  <si>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</si>
  <si>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</si>
  <si>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</si>
  <si>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</si>
  <si>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</si>
  <si>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</si>
  <si>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</si>
  <si>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</si>
  <si>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</si>
  <si>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</si>
  <si>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</si>
  <si>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</si>
  <si>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</si>
  <si>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</si>
  <si>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</si>
  <si>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</si>
  <si>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</si>
  <si>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</si>
  <si>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</si>
  <si>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</si>
  <si>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</si>
  <si>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</si>
  <si>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</si>
  <si>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</si>
  <si>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</si>
  <si>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</si>
  <si>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</si>
  <si>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</si>
  <si>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</si>
  <si>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</si>
  <si>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</si>
  <si>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</si>
  <si>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</si>
  <si>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</si>
  <si>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</si>
  <si>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</si>
  <si>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</si>
  <si>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</si>
  <si>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</si>
  <si>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</si>
  <si>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</si>
  <si>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</si>
  <si>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</si>
  <si>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</si>
  <si>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</si>
  <si>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</si>
  <si>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</si>
  <si>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</si>
  <si>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</si>
  <si>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</si>
  <si>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</si>
  <si>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</si>
  <si>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</si>
  <si>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</si>
  <si>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</si>
  <si>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</si>
  <si>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</si>
  <si>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</si>
  <si>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</si>
  <si>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</si>
  <si>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</si>
  <si>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</si>
  <si>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</si>
  <si>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</si>
  <si>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</si>
  <si>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</si>
  <si>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</si>
  <si>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</si>
  <si>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</si>
  <si>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</si>
  <si>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</si>
  <si>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</si>
  <si>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</si>
  <si>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</si>
  <si>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</si>
  <si>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</si>
  <si>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</si>
  <si>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</si>
  <si>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</si>
  <si>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</si>
  <si>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</si>
  <si>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</si>
  <si>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</si>
  <si>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</si>
  <si>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</si>
  <si>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</si>
  <si>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</si>
  <si>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</si>
  <si>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</si>
  <si>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</si>
  <si>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</si>
  <si>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</si>
  <si>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</si>
  <si>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</si>
  <si>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</si>
  <si>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</si>
  <si>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</si>
  <si>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</si>
  <si>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</si>
  <si>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</si>
  <si>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</si>
  <si>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</si>
  <si>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</si>
  <si>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</si>
  <si>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</si>
  <si>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</si>
  <si>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</si>
  <si>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</si>
  <si>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</si>
  <si>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</si>
  <si>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</si>
  <si>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</si>
  <si>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</si>
  <si>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</si>
  <si>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</si>
  <si>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</si>
  <si>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</si>
  <si>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</si>
  <si>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</si>
  <si>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</si>
  <si>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</si>
  <si>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</si>
  <si>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</si>
  <si>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</si>
  <si>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</si>
  <si>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</si>
  <si>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</si>
  <si>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</si>
  <si>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</si>
  <si>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</si>
  <si>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</si>
  <si>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</si>
  <si>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</si>
  <si>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</si>
  <si>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</si>
  <si>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</si>
  <si>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</si>
  <si>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</si>
  <si>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</si>
  <si>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</si>
  <si>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</si>
  <si>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</si>
  <si>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</si>
  <si>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</si>
  <si>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</si>
  <si>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</si>
  <si>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</si>
  <si>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</si>
  <si>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</si>
  <si>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</si>
  <si>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</si>
  <si>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</si>
  <si>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</si>
  <si>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</si>
  <si>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</si>
  <si>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</si>
  <si>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</si>
  <si>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</si>
  <si>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</si>
  <si>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</si>
  <si>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</si>
  <si>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</si>
  <si>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</si>
  <si>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</si>
  <si>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</si>
  <si>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</si>
  <si>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</si>
  <si>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</si>
  <si>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</si>
  <si>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</si>
  <si>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</si>
  <si>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</si>
  <si>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</si>
  <si>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</si>
  <si>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</si>
  <si>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</si>
  <si>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</si>
  <si>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</si>
  <si>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</si>
  <si>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</si>
  <si>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</si>
  <si>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</si>
  <si>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</si>
  <si>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</si>
  <si>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</si>
  <si>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</si>
  <si>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</si>
  <si>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</si>
  <si>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</si>
  <si>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</si>
  <si>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</si>
  <si>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</si>
  <si>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</si>
  <si>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</si>
  <si>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</si>
  <si>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</si>
  <si>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</si>
  <si>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</si>
  <si>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</si>
  <si>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</si>
  <si>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</si>
  <si>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</si>
  <si>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</si>
  <si>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</si>
  <si>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</si>
  <si>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</si>
  <si>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</si>
  <si>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</si>
  <si>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</si>
  <si>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</si>
  <si>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</si>
  <si>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</si>
  <si>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</si>
  <si>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</si>
  <si>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</si>
  <si>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</si>
  <si>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</si>
  <si>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</si>
  <si>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</si>
  <si>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</si>
  <si>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</si>
  <si>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</si>
  <si>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</si>
  <si>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</si>
  <si>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</si>
  <si>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</si>
  <si>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</si>
  <si>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</si>
  <si>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</si>
  <si>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</si>
  <si>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</si>
  <si>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</si>
  <si>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</si>
  <si>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</si>
  <si>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</si>
  <si>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</si>
  <si>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</si>
  <si>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</si>
  <si>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</si>
  <si>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</si>
  <si>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</si>
  <si>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</si>
  <si>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</si>
  <si>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</si>
  <si>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</si>
  <si>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</si>
  <si>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</si>
  <si>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</si>
  <si>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</si>
  <si>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</si>
  <si>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</si>
  <si>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</si>
  <si>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</si>
  <si>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</si>
  <si>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</si>
  <si>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</si>
  <si>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</si>
  <si>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</si>
  <si>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</si>
  <si>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</si>
  <si>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</si>
  <si>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</si>
  <si>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</si>
  <si>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</si>
  <si>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</si>
  <si>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</si>
  <si>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</si>
  <si>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</si>
  <si>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</si>
  <si>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</si>
  <si>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</si>
  <si>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</si>
  <si>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</si>
  <si>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</si>
  <si>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</si>
  <si>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</si>
  <si>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</si>
  <si>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</si>
  <si>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</si>
  <si>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</si>
  <si>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</si>
  <si>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</si>
  <si>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</si>
  <si>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</si>
  <si>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</si>
  <si>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</si>
  <si>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</si>
  <si>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</si>
  <si>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</si>
  <si>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</si>
  <si>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</si>
  <si>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</si>
  <si>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</si>
  <si>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</si>
  <si>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</si>
  <si>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</si>
  <si>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</si>
  <si>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</si>
  <si>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</si>
  <si>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</si>
  <si>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</si>
  <si>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</si>
  <si>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</si>
  <si>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</si>
  <si>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</si>
  <si>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</si>
  <si>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</si>
  <si>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</si>
  <si>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</si>
  <si>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</si>
  <si>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</si>
  <si>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</si>
  <si>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</si>
  <si>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</si>
  <si>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</si>
  <si>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</si>
  <si>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</si>
  <si>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</si>
  <si>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</si>
  <si>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</si>
  <si>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</si>
  <si>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</si>
  <si>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</si>
  <si>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</si>
  <si>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</si>
  <si>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</si>
  <si>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</si>
  <si>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</si>
  <si>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</si>
  <si>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</si>
  <si>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</si>
  <si>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</si>
  <si>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</si>
  <si>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</si>
  <si>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</si>
  <si>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</si>
  <si>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</si>
  <si>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</si>
  <si>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</si>
  <si>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</si>
  <si>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</si>
  <si>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</si>
  <si>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</si>
  <si>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</si>
  <si>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</si>
  <si>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</si>
  <si>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</si>
  <si>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</si>
  <si>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</si>
  <si>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</si>
  <si>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</si>
  <si>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</si>
  <si>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</si>
  <si>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</si>
  <si>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</si>
  <si>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</si>
  <si>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</si>
  <si>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</si>
  <si>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</si>
  <si>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</si>
  <si>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</si>
  <si>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</si>
  <si>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</si>
  <si>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</si>
  <si>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</si>
  <si>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</si>
  <si>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</si>
  <si>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</si>
  <si>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</si>
  <si>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</si>
  <si>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</si>
  <si>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</si>
  <si>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</si>
  <si>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</si>
  <si>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</si>
  <si>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</si>
  <si>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</si>
  <si>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</si>
  <si>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</si>
  <si>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</si>
  <si>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</si>
  <si>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</si>
  <si>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</si>
  <si>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</si>
  <si>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</si>
  <si>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</si>
  <si>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</si>
  <si>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</si>
  <si>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</si>
  <si>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</si>
  <si>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</si>
  <si>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</si>
  <si>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</si>
  <si>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</si>
  <si>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</si>
  <si>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</si>
  <si>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</si>
  <si>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</si>
  <si>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</si>
  <si>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</si>
  <si>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</si>
  <si>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</si>
  <si>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</si>
  <si>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</si>
  <si>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</si>
  <si>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</si>
  <si>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</si>
  <si>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</si>
  <si>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</si>
  <si>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</si>
  <si>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</si>
  <si>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</si>
  <si>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</si>
  <si>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</si>
  <si>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</si>
  <si>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</si>
  <si>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</si>
  <si>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</si>
  <si>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</si>
  <si>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</si>
  <si>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</si>
  <si>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</si>
  <si>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</si>
  <si>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</si>
  <si>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</si>
  <si>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</si>
  <si>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</si>
  <si>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</si>
  <si>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</si>
  <si>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</si>
  <si>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</si>
  <si>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</si>
  <si>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</si>
  <si>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</si>
  <si>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</si>
  <si>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</si>
  <si>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</si>
  <si>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</si>
  <si>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</si>
  <si>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</si>
  <si>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</si>
  <si>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</si>
  <si>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</si>
  <si>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</si>
  <si>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</si>
  <si>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</si>
  <si>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</si>
  <si>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</si>
  <si>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</si>
  <si>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</si>
  <si>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</si>
  <si>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</si>
  <si>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</si>
  <si>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</si>
  <si>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</si>
  <si>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</si>
  <si>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</si>
  <si>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</si>
  <si>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</si>
  <si>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</si>
  <si>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</si>
  <si>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</si>
  <si>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</si>
  <si>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</si>
  <si>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</si>
  <si>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</si>
  <si>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</si>
  <si>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</si>
  <si>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</si>
  <si>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</si>
  <si>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</si>
  <si>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</si>
  <si>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</si>
  <si>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</si>
  <si>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</si>
  <si>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</si>
  <si>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</si>
  <si>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</si>
  <si>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</si>
  <si>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</si>
  <si>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</si>
  <si>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</si>
  <si>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</si>
  <si>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</si>
  <si>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</si>
  <si>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</si>
  <si>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</si>
  <si>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</si>
  <si>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</si>
  <si>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</si>
  <si>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</si>
  <si>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</si>
  <si>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</si>
  <si>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</si>
  <si>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</si>
  <si>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</si>
  <si>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</si>
  <si>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</si>
  <si>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</si>
  <si>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</si>
  <si>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</si>
  <si>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</si>
  <si>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</si>
  <si>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</si>
  <si>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</si>
  <si>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</si>
  <si>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</si>
  <si>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</si>
  <si>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</si>
  <si>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</si>
  <si>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</si>
  <si>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</si>
  <si>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</si>
  <si>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</si>
  <si>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</si>
  <si>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</si>
  <si>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</si>
  <si>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</si>
  <si>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</si>
  <si>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</si>
  <si>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</si>
  <si>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</si>
  <si>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</si>
  <si>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</si>
  <si>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</si>
  <si>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</si>
  <si>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</si>
  <si>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</si>
  <si>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</si>
  <si>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</si>
  <si>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</si>
  <si>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</si>
  <si>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</si>
  <si>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</si>
  <si>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</si>
  <si>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</si>
  <si>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</si>
  <si>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</si>
  <si>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</si>
  <si>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</si>
  <si>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</si>
  <si>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</si>
  <si>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</si>
  <si>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</si>
  <si>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</si>
  <si>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</si>
  <si>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</si>
  <si>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</si>
  <si>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</si>
  <si>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</si>
  <si>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</si>
  <si>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</si>
  <si>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</si>
  <si>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</si>
  <si>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</si>
  <si>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</si>
  <si>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</si>
  <si>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</si>
  <si>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</si>
  <si>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</si>
  <si>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</si>
  <si>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</si>
  <si>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</si>
  <si>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</si>
  <si>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</si>
  <si>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</si>
  <si>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</si>
  <si>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</si>
  <si>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</si>
  <si>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</si>
  <si>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</si>
  <si>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</si>
  <si>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</si>
  <si>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</si>
  <si>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</si>
  <si>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</si>
  <si>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</si>
  <si>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</si>
  <si>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</si>
  <si>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</si>
  <si>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</si>
  <si>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</si>
  <si>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</si>
  <si>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</si>
  <si>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</si>
  <si>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</si>
  <si>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</si>
  <si>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</si>
  <si>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</si>
  <si>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</si>
  <si>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</si>
  <si>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</si>
  <si>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</si>
  <si>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</si>
  <si>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</si>
  <si>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</si>
  <si>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</si>
  <si>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</si>
  <si>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</si>
  <si>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</si>
  <si>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</si>
  <si>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</si>
  <si>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</si>
  <si>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</si>
  <si>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</si>
  <si>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</si>
  <si>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</si>
  <si>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</si>
  <si>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</si>
  <si>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</si>
  <si>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</si>
  <si>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</si>
  <si>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</si>
  <si>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</si>
  <si>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</si>
  <si>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</si>
  <si>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</si>
  <si>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</si>
  <si>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</si>
  <si>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</si>
  <si>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</si>
  <si>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</si>
  <si>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</si>
  <si>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</si>
  <si>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</si>
  <si>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</si>
  <si>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</si>
  <si>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</si>
  <si>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</si>
  <si>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</si>
  <si>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</si>
  <si>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</si>
  <si>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</si>
  <si>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</si>
  <si>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</si>
  <si>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</si>
  <si>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</si>
  <si>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</si>
  <si>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</si>
  <si>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</si>
  <si>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</si>
  <si>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</si>
  <si>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</si>
  <si>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</si>
  <si>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</si>
  <si>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</si>
  <si>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</si>
  <si>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</si>
  <si>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</si>
  <si>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</si>
  <si>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</si>
  <si>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</si>
  <si>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</si>
  <si>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</si>
  <si>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</si>
  <si>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</si>
  <si>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</si>
  <si>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</si>
  <si>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</si>
  <si>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</si>
  <si>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</si>
  <si>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</si>
  <si>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</si>
  <si>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</si>
  <si>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</si>
  <si>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</si>
  <si>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</si>
  <si>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</si>
  <si>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</si>
  <si>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</si>
  <si>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</si>
  <si>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</si>
  <si>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</si>
  <si>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</si>
  <si>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</si>
  <si>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</si>
  <si>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</si>
  <si>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</si>
  <si>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</si>
  <si>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</si>
  <si>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</si>
  <si>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</si>
  <si>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</si>
  <si>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</si>
  <si>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</si>
  <si>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</si>
  <si>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</si>
  <si>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</si>
  <si>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</si>
  <si>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</si>
  <si>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</si>
  <si>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</si>
  <si>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</si>
  <si>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</si>
  <si>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</si>
  <si>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</si>
  <si>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</si>
  <si>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</si>
  <si>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</si>
  <si>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</si>
  <si>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</si>
  <si>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</si>
  <si>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</si>
  <si>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</si>
  <si>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</si>
  <si>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</si>
  <si>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</si>
  <si>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</si>
  <si>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</si>
  <si>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</si>
  <si>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</si>
  <si>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</si>
  <si>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</si>
  <si>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</si>
  <si>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</si>
  <si>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</si>
  <si>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</si>
  <si>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</si>
  <si>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</si>
  <si>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</si>
  <si>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</si>
  <si>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</si>
  <si>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</si>
  <si>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</si>
  <si>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</si>
  <si>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</si>
  <si>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</si>
  <si>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</si>
  <si>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</si>
  <si>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</si>
  <si>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</si>
  <si>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</si>
  <si>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</si>
  <si>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</si>
  <si>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</si>
  <si>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</si>
  <si>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</si>
  <si>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</si>
  <si>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</si>
  <si>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</si>
  <si>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</si>
  <si>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</si>
  <si>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</si>
  <si>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</si>
  <si>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</si>
  <si>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</si>
  <si>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</si>
  <si>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</si>
  <si>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</si>
  <si>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</si>
  <si>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</si>
  <si>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</si>
  <si>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</si>
  <si>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</si>
  <si>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</si>
  <si>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</si>
  <si>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</si>
  <si>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</si>
  <si>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</si>
  <si>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</si>
  <si>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</si>
  <si>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</si>
  <si>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</si>
  <si>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</si>
  <si>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</si>
  <si>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</si>
  <si>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</si>
  <si>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</si>
  <si>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</si>
  <si>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</si>
  <si>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</si>
  <si>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</si>
  <si>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</si>
  <si>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</si>
  <si>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</si>
  <si>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</si>
  <si>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</si>
  <si>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</si>
  <si>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</si>
  <si>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</si>
  <si>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</si>
  <si>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</si>
  <si>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</si>
  <si>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</si>
  <si>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</si>
  <si>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</si>
  <si>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</si>
  <si>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</si>
  <si>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</si>
  <si>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</si>
  <si>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</si>
  <si>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</si>
  <si>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</si>
  <si>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</si>
  <si>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</si>
  <si>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</si>
  <si>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</si>
  <si>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</si>
  <si>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</si>
  <si>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</si>
  <si>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</si>
  <si>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</si>
  <si>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</si>
  <si>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</si>
  <si>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</si>
  <si>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</si>
  <si>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</si>
  <si>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</si>
  <si>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</si>
  <si>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</si>
  <si>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</si>
  <si>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</si>
  <si>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</si>
  <si>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</si>
  <si>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</si>
  <si>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</si>
  <si>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</si>
  <si>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</si>
  <si>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</si>
  <si>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</si>
  <si>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</si>
  <si>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</si>
  <si>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</si>
  <si>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</si>
  <si>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</si>
  <si>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</si>
  <si>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</si>
  <si>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</si>
  <si>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</si>
  <si>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</si>
  <si>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</si>
  <si>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</si>
  <si>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</si>
  <si>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</si>
  <si>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</si>
  <si>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</si>
  <si>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</si>
  <si>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</si>
  <si>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</si>
  <si>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</si>
  <si>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</si>
  <si>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</si>
  <si>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</si>
  <si>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</si>
  <si>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</si>
  <si>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</si>
  <si>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</si>
  <si>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</si>
  <si>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</si>
  <si>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</si>
  <si>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</si>
  <si>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</si>
  <si>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</si>
  <si>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</si>
  <si>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</si>
  <si>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</si>
  <si>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</si>
  <si>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</si>
  <si>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</si>
  <si>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</si>
  <si>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</si>
  <si>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</si>
  <si>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</si>
  <si>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</si>
  <si>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</si>
  <si>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</si>
  <si>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</si>
  <si>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</si>
  <si>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</si>
  <si>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</si>
  <si>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</si>
  <si>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</si>
  <si>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</si>
  <si>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</si>
  <si>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</si>
  <si>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</si>
  <si>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</si>
  <si>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</si>
  <si>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</si>
  <si>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</si>
  <si>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</si>
  <si>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</si>
  <si>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</si>
  <si>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</si>
  <si>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</si>
  <si>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</si>
  <si>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</si>
  <si>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</si>
  <si>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</si>
  <si>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</si>
  <si>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</si>
  <si>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</si>
  <si>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</si>
  <si>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</si>
  <si>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</si>
  <si>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</si>
  <si>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</si>
  <si>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</si>
  <si>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</si>
  <si>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</si>
  <si>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</si>
  <si>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</si>
  <si>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</si>
  <si>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</si>
  <si>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</si>
  <si>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</si>
  <si>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</si>
  <si>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</si>
  <si>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</si>
  <si>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</si>
  <si>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</si>
  <si>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</si>
  <si>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</si>
  <si>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</si>
  <si>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</si>
  <si>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</si>
  <si>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</si>
  <si>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</si>
  <si>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</si>
  <si>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</si>
  <si>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</si>
  <si>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</si>
  <si>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</si>
  <si>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</si>
  <si>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</si>
  <si>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</si>
  <si>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</si>
  <si>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</si>
  <si>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</si>
  <si>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</si>
  <si>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</si>
  <si>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</si>
  <si>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</si>
  <si>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</si>
  <si>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</si>
  <si>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</si>
  <si>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</si>
  <si>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</si>
  <si>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</si>
  <si>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</si>
  <si>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</si>
  <si>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</si>
  <si>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</si>
  <si>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</si>
  <si>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</si>
  <si>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</si>
  <si>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</si>
  <si>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</si>
  <si>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</si>
  <si>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</si>
  <si>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</si>
  <si>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</si>
  <si>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</si>
  <si>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</si>
  <si>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</si>
  <si>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</si>
  <si>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</si>
  <si>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</si>
  <si>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</si>
  <si>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</si>
  <si>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</si>
  <si>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</si>
  <si>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</si>
  <si>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</si>
  <si>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</si>
  <si>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</si>
  <si>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</si>
  <si>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</si>
  <si>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</si>
  <si>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</si>
  <si>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</si>
  <si>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</si>
  <si>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</si>
  <si>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</si>
  <si>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</si>
  <si>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</si>
  <si>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</si>
  <si>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</si>
  <si>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</si>
  <si>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</si>
  <si>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</si>
  <si>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</si>
  <si>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</si>
  <si>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</si>
  <si>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</si>
  <si>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</si>
  <si>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</si>
  <si>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</si>
  <si>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</si>
  <si>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</si>
  <si>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</si>
  <si>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</si>
  <si>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</si>
  <si>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</si>
  <si>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</si>
  <si>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</si>
  <si>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</si>
  <si>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</si>
  <si>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</si>
  <si>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</si>
  <si>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</si>
  <si>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</si>
  <si>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</si>
  <si>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</si>
  <si>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</si>
  <si>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</si>
  <si>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</si>
  <si>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</si>
  <si>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</si>
  <si>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</si>
  <si>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</si>
  <si>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</si>
  <si>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</si>
  <si>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</si>
  <si>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</si>
  <si>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</si>
  <si>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</si>
  <si>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</si>
  <si>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</si>
  <si>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</si>
  <si>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</si>
  <si>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</si>
  <si>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</si>
  <si>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</si>
  <si>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</si>
  <si>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</si>
  <si>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</si>
  <si>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</si>
  <si>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</si>
  <si>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</si>
  <si>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</si>
  <si>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</si>
  <si>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</si>
  <si>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</si>
  <si>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</si>
  <si>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</si>
  <si>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</si>
  <si>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</si>
  <si>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</si>
  <si>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</si>
  <si>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</si>
  <si>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</si>
  <si>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</si>
  <si>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</si>
  <si>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</si>
  <si>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</si>
  <si>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</si>
  <si>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</si>
  <si>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</si>
  <si>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</si>
  <si>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</si>
  <si>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</si>
  <si>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</si>
  <si>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</si>
  <si>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</si>
  <si>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</si>
  <si>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</si>
  <si>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</si>
  <si>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</si>
  <si>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</si>
  <si>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</si>
  <si>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</si>
  <si>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</si>
  <si>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</si>
  <si>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</si>
  <si>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</si>
  <si>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</si>
  <si>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</si>
  <si>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</si>
  <si>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</si>
  <si>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</si>
  <si>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</si>
  <si>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</si>
  <si>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</si>
  <si>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</si>
  <si>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</si>
  <si>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</si>
  <si>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</si>
  <si>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</si>
  <si>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</si>
  <si>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</si>
  <si>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</si>
  <si>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</si>
  <si>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</si>
  <si>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</si>
  <si>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</si>
  <si>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</si>
  <si>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</si>
  <si>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</si>
  <si>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</si>
  <si>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</si>
  <si>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</si>
  <si>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</si>
  <si>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</si>
  <si>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</si>
  <si>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</si>
  <si>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</si>
  <si>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</si>
  <si>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</si>
  <si>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</si>
  <si>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</si>
  <si>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</si>
  <si>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</si>
  <si>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</si>
  <si>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</si>
  <si>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</si>
  <si>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</si>
  <si>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</si>
  <si>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</si>
  <si>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</si>
  <si>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</si>
  <si>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</si>
  <si>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</si>
  <si>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</si>
  <si>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</si>
  <si>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</si>
  <si>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</si>
  <si>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</si>
  <si>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</si>
  <si>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</si>
  <si>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</si>
  <si>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</si>
  <si>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</si>
  <si>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</si>
  <si>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</si>
  <si>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</si>
  <si>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</si>
  <si>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</si>
  <si>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</si>
  <si>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</si>
  <si>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</si>
  <si>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</si>
  <si>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</si>
  <si>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</si>
  <si>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</si>
  <si>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</si>
  <si>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</si>
  <si>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</si>
  <si>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</si>
  <si>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</si>
  <si>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</si>
  <si>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</si>
  <si>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</si>
  <si>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</si>
  <si>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</si>
  <si>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</si>
  <si>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</si>
  <si>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</si>
  <si>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</si>
  <si>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</si>
  <si>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</si>
  <si>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</si>
  <si>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</si>
  <si>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</si>
  <si>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</si>
  <si>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</si>
  <si>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</si>
  <si>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</si>
  <si>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</si>
  <si>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</si>
  <si>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</si>
  <si>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</si>
  <si>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</si>
  <si>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</si>
  <si>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</si>
  <si>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</si>
  <si>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</si>
  <si>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</si>
  <si>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</si>
  <si>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</si>
  <si>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</si>
  <si>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</si>
  <si>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</si>
  <si>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</si>
  <si>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</si>
  <si>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</si>
  <si>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</si>
  <si>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</si>
  <si>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</si>
  <si>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</si>
  <si>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</si>
  <si>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</si>
  <si>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</si>
  <si>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</si>
  <si>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</si>
  <si>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</si>
  <si>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</si>
  <si>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</si>
  <si>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</si>
  <si>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</si>
  <si>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</si>
  <si>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</si>
  <si>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</si>
  <si>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</si>
  <si>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</si>
  <si>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</si>
  <si>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</si>
  <si>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</si>
  <si>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</si>
  <si>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</si>
  <si>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</si>
  <si>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</si>
  <si>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</si>
  <si>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</si>
  <si>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</si>
  <si>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</si>
  <si>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</si>
  <si>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</si>
  <si>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</si>
  <si>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</si>
  <si>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</si>
  <si>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</si>
  <si>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</si>
  <si>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</si>
  <si>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</si>
  <si>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</si>
  <si>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</si>
  <si>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</si>
  <si>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</si>
  <si>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</si>
  <si>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</si>
  <si>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</si>
  <si>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</si>
  <si>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</si>
  <si>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</si>
  <si>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</si>
  <si>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</si>
  <si>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</si>
  <si>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</si>
  <si>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</si>
  <si>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</si>
  <si>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</si>
  <si>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</si>
  <si>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</si>
  <si>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</si>
  <si>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</si>
  <si>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</si>
  <si>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</si>
  <si>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</si>
  <si>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</si>
  <si>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</si>
  <si>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</si>
  <si>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</si>
  <si>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</si>
  <si>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</si>
  <si>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</si>
  <si>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</si>
  <si>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</si>
  <si>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</si>
  <si>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</si>
  <si>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</si>
  <si>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</si>
  <si>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</si>
  <si>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</si>
  <si>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</si>
  <si>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</si>
  <si>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</si>
  <si>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</si>
  <si>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</si>
  <si>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</si>
  <si>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</si>
  <si>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</si>
  <si>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</si>
  <si>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</si>
  <si>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</si>
  <si>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</si>
  <si>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</si>
  <si>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</si>
  <si>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</si>
  <si>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</si>
  <si>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</si>
  <si>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</si>
  <si>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</si>
  <si>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</si>
  <si>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</si>
  <si>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</si>
  <si>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</si>
  <si>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</si>
  <si>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</si>
  <si>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</si>
  <si>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</si>
  <si>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</si>
  <si>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</si>
  <si>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</si>
  <si>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</si>
  <si>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</si>
  <si>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</si>
  <si>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</si>
  <si>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</si>
  <si>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</si>
  <si>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</si>
  <si>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</si>
  <si>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</si>
  <si>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</si>
  <si>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</si>
  <si>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</si>
  <si>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</si>
  <si>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</si>
  <si>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</si>
  <si>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</si>
  <si>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</si>
  <si>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</si>
  <si>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</si>
  <si>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</si>
  <si>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</si>
  <si>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</si>
  <si>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</si>
  <si>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</si>
  <si>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</si>
  <si>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</si>
  <si>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</si>
  <si>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</si>
  <si>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</si>
  <si>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</si>
  <si>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</si>
  <si>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</si>
  <si>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</si>
  <si>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</si>
  <si>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</si>
  <si>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</si>
  <si>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</si>
  <si>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</si>
  <si>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</si>
  <si>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</si>
  <si>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</si>
  <si>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</si>
  <si>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</si>
  <si>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</si>
  <si>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</si>
  <si>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</si>
  <si>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</si>
  <si>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</si>
  <si>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</si>
  <si>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</si>
  <si>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</si>
  <si>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</si>
  <si>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</si>
  <si>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</si>
  <si>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</si>
  <si>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</si>
  <si>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</si>
  <si>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</si>
  <si>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</si>
  <si>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</si>
  <si>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</si>
  <si>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</si>
  <si>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</si>
  <si>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</si>
  <si>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</si>
  <si>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</si>
  <si>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</si>
  <si>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</si>
  <si>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</si>
  <si>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</si>
  <si>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</si>
  <si>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</si>
  <si>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</si>
  <si>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</si>
  <si>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</si>
  <si>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</si>
  <si>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</si>
  <si>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</si>
  <si>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</si>
  <si>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</si>
  <si>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</si>
  <si>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</si>
  <si>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</si>
  <si>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</si>
  <si>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</si>
  <si>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</si>
  <si>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</si>
  <si>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</si>
  <si>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</si>
  <si>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</si>
  <si>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</si>
  <si>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</si>
  <si>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</si>
  <si>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</si>
  <si>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</si>
  <si>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</si>
  <si>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</si>
  <si>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</si>
  <si>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</si>
  <si>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</si>
  <si>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</si>
  <si>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</si>
  <si>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</si>
  <si>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</si>
  <si>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</si>
  <si>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</si>
  <si>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</si>
  <si>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</si>
  <si>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</si>
  <si>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</si>
  <si>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</si>
  <si>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</si>
  <si>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</si>
  <si>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</si>
  <si>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</si>
  <si>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</si>
  <si>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</si>
  <si>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</si>
  <si>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</si>
  <si>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</si>
  <si>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</si>
  <si>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</si>
  <si>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</si>
  <si>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</si>
  <si>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</si>
  <si>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</si>
  <si>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</si>
  <si>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</si>
  <si>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</si>
  <si>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</si>
  <si>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</si>
  <si>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</si>
  <si>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</si>
  <si>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</si>
  <si>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</si>
  <si>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</si>
  <si>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</si>
  <si>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</si>
  <si>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</si>
  <si>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</si>
  <si>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</si>
  <si>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</si>
  <si>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</si>
  <si>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</si>
  <si>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</si>
  <si>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</si>
  <si>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</si>
  <si>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</si>
  <si>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</si>
  <si>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</si>
  <si>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</si>
  <si>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</si>
  <si>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</si>
  <si>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</si>
  <si>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</si>
  <si>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</si>
  <si>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</si>
  <si>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</si>
  <si>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</si>
  <si>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</si>
  <si>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</si>
  <si>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</si>
  <si>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</si>
  <si>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</si>
  <si>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</si>
  <si>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</si>
  <si>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</si>
  <si>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</si>
  <si>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</si>
  <si>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</si>
  <si>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</si>
  <si>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</si>
  <si>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</si>
  <si>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</si>
  <si>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</si>
  <si>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</si>
  <si>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</si>
  <si>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</si>
  <si>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</si>
  <si>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</si>
  <si>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</si>
  <si>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</si>
  <si>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</si>
  <si>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</si>
  <si>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</si>
  <si>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</si>
  <si>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</si>
  <si>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</si>
  <si>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</si>
  <si>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</si>
  <si>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</si>
  <si>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</si>
  <si>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</si>
  <si>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</si>
  <si>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</si>
  <si>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</si>
  <si>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</si>
  <si>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</si>
  <si>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</si>
  <si>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</si>
  <si>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</si>
  <si>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</si>
  <si>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</si>
  <si>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</si>
  <si>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</si>
  <si>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</si>
  <si>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</si>
  <si>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</si>
  <si>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</si>
  <si>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</si>
  <si>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</si>
  <si>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</si>
  <si>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</si>
  <si>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</si>
  <si>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</si>
  <si>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</si>
  <si>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</si>
  <si>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</si>
  <si>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</si>
  <si>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</si>
  <si>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</si>
  <si>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</si>
  <si>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</si>
  <si>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</si>
  <si>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</si>
  <si>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</si>
  <si>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</si>
  <si>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</si>
  <si>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</si>
  <si>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</si>
  <si>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</si>
  <si>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</si>
  <si>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</si>
  <si>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</si>
  <si>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</si>
  <si>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</si>
  <si>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</si>
  <si>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</si>
  <si>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</si>
  <si>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</si>
  <si>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</si>
  <si>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</si>
  <si>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</si>
  <si>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</si>
  <si>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</si>
  <si>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</si>
  <si>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</si>
  <si>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</si>
  <si>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</si>
  <si>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</si>
  <si>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</si>
  <si>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</si>
  <si>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</si>
  <si>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</si>
  <si>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</si>
  <si>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</si>
  <si>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</si>
  <si>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</si>
  <si>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</si>
  <si>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</si>
  <si>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</si>
  <si>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</si>
  <si>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</si>
  <si>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</si>
  <si>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</si>
  <si>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</si>
  <si>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</si>
  <si>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</si>
  <si>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</si>
  <si>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</si>
  <si>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</si>
  <si>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</si>
  <si>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</si>
  <si>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</si>
  <si>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</si>
  <si>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</si>
  <si>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</si>
  <si>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</si>
  <si>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</si>
  <si>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</si>
  <si>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</si>
  <si>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</si>
  <si>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</si>
  <si>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</si>
  <si>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</si>
  <si>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</si>
  <si>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</si>
  <si>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</si>
  <si>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</si>
  <si>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</si>
  <si>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</si>
  <si>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</si>
  <si>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</si>
  <si>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</si>
  <si>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</si>
  <si>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</si>
  <si>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</si>
  <si>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</si>
  <si>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</si>
  <si>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</si>
  <si>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</si>
  <si>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</si>
  <si>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</si>
  <si>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</si>
  <si>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</si>
  <si>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</si>
  <si>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</si>
  <si>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</si>
  <si>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</si>
  <si>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</si>
  <si>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</si>
  <si>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</si>
  <si>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</si>
  <si>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</si>
  <si>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</si>
  <si>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</si>
  <si>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</si>
  <si>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</si>
  <si>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</si>
  <si>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</si>
  <si>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</si>
  <si>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</si>
  <si>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</si>
  <si>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</si>
  <si>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</si>
  <si>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</si>
  <si>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</si>
  <si>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</si>
  <si>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</si>
  <si>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</si>
  <si>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</si>
  <si>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</si>
  <si>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</si>
  <si>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</si>
  <si>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</si>
  <si>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</si>
  <si>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</si>
  <si>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</si>
  <si>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</si>
  <si>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</si>
  <si>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</si>
  <si>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</si>
  <si>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</si>
  <si>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</si>
  <si>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</si>
  <si>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</si>
  <si>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</si>
  <si>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</si>
  <si>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</si>
  <si>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</si>
  <si>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</si>
  <si>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</si>
  <si>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</si>
  <si>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</si>
  <si>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</si>
  <si>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</si>
  <si>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</si>
  <si>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</si>
  <si>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</si>
  <si>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</si>
  <si>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</si>
  <si>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</si>
  <si>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</si>
  <si>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</si>
  <si>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</si>
  <si>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</si>
  <si>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</si>
  <si>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</si>
  <si>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</si>
  <si>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</si>
  <si>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</si>
  <si>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</si>
  <si>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</si>
  <si>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</si>
  <si>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</si>
  <si>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</si>
  <si>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</si>
  <si>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</si>
  <si>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</si>
  <si>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</si>
  <si>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</si>
  <si>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</si>
  <si>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</si>
  <si>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</si>
  <si>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</si>
  <si>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</si>
  <si>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</si>
  <si>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</si>
  <si>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</si>
  <si>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</si>
  <si>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</si>
  <si>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</si>
  <si>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</si>
  <si>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</si>
  <si>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</si>
  <si>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</si>
  <si>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</si>
  <si>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</si>
  <si>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</si>
  <si>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</si>
  <si>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</si>
  <si>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</si>
  <si>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</si>
  <si>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</si>
  <si>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</si>
  <si>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</si>
  <si>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</si>
  <si>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</si>
  <si>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</si>
  <si>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</si>
  <si>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</si>
  <si>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</si>
  <si>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</si>
  <si>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</si>
  <si>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</si>
  <si>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</si>
  <si>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</si>
  <si>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</si>
  <si>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</si>
  <si>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</si>
  <si>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</si>
  <si>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</si>
  <si>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</si>
  <si>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</si>
  <si>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</si>
  <si>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</si>
  <si>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</si>
  <si>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</si>
  <si>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</si>
  <si>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</si>
  <si>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</si>
  <si>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</si>
  <si>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</si>
  <si>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</si>
  <si>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</si>
  <si>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</si>
  <si>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</si>
  <si>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</si>
  <si>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</si>
  <si>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</si>
  <si>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</si>
  <si>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</si>
  <si>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</si>
  <si>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</si>
  <si>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</si>
  <si>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</si>
  <si>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</si>
  <si>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</si>
  <si>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</si>
  <si>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</si>
  <si>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</si>
  <si>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</si>
  <si>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</si>
  <si>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</si>
  <si>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</si>
  <si>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</si>
  <si>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</si>
  <si>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</si>
  <si>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</si>
  <si>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</si>
  <si>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</si>
  <si>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</si>
  <si>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</si>
  <si>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</si>
  <si>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</si>
  <si>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</si>
  <si>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</si>
  <si>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</si>
  <si>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</si>
  <si>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</si>
  <si>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</si>
  <si>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</si>
  <si>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</si>
  <si>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</si>
  <si>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</si>
  <si>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</si>
  <si>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</si>
  <si>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</si>
  <si>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</si>
  <si>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</si>
  <si>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</si>
  <si>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</si>
  <si>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</si>
  <si>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</si>
  <si>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</si>
  <si>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</si>
  <si>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</si>
  <si>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</si>
  <si>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</si>
  <si>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</si>
  <si>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</si>
  <si>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</si>
  <si>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</si>
  <si>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</si>
  <si>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</si>
  <si>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</si>
  <si>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</si>
  <si>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</si>
  <si>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</si>
  <si>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</si>
  <si>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</si>
  <si>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</si>
  <si>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</si>
  <si>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</si>
  <si>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</si>
  <si>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</si>
  <si>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</si>
  <si>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</si>
  <si>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</si>
  <si>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</si>
  <si>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</si>
  <si>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</si>
  <si>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</si>
  <si>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</si>
  <si>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</si>
  <si>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</si>
  <si>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</si>
  <si>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</si>
  <si>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</si>
  <si>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</si>
  <si>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</si>
  <si>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</si>
  <si>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</si>
  <si>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</si>
  <si>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</si>
  <si>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</si>
  <si>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</si>
  <si>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</si>
  <si>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</si>
  <si>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</si>
  <si>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</si>
  <si>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</si>
  <si>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</si>
  <si>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</si>
  <si>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</si>
  <si>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</si>
  <si>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</si>
  <si>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</si>
  <si>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</si>
  <si>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</si>
  <si>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</si>
  <si>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</si>
  <si>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</si>
  <si>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</si>
  <si>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</si>
  <si>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</si>
  <si>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</si>
  <si>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</si>
  <si>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</si>
  <si>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</si>
  <si>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</si>
  <si>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</si>
  <si>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</si>
  <si>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</si>
  <si>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</si>
  <si>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</si>
  <si>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</si>
  <si>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</si>
  <si>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</si>
  <si>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</si>
  <si>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</si>
  <si>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</si>
  <si>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</si>
  <si>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</si>
  <si>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</si>
  <si>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</si>
  <si>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</si>
  <si>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</si>
  <si>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</si>
  <si>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</si>
  <si>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</si>
  <si>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</si>
  <si>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</si>
  <si>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</si>
  <si>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</si>
  <si>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</si>
  <si>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</si>
  <si>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</si>
  <si>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</si>
  <si>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</si>
  <si>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</si>
  <si>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</si>
  <si>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</si>
  <si>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</si>
  <si>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</si>
  <si>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</si>
  <si>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</si>
  <si>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</si>
  <si>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</si>
  <si>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</si>
  <si>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</si>
  <si>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</si>
  <si>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</si>
  <si>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</si>
  <si>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</si>
  <si>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</si>
  <si>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</si>
  <si>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</si>
  <si>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</si>
  <si>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</si>
  <si>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</si>
  <si>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</si>
  <si>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</si>
  <si>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</si>
  <si>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</si>
  <si>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</si>
  <si>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</si>
  <si>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</si>
  <si>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</si>
  <si>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</si>
  <si>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</si>
  <si>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</si>
  <si>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</si>
  <si>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</si>
  <si>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</si>
  <si>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</si>
  <si>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</si>
  <si>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</si>
  <si>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</si>
  <si>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</si>
  <si>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</si>
  <si>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</si>
  <si>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</si>
  <si>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</si>
  <si>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</si>
  <si>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</si>
  <si>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</si>
  <si>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</si>
  <si>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</si>
  <si>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</si>
  <si>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</si>
  <si>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</si>
  <si>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</si>
  <si>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</si>
  <si>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</si>
  <si>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</si>
  <si>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</si>
  <si>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</si>
  <si>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</si>
  <si>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</si>
  <si>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</si>
  <si>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</si>
  <si>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</si>
  <si>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</si>
  <si>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</si>
  <si>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</si>
  <si>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</si>
  <si>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</si>
  <si>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</si>
  <si>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</si>
  <si>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</si>
  <si>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</si>
  <si>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</si>
  <si>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</si>
  <si>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</si>
  <si>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</si>
  <si>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</si>
  <si>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</si>
  <si>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</si>
  <si>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</si>
  <si>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</si>
  <si>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</si>
  <si>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</si>
  <si>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</si>
  <si>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</si>
  <si>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</si>
  <si>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</si>
  <si>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</si>
  <si>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</si>
  <si>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</si>
  <si>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</si>
  <si>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</si>
  <si>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</si>
  <si>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</si>
  <si>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</si>
  <si>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</si>
  <si>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</si>
  <si>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</si>
  <si>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</si>
  <si>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</si>
  <si>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</si>
  <si>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</si>
  <si>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</si>
  <si>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</si>
  <si>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</si>
  <si>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</si>
  <si>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</si>
  <si>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</si>
  <si>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</si>
  <si>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</si>
  <si>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</si>
  <si>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</si>
  <si>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</si>
  <si>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</si>
  <si>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</si>
  <si>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</si>
  <si>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</si>
  <si>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</si>
  <si>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</si>
  <si>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</si>
  <si>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</si>
  <si>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</si>
  <si>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</si>
  <si>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</si>
  <si>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</si>
  <si>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</si>
  <si>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</si>
  <si>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</si>
  <si>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</si>
  <si>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</si>
  <si>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</si>
  <si>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</si>
  <si>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</si>
  <si>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</si>
  <si>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</si>
  <si>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</si>
  <si>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</si>
  <si>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</si>
  <si>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</si>
  <si>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</si>
  <si>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</si>
  <si>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</si>
  <si>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</si>
  <si>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</si>
  <si>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</si>
  <si>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</si>
  <si>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</si>
  <si>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</si>
  <si>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</si>
  <si>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</si>
  <si>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</si>
  <si>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</si>
  <si>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</si>
  <si>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</si>
  <si>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</si>
  <si>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</si>
  <si>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</si>
  <si>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</si>
  <si>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</si>
  <si>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</si>
  <si>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</si>
  <si>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</si>
  <si>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</si>
  <si>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</si>
  <si>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</si>
  <si>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</si>
  <si>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</si>
  <si>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</si>
  <si>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</si>
  <si>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</si>
  <si>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</si>
  <si>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</si>
  <si>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</si>
  <si>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</si>
  <si>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</si>
  <si>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</si>
  <si>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</si>
  <si>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</si>
  <si>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</si>
  <si>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</si>
  <si>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</si>
  <si>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</si>
  <si>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</si>
  <si>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</si>
  <si>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</si>
  <si>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</si>
  <si>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</si>
  <si>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</si>
  <si>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</si>
  <si>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</si>
  <si>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</si>
  <si>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</si>
  <si>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</si>
  <si>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</si>
  <si>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</si>
  <si>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</si>
  <si>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</si>
  <si>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</si>
  <si>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</si>
  <si>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</si>
  <si>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</si>
  <si>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</si>
  <si>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</si>
  <si>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</si>
  <si>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</si>
  <si>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</si>
  <si>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</si>
  <si>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</si>
  <si>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</si>
  <si>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</si>
  <si>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</si>
  <si>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</si>
  <si>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</si>
  <si>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</si>
  <si>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</si>
  <si>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</si>
  <si>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</si>
  <si>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</si>
  <si>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</si>
  <si>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</si>
  <si>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</si>
  <si>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</si>
  <si>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</si>
  <si>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</si>
  <si>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</si>
  <si>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</si>
  <si>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</si>
  <si>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</si>
  <si>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</si>
  <si>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</si>
  <si>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</si>
  <si>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</si>
  <si>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</si>
  <si>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</si>
  <si>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</si>
  <si>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</si>
  <si>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</si>
  <si>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</si>
  <si>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</si>
  <si>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</si>
  <si>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</si>
  <si>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</si>
  <si>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</si>
  <si>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</si>
  <si>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</si>
  <si>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</si>
  <si>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</si>
  <si>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</si>
  <si>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</si>
  <si>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</si>
  <si>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</si>
  <si>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</si>
  <si>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</si>
  <si>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</si>
  <si>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</si>
  <si>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</si>
  <si>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</si>
  <si>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</si>
  <si>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</si>
  <si>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</si>
  <si>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</si>
  <si>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</si>
  <si>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</si>
  <si>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</si>
  <si>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</si>
  <si>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</si>
  <si>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</si>
  <si>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</si>
  <si>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</si>
  <si>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</si>
  <si>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</si>
  <si>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</si>
  <si>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</si>
  <si>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</si>
  <si>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</si>
  <si>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</si>
  <si>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</si>
  <si>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</si>
  <si>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</si>
  <si>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</si>
  <si>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</si>
  <si>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</si>
  <si>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</si>
  <si>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</si>
  <si>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</si>
  <si>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</si>
  <si>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</si>
  <si>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</si>
  <si>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</si>
  <si>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</si>
  <si>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</si>
  <si>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</si>
  <si>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</si>
  <si>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</si>
  <si>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</si>
  <si>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</si>
  <si>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</si>
  <si>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</si>
  <si>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</si>
  <si>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</si>
  <si>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</si>
  <si>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</si>
  <si>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</si>
  <si>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</si>
  <si>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</si>
  <si>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</si>
  <si>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</si>
  <si>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</si>
  <si>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</si>
  <si>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</si>
  <si>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</si>
  <si>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</si>
  <si>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</si>
  <si>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</si>
  <si>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</si>
  <si>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</si>
  <si>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</si>
  <si>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</si>
  <si>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</si>
  <si>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</si>
  <si>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</si>
  <si>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</si>
  <si>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</si>
  <si>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</si>
  <si>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</si>
  <si>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</si>
  <si>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</si>
  <si>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</si>
  <si>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</si>
  <si>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</si>
  <si>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</si>
  <si>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</si>
  <si>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</si>
  <si>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</si>
  <si>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</si>
  <si>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</si>
  <si>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</si>
  <si>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</si>
  <si>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</si>
  <si>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</si>
  <si>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</si>
  <si>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</si>
  <si>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</si>
  <si>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</si>
  <si>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</si>
  <si>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</si>
  <si>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</si>
  <si>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</si>
  <si>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</si>
  <si>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</si>
  <si>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</si>
  <si>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</si>
  <si>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</si>
  <si>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</si>
  <si>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</si>
  <si>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</si>
  <si>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</si>
  <si>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</si>
  <si>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</si>
  <si>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</si>
  <si>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</si>
  <si>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</si>
  <si>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</si>
  <si>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</si>
  <si>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</si>
  <si>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</si>
  <si>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</si>
  <si>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</si>
  <si>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</si>
  <si>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</si>
  <si>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</si>
  <si>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</si>
  <si>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</si>
  <si>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</si>
  <si>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</si>
  <si>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</si>
  <si>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</si>
  <si>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</si>
  <si>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</si>
  <si>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</si>
  <si>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</si>
  <si>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</si>
  <si>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</si>
  <si>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</si>
  <si>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</si>
  <si>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</si>
  <si>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</si>
  <si>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</si>
  <si>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</si>
  <si>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</si>
  <si>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</si>
  <si>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</si>
  <si>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</si>
  <si>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</si>
  <si>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</si>
  <si>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</si>
  <si>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</si>
  <si>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</si>
  <si>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</si>
  <si>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</si>
  <si>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</si>
  <si>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</si>
  <si>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</si>
  <si>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</si>
  <si>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</si>
  <si>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</si>
  <si>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</si>
  <si>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</si>
  <si>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</si>
  <si>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</si>
  <si>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</si>
  <si>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</si>
  <si>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</si>
  <si>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</si>
  <si>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</si>
  <si>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</si>
  <si>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</si>
  <si>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</si>
  <si>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</si>
  <si>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</si>
  <si>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</si>
  <si>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</si>
  <si>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</si>
  <si>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</si>
  <si>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</si>
  <si>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</si>
  <si>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</si>
  <si>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</si>
  <si>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</si>
  <si>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</si>
  <si>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</si>
  <si>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</si>
  <si>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</si>
  <si>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</si>
  <si>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</si>
  <si>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</si>
  <si>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</si>
  <si>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</si>
  <si>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</si>
  <si>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</si>
  <si>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</si>
  <si>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</si>
  <si>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</si>
  <si>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</si>
  <si>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</si>
  <si>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</si>
  <si>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</si>
  <si>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</si>
  <si>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</si>
  <si>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</si>
  <si>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</si>
  <si>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</si>
  <si>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</si>
  <si>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</si>
  <si>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</si>
  <si>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</si>
  <si>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</si>
  <si>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</si>
  <si>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</si>
  <si>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</si>
  <si>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</si>
  <si>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</si>
  <si>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</si>
  <si>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</si>
  <si>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</si>
  <si>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</si>
  <si>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</si>
  <si>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</si>
  <si>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</si>
  <si>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</si>
  <si>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</si>
  <si>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</si>
  <si>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</si>
  <si>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</si>
  <si>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</si>
  <si>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</si>
  <si>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</si>
  <si>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</si>
  <si>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</si>
  <si>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</si>
  <si>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</si>
  <si>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</si>
  <si>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</si>
  <si>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</si>
  <si>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</si>
  <si>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</si>
  <si>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</si>
  <si>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</si>
  <si>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</si>
  <si>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</si>
  <si>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</si>
  <si>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</si>
  <si>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</si>
  <si>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</si>
  <si>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</si>
  <si>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</si>
  <si>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</si>
  <si>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</si>
  <si>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</si>
  <si>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</si>
  <si>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</si>
  <si>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</si>
  <si>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</si>
  <si>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</si>
  <si>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</si>
  <si>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</si>
  <si>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</si>
  <si>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</si>
  <si>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</si>
  <si>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</si>
  <si>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</si>
  <si>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</si>
  <si>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</si>
  <si>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</si>
  <si>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</si>
  <si>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</si>
  <si>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</si>
  <si>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</si>
  <si>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</si>
  <si>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</si>
  <si>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</si>
  <si>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</si>
  <si>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</si>
  <si>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</si>
  <si>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</si>
  <si>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</si>
  <si>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</si>
  <si>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</si>
  <si>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</si>
  <si>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</si>
  <si>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</si>
  <si>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</si>
  <si>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</si>
  <si>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</si>
  <si>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</si>
  <si>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</si>
  <si>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</si>
  <si>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</si>
  <si>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</si>
  <si>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</si>
  <si>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</si>
  <si>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</si>
  <si>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</si>
  <si>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</si>
  <si>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</si>
  <si>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</si>
  <si>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</si>
  <si>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</si>
  <si>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</si>
  <si>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</si>
  <si>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</si>
  <si>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</si>
  <si>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</si>
  <si>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</si>
  <si>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</si>
  <si>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</si>
  <si>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</si>
  <si>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</si>
  <si>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</si>
  <si>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</si>
  <si>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</si>
  <si>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</si>
  <si>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</si>
  <si>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</si>
  <si>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</si>
  <si>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</si>
  <si>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</si>
  <si>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</si>
  <si>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</si>
  <si>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</si>
  <si>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</si>
  <si>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</si>
  <si>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</si>
  <si>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</si>
  <si>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</si>
  <si>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</si>
  <si>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</si>
  <si>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</si>
  <si>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</si>
  <si>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</si>
  <si>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</si>
  <si>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</si>
  <si>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</si>
  <si>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</si>
  <si>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</si>
  <si>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</si>
  <si>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</si>
  <si>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</si>
  <si>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</si>
  <si>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</si>
  <si>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</si>
  <si>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</si>
  <si>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</si>
  <si>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</si>
  <si>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</si>
  <si>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</si>
  <si>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</si>
  <si>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</si>
  <si>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</si>
  <si>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</si>
  <si>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</si>
  <si>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</si>
  <si>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</si>
  <si>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</si>
  <si>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</si>
  <si>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</si>
  <si>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</si>
  <si>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</si>
  <si>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</si>
  <si>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</si>
  <si>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</si>
  <si>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</si>
  <si>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</si>
  <si>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</si>
  <si>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</si>
  <si>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</si>
  <si>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</si>
  <si>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</si>
  <si>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</si>
  <si>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</si>
  <si>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</si>
  <si>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</si>
  <si>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</si>
  <si>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</si>
  <si>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</si>
  <si>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</si>
  <si>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</si>
  <si>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</si>
  <si>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</si>
  <si>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</si>
  <si>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</si>
  <si>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</si>
  <si>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</si>
  <si>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</si>
  <si>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</si>
  <si>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</si>
  <si>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</si>
  <si>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</si>
  <si>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</si>
  <si>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</si>
  <si>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</si>
  <si>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</si>
  <si>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</si>
  <si>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</si>
  <si>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</si>
  <si>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</si>
  <si>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</si>
  <si>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</si>
  <si>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</si>
  <si>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</si>
  <si>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</si>
  <si>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</si>
  <si>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</si>
  <si>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</si>
  <si>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</si>
  <si>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</si>
  <si>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</si>
  <si>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</si>
  <si>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</si>
  <si>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</si>
  <si>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</si>
  <si>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</si>
  <si>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</si>
  <si>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</si>
  <si>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</si>
  <si>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</si>
  <si>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</si>
  <si>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</si>
  <si>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</si>
  <si>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</si>
  <si>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</si>
  <si>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</si>
  <si>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</si>
  <si>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</si>
  <si>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</si>
  <si>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</si>
  <si>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</si>
  <si>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</si>
  <si>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</si>
  <si>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</si>
  <si>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</si>
  <si>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</si>
  <si>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</si>
  <si>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</si>
  <si>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</si>
  <si>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</si>
  <si>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</si>
  <si>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</si>
  <si>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</si>
  <si>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</si>
  <si>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</si>
  <si>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</si>
  <si>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</si>
  <si>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</si>
  <si>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</si>
  <si>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</si>
  <si>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</si>
  <si>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</si>
  <si>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</si>
  <si>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</si>
  <si>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</si>
  <si>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</si>
  <si>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</si>
  <si>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</si>
  <si>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</si>
  <si>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</si>
  <si>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</si>
  <si>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</si>
  <si>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</si>
  <si>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</si>
  <si>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</si>
  <si>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</si>
  <si>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</si>
  <si>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</si>
  <si>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</si>
  <si>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</si>
  <si>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</si>
  <si>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</si>
  <si>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</si>
  <si>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</si>
  <si>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</si>
  <si>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</si>
  <si>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</si>
  <si>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</si>
  <si>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</si>
  <si>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</si>
  <si>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</si>
  <si>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</si>
  <si>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</si>
  <si>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</si>
  <si>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</si>
  <si>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</si>
  <si>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</si>
  <si>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</si>
  <si>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</si>
  <si>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</si>
  <si>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</si>
  <si>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</si>
  <si>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</si>
  <si>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</si>
  <si>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</si>
  <si>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</si>
  <si>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</si>
  <si>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</si>
  <si>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</si>
  <si>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</si>
  <si>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</si>
  <si>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</si>
  <si>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</si>
  <si>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</si>
  <si>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</si>
  <si>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</si>
  <si>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</si>
  <si>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</si>
  <si>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</si>
  <si>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</si>
  <si>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</si>
  <si>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</si>
  <si>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</si>
  <si>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</si>
  <si>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</si>
  <si>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</si>
  <si>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</si>
  <si>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</si>
  <si>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</si>
  <si>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</si>
  <si>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</si>
  <si>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</si>
  <si>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</si>
  <si>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</si>
  <si>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</si>
  <si>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</si>
  <si>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</si>
  <si>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</si>
  <si>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</si>
  <si>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</si>
  <si>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</si>
  <si>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</si>
  <si>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</si>
  <si>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</si>
  <si>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</si>
  <si>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</si>
  <si>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</si>
  <si>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</si>
  <si>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</si>
  <si>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</si>
  <si>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</si>
  <si>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</si>
  <si>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</si>
  <si>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</si>
  <si>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</si>
  <si>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</si>
  <si>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</si>
  <si>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</si>
  <si>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</si>
  <si>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</si>
  <si>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</si>
  <si>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</si>
  <si>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</si>
  <si>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</si>
  <si>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</si>
  <si>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</si>
  <si>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</si>
  <si>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</si>
  <si>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</si>
  <si>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</si>
  <si>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</si>
  <si>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</si>
  <si>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</si>
  <si>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</si>
  <si>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</si>
  <si>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</si>
  <si>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</si>
  <si>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</si>
  <si>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</si>
  <si>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</si>
  <si>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</si>
  <si>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</si>
  <si>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</si>
  <si>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</si>
  <si>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</si>
  <si>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</si>
  <si>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</si>
  <si>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</si>
  <si>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</si>
  <si>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</si>
  <si>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</si>
  <si>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</si>
  <si>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</si>
  <si>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</si>
  <si>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</si>
  <si>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</si>
  <si>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</si>
  <si>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</si>
  <si>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</si>
  <si>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</si>
  <si>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</si>
  <si>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</si>
  <si>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</si>
  <si>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</si>
  <si>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</si>
  <si>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</si>
  <si>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</si>
  <si>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</si>
  <si>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</si>
  <si>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</si>
  <si>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</si>
  <si>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</si>
  <si>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</si>
  <si>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</si>
  <si>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</si>
  <si>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</si>
  <si>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</si>
  <si>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</si>
  <si>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</si>
  <si>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</si>
  <si>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</si>
  <si>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</si>
  <si>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</si>
  <si>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</si>
  <si>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</si>
  <si>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</si>
  <si>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</si>
  <si>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</si>
  <si>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</si>
  <si>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</si>
  <si>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</si>
  <si>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</si>
  <si>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</si>
  <si>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</si>
  <si>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</si>
  <si>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</si>
  <si>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</si>
  <si>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</si>
  <si>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</si>
  <si>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</si>
  <si>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</si>
  <si>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</si>
  <si>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</si>
  <si>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</si>
  <si>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</si>
  <si>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</si>
  <si>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</si>
  <si>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</si>
  <si>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</si>
  <si>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</si>
  <si>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</si>
  <si>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</si>
  <si>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</si>
  <si>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</si>
  <si>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</si>
  <si>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</si>
  <si>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</si>
  <si>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</si>
  <si>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</si>
  <si>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</si>
  <si>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</si>
  <si>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</si>
  <si>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</si>
  <si>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</si>
  <si>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</si>
  <si>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</si>
  <si>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</si>
  <si>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</si>
  <si>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</si>
  <si>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</si>
  <si>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</si>
  <si>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</si>
  <si>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</si>
  <si>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</si>
  <si>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</si>
  <si>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</si>
  <si>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</si>
  <si>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</si>
  <si>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</si>
  <si>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</si>
  <si>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</si>
  <si>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</si>
  <si>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</si>
  <si>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</si>
  <si>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</si>
  <si>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</si>
  <si>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</si>
  <si>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</si>
  <si>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</si>
  <si>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</si>
  <si>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</si>
  <si>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</si>
  <si>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</si>
  <si>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</si>
  <si>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</si>
  <si>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</si>
  <si>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</si>
  <si>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</si>
  <si>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</si>
  <si>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</si>
  <si>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</si>
  <si>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</si>
  <si>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</si>
  <si>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</si>
  <si>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</si>
  <si>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</si>
  <si>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</si>
  <si>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</si>
  <si>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</si>
  <si>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</si>
  <si>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</si>
  <si>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</si>
  <si>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</si>
  <si>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</si>
  <si>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</si>
  <si>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</si>
  <si>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</si>
  <si>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</si>
  <si>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</si>
  <si>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</si>
  <si>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</si>
  <si>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</si>
  <si>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</si>
  <si>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</si>
  <si>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</si>
  <si>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</si>
  <si>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</si>
  <si>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</si>
  <si>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</si>
  <si>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</si>
  <si>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</si>
  <si>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</si>
  <si>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</si>
  <si>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</si>
  <si>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</si>
  <si>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</si>
  <si>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</si>
  <si>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</si>
  <si>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</si>
  <si>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</si>
  <si>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</si>
  <si>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</si>
  <si>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</si>
  <si>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</si>
  <si>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</si>
  <si>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</si>
  <si>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</si>
  <si>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</si>
  <si>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</si>
  <si>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</si>
  <si>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</si>
  <si>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</si>
  <si>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</si>
  <si>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</si>
  <si>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</si>
  <si>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</si>
  <si>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</si>
  <si>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</si>
  <si>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</si>
  <si>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</si>
  <si>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</si>
  <si>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</si>
  <si>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</si>
  <si>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</si>
  <si>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</si>
  <si>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</si>
  <si>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</si>
  <si>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</si>
  <si>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</si>
  <si>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</si>
  <si>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</si>
  <si>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</si>
  <si>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</si>
  <si>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</si>
  <si>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</si>
  <si>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</si>
  <si>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</si>
  <si>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</si>
  <si>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</si>
  <si>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</si>
  <si>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</si>
  <si>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</si>
  <si>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</si>
  <si>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</si>
  <si>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</si>
  <si>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</si>
  <si>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</si>
  <si>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</si>
  <si>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</si>
  <si>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</si>
  <si>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</si>
  <si>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</si>
  <si>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</si>
  <si>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</si>
  <si>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</si>
  <si>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</si>
  <si>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</si>
  <si>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</si>
  <si>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</si>
  <si>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</si>
  <si>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</si>
  <si>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</si>
  <si>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</si>
  <si>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</si>
  <si>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</si>
  <si>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</si>
  <si>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</si>
  <si>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</si>
  <si>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</si>
  <si>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</si>
  <si>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</si>
  <si>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</si>
  <si>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</si>
  <si>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</si>
  <si>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</si>
  <si>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</si>
  <si>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</si>
  <si>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</si>
  <si>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</si>
  <si>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</si>
  <si>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</si>
  <si>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</si>
  <si>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</si>
  <si>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</si>
  <si>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</si>
  <si>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</si>
  <si>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</si>
  <si>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</si>
  <si>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</si>
  <si>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</si>
  <si>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</si>
  <si>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</si>
  <si>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</si>
  <si>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</si>
  <si>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</si>
  <si>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</si>
  <si>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</si>
  <si>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</si>
  <si>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</si>
  <si>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</si>
  <si>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</si>
  <si>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</si>
  <si>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</si>
  <si>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</si>
  <si>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</si>
  <si>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</si>
  <si>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</si>
  <si>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</si>
  <si>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</si>
  <si>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</si>
  <si>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</si>
  <si>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</si>
  <si>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</si>
  <si>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</si>
  <si>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</si>
  <si>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</si>
  <si>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</si>
  <si>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</si>
  <si>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</si>
  <si>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</si>
  <si>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</si>
  <si>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</si>
  <si>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</si>
  <si>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</si>
  <si>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</si>
  <si>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</si>
  <si>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</si>
  <si>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</si>
  <si>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</si>
  <si>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</si>
  <si>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</si>
  <si>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</si>
  <si>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</si>
  <si>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</si>
  <si>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</si>
  <si>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</si>
  <si>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</si>
  <si>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</si>
  <si>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</si>
  <si>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</si>
  <si>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</si>
  <si>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</si>
  <si>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</si>
  <si>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</si>
  <si>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</si>
  <si>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</si>
  <si>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</si>
  <si>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</si>
  <si>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</si>
  <si>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</si>
  <si>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</si>
  <si>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</si>
  <si>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</si>
  <si>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</si>
  <si>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</si>
  <si>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</si>
  <si>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</si>
  <si>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</si>
  <si>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</si>
  <si>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</si>
  <si>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</si>
  <si>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</si>
  <si>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</si>
  <si>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</si>
  <si>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</si>
  <si>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</si>
  <si>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</si>
  <si>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</si>
  <si>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</si>
  <si>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</si>
  <si>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</si>
  <si>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</si>
  <si>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</si>
  <si>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</si>
  <si>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</si>
  <si>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</si>
  <si>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</si>
  <si>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</si>
  <si>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</si>
  <si>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</si>
  <si>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</si>
  <si>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</si>
  <si>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</si>
  <si>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</si>
  <si>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</si>
  <si>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</si>
  <si>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</si>
  <si>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</si>
  <si>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</si>
  <si>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</si>
  <si>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</si>
  <si>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</si>
  <si>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</si>
  <si>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</si>
  <si>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</si>
  <si>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</si>
  <si>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</si>
  <si>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</si>
  <si>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</si>
  <si>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</si>
  <si>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</si>
  <si>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</si>
  <si>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</si>
  <si>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</si>
  <si>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</si>
  <si>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</si>
  <si>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</si>
  <si>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</si>
  <si>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</si>
  <si>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</si>
  <si>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</si>
  <si>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</si>
  <si>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</si>
  <si>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</si>
  <si>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</si>
  <si>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</si>
  <si>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</si>
  <si>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</si>
  <si>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</si>
  <si>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</si>
  <si>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</si>
  <si>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</si>
  <si>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</si>
  <si>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</si>
  <si>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</si>
  <si>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</si>
  <si>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</si>
  <si>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</si>
  <si>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</si>
  <si>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</si>
  <si>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</si>
  <si>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</si>
  <si>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</si>
  <si>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</si>
  <si>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</si>
  <si>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</si>
  <si>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</si>
  <si>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</si>
  <si>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</si>
  <si>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</si>
  <si>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</si>
  <si>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</si>
  <si>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</si>
  <si>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</si>
  <si>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</si>
  <si>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</si>
  <si>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</si>
  <si>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</si>
  <si>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</si>
  <si>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</si>
  <si>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</si>
  <si>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</si>
  <si>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</si>
  <si>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</si>
  <si>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</si>
  <si>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</si>
  <si>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</si>
  <si>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</si>
  <si>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</si>
  <si>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</si>
  <si>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</si>
  <si>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</si>
  <si>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</si>
  <si>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</si>
  <si>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</si>
  <si>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</si>
  <si>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</si>
  <si>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</si>
  <si>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</si>
  <si>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</si>
  <si>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</si>
  <si>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</si>
  <si>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</si>
  <si>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</si>
  <si>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</si>
  <si>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</si>
  <si>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</si>
  <si>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</si>
  <si>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</si>
  <si>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</si>
  <si>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</si>
  <si>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</si>
  <si>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</si>
  <si>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</si>
  <si>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</si>
  <si>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</si>
  <si>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</si>
  <si>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</si>
  <si>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</si>
  <si>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</si>
  <si>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</si>
  <si>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</si>
  <si>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</si>
  <si>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</si>
  <si>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</si>
  <si>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</si>
  <si>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</si>
  <si>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</si>
  <si>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</si>
  <si>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</si>
  <si>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</si>
  <si>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</si>
  <si>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</si>
  <si>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</si>
  <si>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</si>
  <si>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</si>
  <si>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</si>
  <si>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</si>
  <si>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</si>
  <si>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</si>
  <si>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</si>
  <si>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</si>
  <si>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</si>
  <si>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</si>
  <si>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</si>
  <si>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</si>
  <si>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</si>
  <si>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</si>
  <si>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</si>
  <si>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</si>
  <si>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</si>
  <si>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</si>
  <si>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</si>
  <si>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</si>
  <si>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</si>
  <si>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</si>
  <si>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</si>
  <si>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</si>
  <si>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</si>
  <si>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</si>
  <si>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</si>
  <si>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</si>
  <si>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</si>
  <si>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</si>
  <si>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</si>
  <si>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</si>
  <si>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</si>
  <si>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</si>
  <si>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</si>
  <si>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</si>
  <si>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</si>
  <si>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</si>
  <si>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</si>
  <si>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</si>
  <si>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</si>
  <si>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</si>
  <si>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</si>
  <si>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</si>
  <si>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</si>
  <si>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</si>
  <si>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</si>
  <si>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</si>
  <si>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</si>
  <si>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</si>
  <si>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</si>
  <si>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</si>
  <si>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</si>
  <si>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</si>
  <si>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</si>
  <si>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</si>
  <si>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</si>
  <si>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</si>
  <si>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</si>
  <si>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</si>
  <si>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</si>
  <si>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</si>
  <si>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</si>
  <si>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</si>
  <si>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</si>
  <si>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</si>
  <si>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</si>
  <si>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</si>
  <si>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</si>
  <si>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</si>
  <si>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</si>
  <si>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</si>
  <si>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</si>
  <si>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</si>
  <si>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</si>
  <si>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</si>
  <si>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</si>
  <si>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</si>
  <si>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</si>
  <si>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</si>
  <si>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</si>
  <si>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</si>
  <si>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</si>
  <si>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</si>
  <si>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</si>
  <si>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</si>
  <si>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</si>
  <si>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</si>
  <si>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</si>
  <si>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</si>
  <si>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</si>
  <si>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</si>
  <si>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</si>
  <si>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</si>
  <si>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</si>
  <si>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</si>
  <si>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</si>
  <si>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</si>
  <si>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</si>
  <si>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</si>
  <si>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</si>
  <si>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</si>
  <si>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</si>
  <si>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</si>
  <si>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</si>
  <si>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</si>
  <si>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</si>
  <si>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</si>
  <si>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</si>
  <si>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</si>
  <si>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</si>
  <si>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</si>
  <si>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</si>
  <si>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</si>
  <si>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</si>
  <si>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</si>
  <si>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</si>
  <si>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</si>
  <si>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</si>
  <si>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</si>
  <si>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</si>
  <si>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</si>
  <si>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</si>
  <si>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</si>
  <si>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</si>
  <si>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</si>
  <si>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</si>
  <si>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</si>
  <si>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</si>
  <si>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</si>
  <si>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</si>
  <si>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</si>
  <si>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</si>
  <si>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</si>
  <si>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</si>
  <si>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</si>
  <si>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</si>
  <si>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</si>
  <si>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</si>
  <si>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</si>
  <si>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</si>
  <si>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</si>
  <si>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</si>
  <si>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</si>
  <si>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</si>
  <si>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</si>
  <si>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</si>
  <si>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</si>
  <si>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</si>
  <si>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</si>
  <si>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</si>
  <si>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</si>
  <si>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</si>
  <si>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</si>
  <si>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</si>
  <si>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</si>
  <si>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</si>
  <si>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</si>
  <si>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</si>
  <si>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</si>
  <si>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</si>
  <si>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</si>
  <si>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</si>
  <si>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</si>
  <si>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</si>
  <si>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</si>
  <si>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</si>
  <si>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</si>
  <si>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</si>
  <si>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</si>
  <si>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</si>
  <si>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</si>
  <si>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</si>
  <si>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</si>
  <si>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</si>
  <si>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</si>
  <si>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</si>
  <si>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</si>
  <si>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</si>
  <si>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</si>
  <si>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</si>
  <si>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</si>
  <si>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</si>
  <si>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</si>
  <si>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</si>
  <si>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</si>
  <si>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</si>
  <si>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</si>
  <si>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</si>
  <si>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</si>
  <si>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</si>
  <si>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</si>
  <si>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</si>
  <si>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</si>
  <si>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</si>
  <si>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</si>
  <si>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</si>
  <si>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</si>
  <si>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</si>
  <si>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</si>
  <si>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</si>
  <si>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</si>
  <si>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</si>
  <si>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</si>
  <si>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</si>
  <si>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</si>
  <si>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</si>
  <si>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</si>
  <si>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</si>
  <si>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</si>
  <si>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</si>
  <si>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</si>
  <si>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</si>
  <si>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</si>
  <si>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</si>
  <si>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</si>
  <si>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</si>
  <si>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</si>
  <si>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</si>
  <si>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</si>
  <si>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</si>
  <si>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</si>
  <si>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</si>
  <si>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</si>
  <si>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</si>
  <si>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</si>
  <si>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</si>
  <si>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</si>
  <si>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</si>
  <si>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</si>
  <si>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</si>
  <si>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</si>
  <si>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</si>
  <si>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</si>
  <si>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</si>
  <si>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</si>
  <si>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</si>
  <si>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</si>
  <si>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</si>
  <si>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</si>
  <si>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</si>
  <si>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</si>
  <si>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</si>
  <si>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</si>
  <si>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</si>
  <si>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</si>
  <si>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</si>
  <si>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</si>
  <si>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</si>
  <si>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</si>
  <si>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</si>
  <si>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</si>
  <si>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</si>
  <si>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</si>
  <si>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</si>
  <si>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</si>
  <si>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</si>
  <si>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</si>
  <si>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</si>
  <si>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</si>
  <si>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</si>
  <si>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</si>
  <si>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</si>
  <si>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</si>
  <si>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</si>
  <si>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</si>
  <si>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</si>
  <si>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</si>
  <si>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</si>
  <si>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</si>
  <si>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</si>
  <si>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</si>
  <si>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</si>
  <si>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</si>
  <si>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</si>
  <si>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</si>
  <si>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</si>
  <si>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</si>
  <si>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</si>
  <si>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</si>
  <si>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</si>
  <si>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</si>
  <si>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</si>
  <si>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</si>
  <si>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</si>
  <si>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</si>
  <si>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</si>
  <si>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</si>
  <si>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</si>
  <si>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</si>
  <si>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</si>
  <si>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</si>
  <si>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</si>
  <si>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</si>
  <si>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</si>
  <si>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</si>
  <si>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</si>
  <si>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</si>
  <si>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</si>
  <si>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</si>
  <si>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</si>
  <si>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</si>
  <si>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</si>
  <si>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</si>
  <si>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</si>
  <si>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</si>
  <si>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</si>
  <si>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</si>
  <si>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</si>
  <si>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</si>
  <si>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</si>
  <si>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</si>
  <si>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</si>
  <si>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</si>
  <si>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</si>
  <si>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</si>
  <si>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</si>
  <si>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</si>
  <si>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</si>
  <si>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</si>
  <si>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</si>
  <si>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</si>
  <si>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</si>
  <si>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</si>
  <si>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</si>
  <si>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</si>
  <si>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</si>
  <si>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</si>
  <si>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</si>
  <si>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</si>
  <si>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</si>
  <si>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</si>
  <si>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</si>
  <si>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</si>
  <si>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</si>
  <si>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</si>
  <si>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</si>
  <si>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</si>
  <si>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</si>
  <si>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</si>
  <si>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</si>
  <si>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</si>
  <si>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</si>
  <si>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</si>
  <si>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</si>
  <si>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</si>
  <si>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</si>
  <si>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</si>
  <si>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</si>
  <si>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</si>
  <si>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</si>
  <si>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</si>
  <si>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</si>
  <si>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</si>
  <si>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</si>
  <si>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</si>
  <si>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</si>
  <si>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</si>
  <si>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</si>
  <si>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</si>
  <si>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</si>
  <si>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</si>
  <si>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</si>
  <si>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</si>
  <si>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</si>
  <si>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</si>
  <si>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</si>
  <si>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</si>
  <si>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</si>
  <si>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</si>
  <si>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</si>
  <si>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</si>
  <si>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</si>
  <si>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</si>
  <si>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</si>
  <si>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</si>
  <si>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</si>
  <si>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</si>
  <si>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</si>
  <si>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</si>
  <si>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</si>
  <si>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</si>
  <si>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</si>
  <si>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</si>
  <si>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</si>
  <si>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</si>
  <si>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</si>
  <si>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</si>
  <si>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</si>
  <si>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</si>
  <si>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</si>
  <si>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</si>
  <si>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</si>
  <si>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</si>
  <si>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</si>
  <si>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</si>
  <si>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</si>
  <si>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</si>
  <si>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</si>
  <si>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</si>
  <si>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</si>
  <si>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</si>
  <si>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</si>
  <si>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</si>
  <si>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</si>
  <si>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</si>
  <si>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</si>
  <si>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</si>
  <si>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</si>
  <si>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</si>
  <si>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</si>
  <si>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</si>
  <si>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</si>
  <si>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</si>
  <si>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</si>
  <si>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</si>
  <si>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</si>
  <si>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</si>
  <si>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</si>
  <si>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</si>
  <si>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</si>
  <si>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</si>
  <si>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</si>
  <si>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</si>
  <si>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</si>
  <si>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</si>
  <si>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</si>
  <si>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</si>
  <si>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</si>
  <si>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</si>
  <si>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</si>
  <si>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</si>
  <si>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</si>
  <si>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</si>
  <si>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</si>
  <si>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</si>
  <si>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</si>
  <si>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</si>
  <si>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</si>
  <si>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</si>
  <si>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</si>
  <si>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</si>
  <si>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</si>
  <si>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</si>
  <si>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</si>
  <si>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</si>
  <si>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</si>
  <si>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</si>
  <si>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</si>
  <si>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</si>
  <si>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</si>
  <si>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</si>
  <si>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</si>
  <si>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</si>
  <si>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</si>
  <si>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</si>
  <si>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</si>
  <si>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</si>
  <si>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</si>
  <si>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</si>
  <si>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</si>
  <si>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</si>
  <si>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</si>
  <si>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</si>
  <si>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</si>
  <si>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</si>
  <si>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</si>
  <si>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</si>
  <si>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</si>
  <si>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</si>
  <si>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</si>
  <si>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</si>
  <si>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</si>
  <si>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</si>
  <si>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</si>
  <si>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</si>
  <si>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</si>
  <si>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</si>
  <si>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</si>
  <si>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</si>
  <si>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</si>
  <si>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</si>
  <si>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</si>
  <si>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</si>
  <si>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</si>
  <si>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</si>
  <si>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</si>
  <si>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</si>
  <si>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</si>
  <si>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</si>
  <si>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</si>
  <si>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</si>
  <si>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</si>
  <si>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</si>
  <si>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</si>
  <si>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</si>
  <si>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</si>
  <si>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</si>
  <si>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</si>
  <si>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</si>
  <si>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</si>
  <si>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</si>
  <si>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</si>
  <si>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</si>
  <si>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</si>
  <si>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</si>
  <si>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</si>
  <si>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</si>
  <si>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</si>
  <si>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</si>
  <si>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</si>
  <si>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</si>
  <si>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</si>
  <si>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</si>
  <si>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</si>
  <si>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</si>
  <si>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</si>
  <si>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</si>
  <si>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</si>
  <si>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</si>
  <si>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</si>
  <si>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</si>
  <si>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</si>
  <si>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</si>
  <si>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</si>
  <si>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</si>
  <si>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</si>
  <si>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</si>
  <si>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</si>
  <si>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</si>
  <si>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</si>
  <si>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</si>
  <si>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</si>
  <si>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</si>
  <si>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</si>
  <si>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</si>
  <si>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</si>
  <si>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</si>
  <si>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</si>
  <si>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</si>
  <si>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</si>
  <si>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</si>
  <si>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</si>
  <si>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</si>
  <si>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</si>
  <si>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</si>
  <si>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</si>
  <si>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</si>
  <si>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</si>
  <si>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</si>
  <si>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</si>
  <si>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</si>
  <si>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</si>
  <si>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</si>
  <si>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</si>
  <si>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</si>
  <si>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</si>
  <si>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</si>
  <si>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</si>
  <si>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</si>
  <si>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</si>
  <si>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</si>
  <si>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</si>
  <si>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</si>
  <si>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</si>
  <si>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</si>
  <si>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</si>
  <si>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</si>
  <si>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</si>
  <si>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</si>
  <si>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</si>
  <si>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</si>
  <si>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</si>
  <si>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</si>
  <si>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</si>
  <si>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</si>
  <si>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</si>
  <si>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</si>
  <si>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</si>
  <si>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</si>
  <si>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</si>
  <si>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</si>
  <si>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</si>
  <si>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</si>
  <si>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</si>
  <si>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</si>
  <si>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</si>
  <si>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</si>
  <si>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</si>
  <si>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</si>
  <si>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</si>
  <si>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</si>
  <si>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</si>
  <si>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</si>
  <si>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</si>
  <si>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</si>
  <si>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</si>
  <si>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</si>
  <si>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</si>
  <si>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</si>
  <si>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</si>
  <si>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</si>
  <si>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</si>
  <si>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</si>
  <si>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</si>
  <si>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</si>
  <si>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</si>
  <si>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</si>
  <si>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</si>
  <si>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</si>
  <si>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</si>
  <si>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</si>
  <si>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</si>
  <si>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</si>
  <si>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</si>
  <si>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</si>
  <si>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</si>
  <si>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</si>
  <si>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</si>
  <si>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</si>
  <si>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</si>
  <si>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</si>
  <si>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</si>
  <si>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</si>
  <si>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</si>
  <si>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</si>
  <si>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</si>
  <si>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</si>
  <si>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</si>
  <si>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</si>
  <si>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</si>
  <si>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</si>
  <si>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</si>
  <si>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</si>
  <si>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</si>
  <si>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</si>
  <si>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</si>
  <si>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</si>
  <si>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</si>
  <si>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</si>
  <si>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</si>
  <si>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</si>
  <si>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</si>
  <si>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</si>
  <si>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</si>
  <si>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</si>
  <si>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</si>
  <si>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</si>
  <si>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</si>
  <si>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</si>
  <si>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</si>
  <si>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</si>
  <si>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</si>
  <si>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</si>
  <si>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</si>
  <si>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</si>
  <si>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</si>
  <si>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</si>
  <si>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</si>
  <si>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</si>
  <si>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</si>
  <si>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</si>
  <si>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</si>
  <si>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</si>
  <si>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</si>
  <si>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</si>
  <si>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</si>
  <si>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</si>
  <si>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</si>
  <si>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</si>
  <si>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</si>
  <si>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</si>
  <si>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</si>
  <si>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</si>
  <si>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</si>
  <si>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</si>
  <si>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</si>
  <si>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</si>
  <si>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</si>
  <si>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</si>
  <si>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</si>
  <si>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</si>
  <si>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</si>
  <si>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</si>
  <si>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</si>
  <si>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</si>
  <si>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</si>
  <si>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</si>
  <si>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</si>
  <si>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</si>
  <si>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</si>
  <si>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</si>
  <si>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</si>
  <si>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</si>
  <si>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</si>
  <si>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</si>
  <si>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</si>
  <si>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</si>
  <si>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</si>
  <si>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</si>
  <si>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</si>
  <si>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</si>
  <si>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</si>
  <si>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</si>
  <si>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</si>
  <si>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</si>
  <si>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</si>
  <si>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</si>
  <si>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</si>
  <si>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</si>
  <si>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</si>
  <si>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</si>
  <si>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</si>
  <si>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</si>
  <si>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</si>
  <si>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</si>
  <si>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</si>
  <si>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</si>
  <si>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</si>
  <si>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</si>
  <si>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</si>
  <si>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</si>
  <si>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</si>
  <si>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</si>
  <si>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</si>
  <si>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</si>
  <si>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</si>
  <si>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</si>
  <si>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</si>
  <si>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</si>
  <si>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</si>
  <si>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</si>
  <si>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</si>
  <si>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</si>
  <si>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</si>
  <si>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</si>
  <si>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</si>
  <si>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</si>
  <si>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</si>
  <si>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</si>
  <si>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</si>
  <si>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</si>
  <si>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</si>
  <si>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</si>
  <si>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</si>
  <si>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</si>
  <si>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</si>
  <si>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</si>
  <si>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</si>
  <si>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</si>
  <si>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</si>
  <si>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</si>
  <si>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</si>
  <si>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</si>
  <si>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</si>
  <si>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</si>
  <si>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</si>
  <si>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</si>
  <si>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</si>
  <si>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</si>
  <si>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</si>
  <si>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</si>
  <si>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</si>
  <si>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</si>
  <si>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</si>
  <si>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</si>
  <si>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</si>
  <si>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</si>
  <si>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</si>
  <si>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</si>
  <si>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</si>
  <si>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</si>
  <si>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</si>
  <si>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</si>
  <si>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</si>
  <si>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</si>
  <si>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</si>
  <si>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</si>
  <si>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</si>
  <si>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</si>
  <si>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</si>
  <si>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</si>
  <si>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</si>
  <si>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</si>
  <si>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</si>
  <si>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</si>
  <si>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</si>
  <si>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</si>
  <si>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</si>
  <si>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</si>
  <si>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</si>
  <si>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</si>
  <si>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</si>
  <si>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</si>
  <si>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</si>
  <si>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</si>
  <si>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</si>
  <si>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</si>
  <si>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</si>
  <si>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</si>
  <si>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</si>
  <si>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</si>
  <si>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</si>
  <si>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</si>
  <si>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</si>
  <si>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</si>
  <si>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</si>
  <si>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</si>
  <si>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</si>
  <si>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</si>
  <si>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</si>
  <si>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</si>
  <si>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</si>
  <si>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</si>
  <si>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</si>
  <si>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</si>
  <si>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</si>
  <si>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</si>
  <si>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</si>
  <si>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</si>
  <si>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</si>
  <si>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</si>
  <si>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</si>
  <si>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</si>
  <si>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</si>
  <si>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</si>
  <si>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</si>
  <si>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</si>
  <si>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</si>
  <si>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</si>
  <si>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</si>
  <si>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</si>
  <si>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</si>
  <si>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</si>
  <si>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</si>
  <si>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</si>
  <si>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</si>
  <si>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</si>
  <si>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</si>
  <si>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</si>
  <si>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</si>
  <si>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</si>
  <si>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</si>
  <si>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</si>
  <si>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</si>
  <si>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</si>
  <si>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</si>
  <si>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</si>
  <si>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</si>
  <si>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</si>
  <si>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</si>
  <si>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</si>
  <si>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</si>
  <si>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</si>
  <si>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</si>
  <si>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</si>
  <si>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</si>
  <si>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</si>
  <si>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</si>
  <si>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</si>
  <si>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</si>
  <si>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</si>
  <si>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</si>
  <si>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</si>
  <si>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</si>
  <si>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</si>
  <si>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</si>
  <si>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</si>
  <si>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</si>
  <si>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</si>
  <si>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</si>
  <si>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</si>
  <si>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</si>
  <si>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</si>
  <si>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</si>
  <si>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</si>
  <si>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</si>
  <si>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</si>
  <si>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</si>
  <si>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</si>
  <si>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</si>
  <si>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</si>
  <si>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</si>
  <si>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</si>
  <si>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</si>
  <si>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</si>
  <si>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</si>
  <si>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</si>
  <si>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</si>
  <si>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</si>
  <si>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</si>
  <si>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</si>
  <si>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</si>
  <si>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</si>
  <si>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</si>
  <si>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</si>
  <si>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</si>
  <si>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</si>
  <si>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</si>
  <si>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</si>
  <si>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</si>
  <si>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</si>
  <si>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</si>
  <si>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</si>
  <si>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</si>
  <si>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</si>
  <si>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</si>
  <si>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</si>
  <si>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</si>
  <si>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</si>
  <si>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</si>
  <si>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</si>
  <si>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</si>
  <si>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</si>
  <si>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</si>
  <si>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</si>
  <si>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</si>
  <si>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</si>
  <si>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</si>
  <si>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</si>
  <si>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</si>
  <si>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</si>
  <si>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</si>
  <si>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</si>
  <si>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</si>
  <si>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</si>
  <si>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</si>
  <si>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</si>
  <si>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</si>
  <si>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</si>
  <si>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</si>
  <si>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</si>
  <si>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</si>
  <si>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</si>
  <si>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</si>
  <si>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</si>
  <si>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</si>
  <si>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</si>
  <si>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</si>
  <si>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</si>
  <si>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</si>
  <si>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</si>
  <si>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</si>
  <si>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</si>
  <si>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</si>
  <si>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</si>
  <si>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</si>
  <si>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</si>
  <si>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</si>
  <si>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</si>
  <si>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</si>
  <si>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</si>
  <si>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</si>
  <si>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</si>
  <si>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</si>
  <si>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</si>
  <si>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</si>
  <si>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</si>
  <si>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</si>
  <si>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</si>
  <si>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</si>
  <si>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</si>
  <si>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</si>
  <si>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</si>
  <si>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</si>
  <si>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</si>
  <si>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</si>
  <si>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</si>
  <si>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</si>
  <si>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</si>
  <si>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</si>
  <si>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</si>
  <si>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</si>
  <si>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</si>
  <si>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</si>
  <si>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</si>
  <si>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</si>
  <si>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</si>
  <si>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</si>
  <si>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</si>
  <si>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</si>
  <si>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</si>
  <si>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</si>
  <si>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</si>
  <si>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</si>
  <si>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</si>
  <si>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</si>
  <si>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</si>
  <si>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</si>
  <si>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</si>
  <si>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</si>
  <si>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</si>
  <si>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</si>
  <si>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</si>
  <si>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</si>
  <si>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</si>
  <si>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</si>
  <si>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</si>
  <si>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</si>
  <si>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</si>
  <si>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</si>
  <si>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</si>
  <si>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</si>
  <si>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</si>
  <si>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</si>
  <si>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</si>
  <si>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</si>
  <si>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</si>
  <si>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</si>
  <si>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</si>
  <si>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</si>
  <si>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</si>
  <si>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</si>
  <si>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</si>
  <si>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</si>
  <si>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</si>
  <si>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</si>
  <si>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</si>
  <si>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</si>
  <si>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</si>
  <si>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</si>
  <si>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</si>
  <si>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</si>
  <si>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</si>
  <si>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</si>
  <si>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</si>
  <si>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</si>
  <si>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</si>
  <si>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</si>
  <si>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</si>
  <si>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</si>
  <si>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</si>
  <si>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</si>
  <si>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</si>
  <si>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</si>
  <si>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</si>
  <si>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</si>
  <si>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</si>
  <si>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</si>
  <si>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</si>
  <si>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</si>
  <si>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</si>
  <si>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</si>
  <si>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</si>
  <si>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</si>
  <si>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</si>
  <si>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</si>
  <si>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</si>
  <si>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</si>
  <si>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</si>
  <si>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</si>
  <si>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</si>
  <si>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</si>
  <si>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</si>
  <si>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</si>
  <si>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</si>
  <si>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</si>
  <si>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</si>
  <si>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</si>
  <si>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</si>
  <si>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</si>
  <si>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</si>
  <si>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</si>
  <si>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</si>
  <si>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</si>
  <si>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</si>
  <si>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</si>
  <si>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</si>
  <si>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</si>
  <si>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</si>
  <si>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</si>
  <si>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</si>
  <si>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</si>
  <si>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</si>
  <si>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</si>
  <si>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</si>
  <si>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</si>
  <si>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</si>
  <si>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</si>
  <si>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</si>
  <si>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</si>
  <si>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</si>
  <si>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</si>
  <si>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</si>
  <si>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</si>
  <si>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</si>
  <si>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</si>
  <si>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</si>
  <si>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</si>
  <si>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</si>
  <si>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</si>
  <si>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</si>
  <si>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</si>
  <si>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</si>
  <si>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</si>
  <si>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</si>
  <si>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</si>
  <si>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</si>
  <si>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</si>
  <si>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</si>
  <si>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</si>
  <si>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</si>
  <si>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</si>
  <si>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</si>
  <si>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</si>
  <si>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</si>
  <si>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</si>
  <si>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</si>
  <si>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</si>
  <si>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</si>
  <si>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</si>
  <si>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</si>
  <si>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</si>
  <si>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</si>
  <si>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</si>
  <si>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</si>
  <si>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</si>
  <si>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</si>
  <si>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</si>
  <si>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</si>
  <si>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</si>
  <si>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</si>
  <si>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</si>
  <si>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</si>
  <si>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</si>
  <si>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</si>
  <si>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</si>
  <si>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</si>
  <si>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</si>
  <si>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</si>
  <si>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</si>
  <si>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</si>
  <si>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</si>
  <si>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</si>
  <si>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</si>
  <si>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</si>
  <si>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</si>
  <si>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</si>
  <si>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</si>
  <si>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</si>
  <si>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</si>
  <si>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</si>
  <si>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</si>
  <si>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</si>
  <si>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</si>
  <si>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</si>
  <si>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</si>
  <si>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</si>
  <si>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</si>
  <si>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</si>
  <si>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</si>
  <si>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</si>
  <si>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</si>
  <si>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</si>
  <si>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</si>
  <si>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</si>
  <si>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</si>
  <si>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</si>
  <si>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</si>
  <si>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</si>
  <si>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</si>
  <si>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</si>
  <si>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</si>
  <si>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</si>
  <si>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</si>
  <si>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</si>
  <si>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</si>
  <si>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</si>
  <si>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</si>
  <si>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</si>
  <si>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</si>
  <si>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</si>
  <si>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</si>
  <si>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</si>
  <si>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</si>
  <si>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</si>
  <si>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</si>
  <si>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</si>
  <si>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</si>
  <si>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</si>
  <si>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</si>
  <si>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</si>
  <si>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</si>
  <si>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</si>
  <si>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</si>
  <si>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</si>
  <si>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</si>
  <si>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</si>
  <si>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</si>
  <si>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</si>
  <si>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</si>
  <si>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</si>
  <si>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</si>
  <si>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</si>
  <si>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</si>
  <si>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</si>
  <si>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</si>
  <si>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</si>
  <si>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</si>
  <si>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</si>
  <si>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</si>
  <si>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</si>
  <si>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</si>
  <si>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</si>
  <si>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</si>
  <si>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</si>
  <si>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</si>
  <si>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</si>
  <si>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</si>
  <si>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</si>
  <si>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</si>
  <si>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</si>
  <si>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</si>
  <si>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</si>
  <si>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</si>
  <si>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</si>
  <si>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</si>
  <si>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</si>
  <si>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</si>
  <si>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</si>
  <si>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</si>
  <si>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</si>
  <si>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</si>
  <si>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</si>
  <si>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</si>
  <si>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</si>
  <si>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</si>
  <si>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</si>
  <si>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</si>
  <si>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</si>
  <si>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</si>
  <si>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</si>
  <si>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</si>
  <si>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</si>
  <si>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</si>
  <si>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</si>
  <si>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</si>
  <si>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</si>
  <si>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</si>
  <si>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</si>
  <si>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</si>
  <si>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</si>
  <si>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</si>
  <si>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</si>
  <si>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</si>
  <si>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</si>
  <si>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</si>
  <si>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</si>
  <si>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</si>
  <si>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</si>
  <si>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</si>
  <si>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</si>
  <si>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</si>
  <si>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</si>
  <si>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</si>
  <si>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</si>
  <si>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</si>
  <si>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</si>
  <si>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</si>
  <si>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</si>
  <si>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</si>
  <si>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</si>
  <si>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</si>
  <si>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</si>
  <si>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</si>
  <si>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</si>
  <si>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</si>
  <si>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</si>
  <si>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</si>
  <si>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</si>
  <si>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</si>
  <si>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</si>
  <si>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</si>
  <si>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</si>
  <si>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</si>
  <si>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</si>
  <si>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</si>
  <si>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</si>
  <si>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</si>
  <si>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</si>
  <si>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</si>
  <si>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</si>
  <si>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</si>
  <si>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</si>
  <si>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</si>
  <si>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</si>
  <si>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</si>
  <si>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</si>
  <si>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</si>
  <si>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</si>
  <si>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</si>
  <si>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</si>
  <si>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</si>
  <si>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</si>
  <si>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</si>
  <si>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</si>
  <si>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</si>
  <si>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</si>
  <si>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</si>
  <si>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</si>
  <si>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</si>
  <si>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</si>
  <si>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</si>
  <si>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</si>
  <si>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</si>
  <si>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</si>
  <si>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</si>
  <si>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</si>
  <si>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</si>
  <si>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</si>
  <si>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</si>
  <si>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</si>
  <si>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</si>
  <si>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</si>
  <si>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</si>
  <si>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</si>
  <si>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</si>
  <si>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</si>
  <si>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</si>
  <si>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</si>
  <si>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</si>
  <si>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</si>
  <si>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</si>
  <si>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</si>
  <si>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</si>
  <si>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</si>
  <si>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</si>
  <si>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</si>
  <si>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</si>
  <si>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</si>
  <si>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</si>
  <si>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</si>
  <si>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</si>
  <si>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</si>
  <si>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</si>
  <si>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</si>
  <si>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</si>
  <si>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</si>
  <si>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</si>
  <si>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</si>
  <si>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</si>
  <si>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</si>
  <si>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</si>
  <si>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</si>
  <si>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</si>
  <si>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</si>
  <si>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</si>
  <si>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</si>
  <si>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</si>
  <si>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</si>
  <si>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</si>
  <si>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</si>
  <si>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</si>
  <si>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</si>
  <si>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</si>
  <si>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</si>
  <si>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</si>
  <si>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</si>
  <si>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</si>
  <si>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</si>
  <si>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</si>
  <si>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</si>
  <si>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</si>
  <si>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</si>
  <si>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</si>
  <si>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</si>
  <si>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</si>
  <si>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</si>
  <si>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</si>
  <si>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</si>
  <si>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</si>
  <si>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</si>
  <si>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</si>
  <si>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</si>
  <si>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</si>
  <si>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</si>
  <si>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</si>
  <si>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</si>
  <si>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</si>
  <si>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</si>
  <si>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</si>
  <si>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</si>
  <si>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</si>
  <si>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</si>
  <si>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</si>
  <si>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</si>
  <si>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</si>
  <si>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</si>
  <si>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</si>
  <si>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</si>
  <si>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</si>
  <si>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</si>
  <si>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</si>
  <si>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</si>
  <si>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</si>
  <si>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</si>
  <si>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</si>
  <si>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</si>
  <si>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</si>
  <si>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</si>
  <si>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</si>
  <si>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</si>
  <si>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</si>
  <si>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</si>
  <si>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</si>
  <si>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</si>
  <si>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</si>
  <si>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</si>
  <si>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</si>
  <si>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</si>
  <si>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</si>
  <si>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</si>
  <si>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</si>
  <si>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</si>
  <si>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</si>
  <si>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</si>
  <si>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</si>
  <si>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</si>
  <si>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</si>
  <si>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</si>
  <si>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</si>
  <si>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</si>
  <si>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</si>
  <si>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</si>
  <si>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</si>
  <si>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</si>
  <si>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</si>
  <si>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</si>
  <si>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</si>
  <si>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</si>
  <si>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</si>
  <si>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</si>
  <si>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</si>
  <si>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</si>
  <si>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</si>
  <si>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</si>
  <si>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</si>
  <si>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</si>
  <si>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</si>
  <si>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</si>
  <si>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</si>
  <si>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</si>
  <si>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</si>
  <si>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</si>
  <si>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</si>
  <si>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</si>
  <si>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</si>
  <si>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</si>
  <si>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</si>
  <si>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</si>
  <si>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</si>
  <si>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</si>
  <si>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</si>
  <si>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</si>
  <si>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</si>
  <si>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</si>
  <si>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</si>
  <si>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</si>
  <si>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</si>
  <si>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</si>
  <si>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</si>
  <si>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</si>
  <si>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</si>
  <si>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</si>
  <si>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</si>
  <si>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</si>
  <si>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</si>
  <si>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</si>
  <si>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</si>
  <si>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</si>
  <si>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</si>
  <si>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</si>
  <si>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</si>
  <si>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</si>
  <si>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</si>
  <si>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</si>
  <si>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</si>
  <si>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</si>
  <si>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</si>
  <si>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</si>
  <si>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</si>
  <si>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</si>
  <si>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</si>
  <si>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</si>
  <si>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</si>
  <si>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</si>
  <si>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</si>
  <si>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</si>
  <si>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</si>
  <si>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</si>
  <si>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</si>
  <si>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</si>
  <si>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</si>
  <si>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</si>
  <si>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</si>
  <si>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</si>
  <si>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</si>
  <si>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</si>
  <si>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</si>
  <si>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</si>
  <si>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</si>
  <si>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</si>
  <si>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</si>
  <si>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</si>
  <si>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</si>
  <si>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</si>
  <si>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</si>
  <si>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</si>
  <si>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</si>
  <si>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</si>
  <si>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</si>
  <si>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</si>
  <si>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</si>
  <si>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</si>
  <si>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</si>
  <si>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</si>
  <si>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</si>
  <si>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</si>
  <si>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</si>
  <si>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</si>
  <si>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</si>
  <si>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</si>
  <si>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</si>
  <si>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</si>
  <si>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</si>
  <si>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</si>
  <si>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</si>
  <si>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</si>
  <si>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</si>
  <si>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</si>
  <si>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</si>
  <si>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</si>
  <si>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</si>
  <si>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</si>
  <si>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</si>
  <si>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</si>
  <si>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</si>
  <si>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</si>
  <si>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</si>
  <si>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</si>
  <si>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</si>
  <si>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</si>
  <si>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</si>
  <si>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</si>
  <si>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</si>
  <si>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</si>
  <si>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</si>
  <si>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</si>
  <si>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</si>
  <si>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</si>
  <si>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</si>
  <si>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</si>
  <si>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</si>
  <si>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</si>
  <si>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</si>
  <si>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</si>
  <si>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</si>
  <si>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</si>
  <si>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</si>
  <si>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</si>
  <si>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</si>
  <si>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</si>
  <si>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</si>
  <si>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</si>
  <si>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</si>
  <si>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</si>
  <si>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</si>
  <si>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</si>
  <si>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</si>
  <si>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</si>
  <si>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</si>
  <si>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</si>
  <si>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</si>
  <si>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</si>
  <si>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</si>
  <si>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</si>
  <si>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</si>
  <si>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</si>
  <si>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</si>
  <si>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</si>
  <si>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</si>
  <si>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</si>
  <si>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</si>
  <si>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</si>
  <si>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</si>
  <si>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</si>
  <si>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</si>
  <si>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</si>
  <si>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</si>
  <si>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</si>
  <si>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</si>
  <si>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</si>
  <si>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</si>
  <si>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</si>
  <si>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</si>
  <si>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</si>
  <si>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</si>
  <si>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</si>
  <si>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</si>
  <si>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</si>
  <si>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</si>
  <si>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</si>
  <si>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</si>
  <si>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</si>
  <si>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</si>
  <si>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</si>
  <si>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</si>
  <si>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</si>
  <si>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</si>
  <si>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</si>
  <si>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</si>
  <si>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</si>
  <si>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</si>
  <si>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</si>
  <si>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</si>
  <si>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</si>
  <si>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</si>
  <si>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</si>
  <si>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</si>
  <si>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</si>
  <si>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</si>
  <si>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</si>
  <si>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</si>
  <si>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</si>
  <si>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</si>
  <si>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</si>
  <si>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</si>
  <si>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</si>
  <si>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</si>
  <si>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</si>
  <si>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</si>
  <si>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</si>
  <si>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</si>
  <si>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</si>
  <si>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</si>
  <si>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</si>
  <si>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</si>
  <si>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</si>
  <si>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</si>
  <si>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</si>
  <si>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</si>
  <si>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</si>
  <si>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</si>
  <si>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</si>
  <si>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</si>
  <si>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</si>
  <si>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</si>
  <si>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</si>
  <si>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</si>
  <si>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</si>
  <si>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</si>
  <si>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</si>
  <si>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</si>
  <si>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</si>
  <si>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</si>
  <si>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</si>
  <si>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</si>
  <si>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</si>
  <si>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</si>
  <si>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</si>
  <si>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</si>
  <si>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</si>
  <si>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</si>
  <si>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</si>
  <si>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</si>
  <si>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</si>
  <si>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</si>
  <si>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</si>
  <si>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</si>
  <si>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</si>
  <si>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</si>
  <si>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</si>
  <si>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</si>
  <si>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</si>
  <si>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</si>
  <si>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</si>
  <si>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</si>
  <si>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</si>
  <si>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</si>
  <si>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</si>
  <si>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</si>
  <si>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</si>
  <si>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</si>
  <si>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</si>
  <si>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</si>
  <si>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</si>
  <si>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</si>
  <si>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</si>
  <si>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</si>
  <si>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</si>
  <si>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</si>
  <si>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</si>
  <si>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</si>
  <si>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</si>
  <si>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</si>
  <si>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</si>
  <si>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</si>
  <si>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</si>
  <si>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</si>
  <si>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</si>
  <si>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</si>
  <si>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</si>
  <si>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</si>
  <si>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</si>
  <si>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</si>
  <si>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</si>
  <si>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</si>
  <si>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</si>
  <si>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</si>
  <si>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</si>
  <si>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</si>
  <si>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</si>
  <si>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</si>
  <si>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</si>
  <si>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</si>
  <si>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</si>
  <si>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</si>
  <si>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</si>
  <si>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</si>
  <si>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</si>
  <si>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</si>
  <si>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</si>
  <si>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Number Successful</t>
  </si>
  <si>
    <t>Number Failed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</si>
  <si>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</si>
  <si>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</si>
  <si>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</si>
  <si>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</si>
  <si>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</si>
  <si>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</si>
  <si>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</si>
  <si>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</si>
  <si>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</si>
  <si>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</si>
  <si>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</si>
  <si>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</si>
  <si>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</si>
  <si>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</si>
  <si>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</si>
  <si>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</si>
  <si>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</si>
  <si>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</si>
  <si>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</si>
  <si>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</si>
  <si>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</si>
  <si>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of backers_count</t>
  </si>
  <si>
    <t>Average of pledged</t>
  </si>
  <si>
    <t>Length</t>
  </si>
  <si>
    <t>Average of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</si>
</sst>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center" vertical="center" wrapText="1"/>
    </xf>
    <xf numFmtId="9" fontId="3" fillId="0" borderId="0" xfId="1" applyFont="1" applyAlignment="1">
      <alignment horizontal="center" vertical="center" wrapText="1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0" fillId="0" borderId="7" xfId="0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14" fontId="0" fillId="0" borderId="0" xfId="0" applyNumberFormat="1" applyAlignment="1">
      <alignment horizontal="left" indent="1"/>
    </xf>
    <xf numFmtId="2" fontId="0" fillId="0" borderId="0" xfId="0" applyNumberFormat="1"/>
    <xf numFmtId="14" fontId="0" fillId="0" borderId="0" xfId="0" applyNumberFormat="1" applyAlignment="1">
      <alignment horizontal="left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9" fontId="3" fillId="2" borderId="11" xfId="1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Goals'!$D$18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Goals'!$C$19:$C$30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Goals'!$D$19:$D$30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1-E24F-AA5E-44D205044F76}"/>
            </c:ext>
          </c:extLst>
        </c:ser>
        <c:ser>
          <c:idx val="1"/>
          <c:order val="1"/>
          <c:tx>
            <c:strRef>
              <c:f>'Outcomes based on Goals'!$E$18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Goals'!$C$19:$C$30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Goals'!$E$19:$E$30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1-E24F-AA5E-44D205044F76}"/>
            </c:ext>
          </c:extLst>
        </c:ser>
        <c:ser>
          <c:idx val="2"/>
          <c:order val="2"/>
          <c:tx>
            <c:strRef>
              <c:f>'Outcomes based on Goals'!$F$18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Goals'!$C$19:$C$30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Goals'!$F$19:$F$30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61-E24F-AA5E-44D20504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541071"/>
        <c:axId val="1613542703"/>
      </c:lineChart>
      <c:catAx>
        <c:axId val="16135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542703"/>
        <c:crosses val="autoZero"/>
        <c:auto val="1"/>
        <c:lblAlgn val="ctr"/>
        <c:lblOffset val="100"/>
        <c:noMultiLvlLbl val="0"/>
      </c:catAx>
      <c:valAx>
        <c:axId val="161354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5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42863522021940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8-9447-9294-43C52DFBE84D}"/>
            </c:ext>
          </c:extLst>
        </c:ser>
        <c:ser>
          <c:idx val="1"/>
          <c:order val="1"/>
          <c:tx>
            <c:strRef>
              <c:f>'Outcomes based on Launch Date'!$D$3:$D$4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8-9447-9294-43C52DFBE84D}"/>
            </c:ext>
          </c:extLst>
        </c:ser>
        <c:ser>
          <c:idx val="2"/>
          <c:order val="2"/>
          <c:tx>
            <c:strRef>
              <c:f>'Outcomes based on Launch Date'!$E$3:$E$4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8-9447-9294-43C52DFBE84D}"/>
            </c:ext>
          </c:extLst>
        </c:ser>
        <c:ser>
          <c:idx val="3"/>
          <c:order val="3"/>
          <c:tx>
            <c:strRef>
              <c:f>'Outcomes based on Launch Date'!$F$3:$F$4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78-9447-9294-43C52DFBE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352127"/>
        <c:axId val="1616224543"/>
      </c:lineChart>
      <c:catAx>
        <c:axId val="153935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224543"/>
        <c:crosses val="autoZero"/>
        <c:auto val="1"/>
        <c:lblAlgn val="ctr"/>
        <c:lblOffset val="100"/>
        <c:noMultiLvlLbl val="0"/>
      </c:catAx>
      <c:valAx>
        <c:axId val="161622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5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Year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Date'!$C$35:$C$36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Date'!$B$37:$B$99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Date'!$C$37:$C$99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A-8C42-8D1D-873842C637D0}"/>
            </c:ext>
          </c:extLst>
        </c:ser>
        <c:ser>
          <c:idx val="1"/>
          <c:order val="1"/>
          <c:tx>
            <c:strRef>
              <c:f>'Outcomes based on Launch Date'!$D$35:$D$36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Date'!$B$37:$B$99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Date'!$D$37:$D$99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A-8C42-8D1D-873842C637D0}"/>
            </c:ext>
          </c:extLst>
        </c:ser>
        <c:ser>
          <c:idx val="2"/>
          <c:order val="2"/>
          <c:tx>
            <c:strRef>
              <c:f>'Outcomes based on Launch Date'!$E$35:$E$36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Date'!$B$37:$B$99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Date'!$E$37:$E$99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A-8C42-8D1D-873842C637D0}"/>
            </c:ext>
          </c:extLst>
        </c:ser>
        <c:ser>
          <c:idx val="3"/>
          <c:order val="3"/>
          <c:tx>
            <c:strRef>
              <c:f>'Outcomes based on Launch Date'!$F$35:$F$36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Date'!$B$37:$B$99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Date'!$F$37:$F$99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A-8C42-8D1D-873842C63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086832"/>
        <c:axId val="2114088464"/>
      </c:lineChart>
      <c:catAx>
        <c:axId val="211408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88464"/>
        <c:crosses val="autoZero"/>
        <c:auto val="1"/>
        <c:lblAlgn val="ctr"/>
        <c:lblOffset val="100"/>
        <c:noMultiLvlLbl val="0"/>
      </c:catAx>
      <c:valAx>
        <c:axId val="21140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8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length of fundraiser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Date'!$B$25:$B$29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Date'!$C$25:$C$29</c:f>
              <c:numCache>
                <c:formatCode>General</c:formatCode>
                <c:ptCount val="4"/>
                <c:pt idx="0">
                  <c:v>33.278308621122591</c:v>
                </c:pt>
                <c:pt idx="1">
                  <c:v>34.770067284576704</c:v>
                </c:pt>
                <c:pt idx="2">
                  <c:v>35.877645640431489</c:v>
                </c:pt>
                <c:pt idx="3">
                  <c:v>29.561397565995755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D-D34E-ACCD-1F57016B6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111792"/>
        <c:axId val="1735113424"/>
      </c:lineChart>
      <c:catAx>
        <c:axId val="17351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13424"/>
        <c:crosses val="autoZero"/>
        <c:auto val="1"/>
        <c:lblAlgn val="ctr"/>
        <c:lblOffset val="100"/>
        <c:noMultiLvlLbl val="0"/>
      </c:catAx>
      <c:valAx>
        <c:axId val="17351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[Kickstarter_Module1.xlsx]Additional_for_written_analysis!PivotTable8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Additional_for_written_analysis!$J$3:$J$4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Additional_for_written_analysis!$I$5:$I$24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Additional_for_written_analysis!$J$5:$J$24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6-274D-A20F-92AE3B769296}"/>
            </c:ext>
          </c:extLst>
        </c:ser>
        <c:ser>
          <c:idx val="1"/>
          <c:order val="1"/>
          <c:tx>
            <c:strRef>
              <c:f>Additional_for_written_analysis!$K$3:$K$4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Additional_for_written_analysis!$I$5:$I$24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Additional_for_written_analysis!$K$5:$K$24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E-0848-889A-D47DC3CBC9C1}"/>
            </c:ext>
          </c:extLst>
        </c:ser>
        <c:ser>
          <c:idx val="2"/>
          <c:order val="2"/>
          <c:tx>
            <c:strRef>
              <c:f>Additional_for_written_analysis!$L$3:$L$4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Additional_for_written_analysis!$I$5:$I$24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Additional_for_written_analysis!$L$5:$L$24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E-0848-889A-D47DC3CBC9C1}"/>
            </c:ext>
          </c:extLst>
        </c:ser>
        <c:ser>
          <c:idx val="3"/>
          <c:order val="3"/>
          <c:tx>
            <c:strRef>
              <c:f>Additional_for_written_analysis!$M$3:$M$4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Additional_for_written_analysis!$I$5:$I$24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Additional_for_written_analysis!$M$5:$M$24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E-0848-889A-D47DC3CBC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52800"/>
        <c:axId val="1612369855"/>
      </c:barChart>
      <c:catAx>
        <c:axId val="557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69855"/>
        <c:crosses val="autoZero"/>
        <c:auto val="1"/>
        <c:lblAlgn val="ctr"/>
        <c:lblOffset val="100"/>
        <c:noMultiLvlLbl val="0"/>
      </c:catAx>
      <c:valAx>
        <c:axId val="161236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[Kickstarter_Module1.xlsx]Additional_for_written_analysis!PivotTable7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Additional_for_written_analysis!$B$3:$B$4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Additional_for_written_analysis!$A$5:$A$14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Additional_for_written_analysis!$B$5:$B$14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3-C149-8AB3-04FE6B1D1DEB}"/>
            </c:ext>
          </c:extLst>
        </c:ser>
        <c:ser>
          <c:idx val="1"/>
          <c:order val="1"/>
          <c:tx>
            <c:strRef>
              <c:f>Additional_for_written_analysis!$C$3:$C$4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Additional_for_written_analysis!$A$5:$A$14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Additional_for_written_analysis!$C$5:$C$14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3-C149-8AB3-04FE6B1D1DEB}"/>
            </c:ext>
          </c:extLst>
        </c:ser>
        <c:ser>
          <c:idx val="2"/>
          <c:order val="2"/>
          <c:tx>
            <c:strRef>
              <c:f>Additional_for_written_analysis!$D$3:$D$4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Additional_for_written_analysis!$A$5:$A$14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Additional_for_written_analysis!$D$5:$D$14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3-C149-8AB3-04FE6B1D1DEB}"/>
            </c:ext>
          </c:extLst>
        </c:ser>
        <c:ser>
          <c:idx val="3"/>
          <c:order val="3"/>
          <c:tx>
            <c:strRef>
              <c:f>Additional_for_written_analysis!$E$3:$E$4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Additional_for_written_analysis!$A$5:$A$14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Additional_for_written_analysis!$E$5:$E$14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93-C149-8AB3-04FE6B1D1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20815"/>
        <c:axId val="2822447"/>
      </c:barChart>
      <c:catAx>
        <c:axId val="282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447"/>
        <c:crosses val="autoZero"/>
        <c:auto val="1"/>
        <c:lblAlgn val="ctr"/>
        <c:lblOffset val="100"/>
        <c:noMultiLvlLbl val="0"/>
      </c:catAx>
      <c:valAx>
        <c:axId val="28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244659</xdr:colOff>
      <xdr:row>14</xdr:row>
      <xdr:rowOff>93383</xdr:rowOff>
    </xdr:from>
    <xdr:to>
      <xdr:col>8</xdr:col>
      <xdr:colOff>588308</xdr:colOff>
      <xdr:row>30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9DB67-AA93-5640-8C04-90EA50DA5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57150</xdr:rowOff>
    </xdr:from>
    <xdr:to>
      <xdr:col>15</xdr:col>
      <xdr:colOff>533400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32765-527A-FC47-8A68-0EA8CF755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34</xdr:row>
      <xdr:rowOff>82550</xdr:rowOff>
    </xdr:from>
    <xdr:to>
      <xdr:col>20</xdr:col>
      <xdr:colOff>342900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E116F-53A5-B64E-97ED-083F05C9D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271163</xdr:colOff>
      <xdr:row>20</xdr:row>
      <xdr:rowOff>144391</xdr:rowOff>
    </xdr:from>
    <xdr:to>
      <xdr:col>8</xdr:col>
      <xdr:colOff>720812</xdr:colOff>
      <xdr:row>29</xdr:row>
      <xdr:rowOff>45765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CE9974-A20C-EE47-A31E-5BC7DCB9A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26</xdr:row>
      <xdr:rowOff>166168</xdr:rowOff>
    </xdr:from>
    <xdr:to>
      <xdr:col>14</xdr:col>
      <xdr:colOff>261121</xdr:colOff>
      <xdr:row>43</xdr:row>
      <xdr:rowOff>154062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4B297-4D28-4540-BED0-329482894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46290</xdr:colOff>
      <xdr:row>15</xdr:row>
      <xdr:rowOff>117979</xdr:rowOff>
    </xdr:from>
    <xdr:to>
      <xdr:col>6</xdr:col>
      <xdr:colOff>119879</xdr:colOff>
      <xdr:row>30</xdr:row>
      <xdr:rowOff>12581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ABBD8-671A-E144-A902-FFE5EBD22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3.490269097223" createdVersion="6" refreshedVersion="6" minRefreshableVersion="3" recordCount="4114" xr:uid="{1347926F-E902-134F-ABDE-75AFF05C7234}">
  <cacheSource type="worksheet">
    <worksheetSource ref="A1:T4115" sheet="Kickstarter_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3.678657175929" createdVersion="6" refreshedVersion="6" minRefreshableVersion="3" recordCount="4114" xr:uid="{FA6225DD-DFC3-3D40-AF79-43A47631A804}">
  <cacheSource type="worksheet">
    <worksheetSource ref="A1:U4115" sheet="Kickstarter_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x v="1"/>
    <x v="1"/>
    <x v="1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x v="2"/>
    <x v="2"/>
    <x v="2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x v="3"/>
    <x v="3"/>
    <x v="3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x v="4"/>
    <x v="4"/>
    <x v="4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x v="5"/>
    <x v="5"/>
    <x v="5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x v="6"/>
    <x v="6"/>
    <x v="6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x v="7"/>
    <x v="7"/>
    <x v="7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x v="8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x v="9"/>
    <x v="2"/>
    <x v="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x v="10"/>
    <x v="9"/>
    <x v="10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x v="11"/>
    <x v="10"/>
    <x v="11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x v="12"/>
    <x v="11"/>
    <x v="12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x v="13"/>
    <x v="8"/>
    <x v="13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x v="14"/>
    <x v="12"/>
    <x v="14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x v="15"/>
    <x v="13"/>
    <x v="15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x v="16"/>
    <x v="14"/>
    <x v="16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x v="17"/>
    <x v="15"/>
    <x v="17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x v="18"/>
    <x v="11"/>
    <x v="18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x v="19"/>
    <x v="16"/>
    <x v="19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x v="20"/>
    <x v="13"/>
    <x v="20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x v="21"/>
    <x v="17"/>
    <x v="21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x v="22"/>
    <x v="18"/>
    <x v="22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x v="23"/>
    <x v="13"/>
    <x v="23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x v="24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x v="25"/>
    <x v="20"/>
    <x v="25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x v="26"/>
    <x v="21"/>
    <x v="26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x v="27"/>
    <x v="22"/>
    <x v="27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x v="28"/>
    <x v="14"/>
    <x v="28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x v="29"/>
    <x v="9"/>
    <x v="29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x v="30"/>
    <x v="23"/>
    <x v="30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x v="31"/>
    <x v="24"/>
    <x v="31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x v="32"/>
    <x v="25"/>
    <x v="32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x v="33"/>
    <x v="26"/>
    <x v="33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x v="34"/>
    <x v="27"/>
    <x v="34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x v="35"/>
    <x v="28"/>
    <x v="3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x v="36"/>
    <x v="12"/>
    <x v="36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x v="37"/>
    <x v="29"/>
    <x v="3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x v="38"/>
    <x v="30"/>
    <x v="38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x v="39"/>
    <x v="31"/>
    <x v="39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x v="40"/>
    <x v="13"/>
    <x v="40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x v="41"/>
    <x v="13"/>
    <x v="41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x v="42"/>
    <x v="32"/>
    <x v="42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x v="43"/>
    <x v="3"/>
    <x v="43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x v="44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x v="45"/>
    <x v="10"/>
    <x v="44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x v="46"/>
    <x v="33"/>
    <x v="45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x v="47"/>
    <x v="10"/>
    <x v="46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x v="48"/>
    <x v="13"/>
    <x v="47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x v="49"/>
    <x v="14"/>
    <x v="48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x v="50"/>
    <x v="20"/>
    <x v="49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x v="51"/>
    <x v="34"/>
    <x v="50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x v="52"/>
    <x v="3"/>
    <x v="5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x v="53"/>
    <x v="9"/>
    <x v="52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x v="54"/>
    <x v="3"/>
    <x v="53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x v="55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x v="56"/>
    <x v="6"/>
    <x v="55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x v="57"/>
    <x v="36"/>
    <x v="56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x v="58"/>
    <x v="3"/>
    <x v="57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x v="59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x v="60"/>
    <x v="37"/>
    <x v="59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x v="61"/>
    <x v="10"/>
    <x v="60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x v="62"/>
    <x v="9"/>
    <x v="61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x v="63"/>
    <x v="13"/>
    <x v="62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x v="64"/>
    <x v="38"/>
    <x v="63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x v="65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x v="66"/>
    <x v="13"/>
    <x v="65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x v="67"/>
    <x v="13"/>
    <x v="66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x v="68"/>
    <x v="20"/>
    <x v="67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x v="69"/>
    <x v="3"/>
    <x v="68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x v="70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x v="71"/>
    <x v="40"/>
    <x v="70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x v="72"/>
    <x v="41"/>
    <x v="71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x v="73"/>
    <x v="42"/>
    <x v="72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x v="74"/>
    <x v="2"/>
    <x v="73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x v="75"/>
    <x v="8"/>
    <x v="74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x v="76"/>
    <x v="43"/>
    <x v="75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x v="77"/>
    <x v="44"/>
    <x v="76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x v="78"/>
    <x v="45"/>
    <x v="77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x v="79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x v="80"/>
    <x v="14"/>
    <x v="79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x v="81"/>
    <x v="47"/>
    <x v="80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x v="82"/>
    <x v="23"/>
    <x v="81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x v="83"/>
    <x v="48"/>
    <x v="82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x v="84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x v="85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x v="86"/>
    <x v="12"/>
    <x v="85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x v="87"/>
    <x v="30"/>
    <x v="86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x v="88"/>
    <x v="8"/>
    <x v="87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x v="89"/>
    <x v="12"/>
    <x v="88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x v="90"/>
    <x v="2"/>
    <x v="89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x v="91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x v="92"/>
    <x v="10"/>
    <x v="9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x v="93"/>
    <x v="28"/>
    <x v="91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x v="94"/>
    <x v="49"/>
    <x v="92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x v="95"/>
    <x v="18"/>
    <x v="75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x v="96"/>
    <x v="15"/>
    <x v="93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x v="97"/>
    <x v="44"/>
    <x v="94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x v="98"/>
    <x v="50"/>
    <x v="95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x v="99"/>
    <x v="15"/>
    <x v="96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x v="100"/>
    <x v="10"/>
    <x v="97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x v="101"/>
    <x v="8"/>
    <x v="98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x v="102"/>
    <x v="12"/>
    <x v="99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x v="103"/>
    <x v="46"/>
    <x v="100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x v="104"/>
    <x v="2"/>
    <x v="49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x v="105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x v="106"/>
    <x v="10"/>
    <x v="102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x v="107"/>
    <x v="51"/>
    <x v="103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x v="108"/>
    <x v="15"/>
    <x v="29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x v="109"/>
    <x v="28"/>
    <x v="104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x v="110"/>
    <x v="46"/>
    <x v="105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x v="111"/>
    <x v="8"/>
    <x v="106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x v="112"/>
    <x v="10"/>
    <x v="107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x v="113"/>
    <x v="10"/>
    <x v="108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x v="114"/>
    <x v="9"/>
    <x v="109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x v="115"/>
    <x v="52"/>
    <x v="110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x v="116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x v="117"/>
    <x v="37"/>
    <x v="11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x v="118"/>
    <x v="10"/>
    <x v="113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x v="119"/>
    <x v="53"/>
    <x v="114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x v="120"/>
    <x v="54"/>
    <x v="115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x v="121"/>
    <x v="9"/>
    <x v="116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x v="122"/>
    <x v="55"/>
    <x v="117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x v="123"/>
    <x v="56"/>
    <x v="118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x v="124"/>
    <x v="23"/>
    <x v="117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x v="125"/>
    <x v="2"/>
    <x v="119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x v="126"/>
    <x v="31"/>
    <x v="120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x v="127"/>
    <x v="6"/>
    <x v="121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x v="128"/>
    <x v="57"/>
    <x v="122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x v="129"/>
    <x v="22"/>
    <x v="117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x v="130"/>
    <x v="20"/>
    <x v="117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x v="131"/>
    <x v="38"/>
    <x v="117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x v="132"/>
    <x v="58"/>
    <x v="123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x v="133"/>
    <x v="59"/>
    <x v="117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x v="134"/>
    <x v="10"/>
    <x v="117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x v="135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x v="121"/>
    <x v="9"/>
    <x v="117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x v="136"/>
    <x v="56"/>
    <x v="117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x v="137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x v="138"/>
    <x v="2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x v="139"/>
    <x v="61"/>
    <x v="117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x v="140"/>
    <x v="14"/>
    <x v="126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x v="141"/>
    <x v="9"/>
    <x v="115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x v="142"/>
    <x v="62"/>
    <x v="117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x v="143"/>
    <x v="51"/>
    <x v="127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x v="144"/>
    <x v="37"/>
    <x v="12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x v="145"/>
    <x v="22"/>
    <x v="129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x v="146"/>
    <x v="39"/>
    <x v="117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x v="147"/>
    <x v="63"/>
    <x v="13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x v="148"/>
    <x v="3"/>
    <x v="131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x v="149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x v="150"/>
    <x v="65"/>
    <x v="133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x v="151"/>
    <x v="66"/>
    <x v="134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x v="152"/>
    <x v="63"/>
    <x v="135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x v="153"/>
    <x v="15"/>
    <x v="13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x v="154"/>
    <x v="67"/>
    <x v="136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x v="155"/>
    <x v="19"/>
    <x v="137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x v="156"/>
    <x v="68"/>
    <x v="13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x v="157"/>
    <x v="10"/>
    <x v="117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x v="158"/>
    <x v="69"/>
    <x v="115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x v="159"/>
    <x v="10"/>
    <x v="117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x v="160"/>
    <x v="63"/>
    <x v="139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x v="161"/>
    <x v="70"/>
    <x v="140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x v="162"/>
    <x v="71"/>
    <x v="117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x v="163"/>
    <x v="72"/>
    <x v="141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x v="164"/>
    <x v="73"/>
    <x v="117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x v="165"/>
    <x v="10"/>
    <x v="142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x v="166"/>
    <x v="74"/>
    <x v="143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x v="167"/>
    <x v="6"/>
    <x v="144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x v="168"/>
    <x v="30"/>
    <x v="145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x v="169"/>
    <x v="3"/>
    <x v="144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x v="170"/>
    <x v="63"/>
    <x v="116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x v="171"/>
    <x v="75"/>
    <x v="117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x v="172"/>
    <x v="76"/>
    <x v="117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x v="173"/>
    <x v="12"/>
    <x v="117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x v="174"/>
    <x v="22"/>
    <x v="146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x v="175"/>
    <x v="15"/>
    <x v="117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x v="176"/>
    <x v="52"/>
    <x v="147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x v="177"/>
    <x v="69"/>
    <x v="117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x v="178"/>
    <x v="28"/>
    <x v="148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x v="179"/>
    <x v="38"/>
    <x v="149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x v="180"/>
    <x v="77"/>
    <x v="150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x v="181"/>
    <x v="28"/>
    <x v="117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x v="182"/>
    <x v="78"/>
    <x v="151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x v="183"/>
    <x v="15"/>
    <x v="152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x v="184"/>
    <x v="79"/>
    <x v="153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x v="185"/>
    <x v="10"/>
    <x v="117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x v="186"/>
    <x v="10"/>
    <x v="25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x v="187"/>
    <x v="15"/>
    <x v="117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x v="188"/>
    <x v="69"/>
    <x v="154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x v="189"/>
    <x v="14"/>
    <x v="155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x v="190"/>
    <x v="10"/>
    <x v="156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x v="191"/>
    <x v="80"/>
    <x v="15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x v="192"/>
    <x v="28"/>
    <x v="117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x v="193"/>
    <x v="30"/>
    <x v="158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x v="194"/>
    <x v="71"/>
    <x v="117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x v="195"/>
    <x v="8"/>
    <x v="159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x v="196"/>
    <x v="30"/>
    <x v="160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x v="197"/>
    <x v="31"/>
    <x v="161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x v="198"/>
    <x v="3"/>
    <x v="117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x v="199"/>
    <x v="12"/>
    <x v="162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x v="200"/>
    <x v="81"/>
    <x v="163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x v="201"/>
    <x v="12"/>
    <x v="117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x v="202"/>
    <x v="30"/>
    <x v="164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x v="203"/>
    <x v="82"/>
    <x v="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x v="204"/>
    <x v="6"/>
    <x v="166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x v="205"/>
    <x v="83"/>
    <x v="117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x v="206"/>
    <x v="32"/>
    <x v="167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x v="207"/>
    <x v="63"/>
    <x v="117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x v="208"/>
    <x v="31"/>
    <x v="117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x v="209"/>
    <x v="14"/>
    <x v="168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x v="210"/>
    <x v="10"/>
    <x v="169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x v="211"/>
    <x v="84"/>
    <x v="116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x v="212"/>
    <x v="63"/>
    <x v="17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x v="213"/>
    <x v="78"/>
    <x v="116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x v="214"/>
    <x v="85"/>
    <x v="115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x v="215"/>
    <x v="63"/>
    <x v="171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x v="216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x v="217"/>
    <x v="10"/>
    <x v="173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x v="218"/>
    <x v="63"/>
    <x v="174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x v="219"/>
    <x v="63"/>
    <x v="175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x v="220"/>
    <x v="63"/>
    <x v="117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x v="221"/>
    <x v="28"/>
    <x v="176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x v="222"/>
    <x v="86"/>
    <x v="117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x v="223"/>
    <x v="87"/>
    <x v="117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x v="224"/>
    <x v="48"/>
    <x v="117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x v="225"/>
    <x v="88"/>
    <x v="156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x v="226"/>
    <x v="89"/>
    <x v="117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x v="227"/>
    <x v="6"/>
    <x v="117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x v="228"/>
    <x v="9"/>
    <x v="117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x v="229"/>
    <x v="36"/>
    <x v="177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x v="230"/>
    <x v="86"/>
    <x v="117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x v="231"/>
    <x v="23"/>
    <x v="178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x v="232"/>
    <x v="90"/>
    <x v="117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x v="233"/>
    <x v="28"/>
    <x v="149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x v="234"/>
    <x v="3"/>
    <x v="117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x v="235"/>
    <x v="60"/>
    <x v="117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x v="236"/>
    <x v="36"/>
    <x v="155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x v="237"/>
    <x v="91"/>
    <x v="117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x v="238"/>
    <x v="28"/>
    <x v="156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x v="239"/>
    <x v="36"/>
    <x v="179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x v="240"/>
    <x v="92"/>
    <x v="18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x v="241"/>
    <x v="93"/>
    <x v="181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x v="242"/>
    <x v="31"/>
    <x v="182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x v="243"/>
    <x v="8"/>
    <x v="183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x v="244"/>
    <x v="10"/>
    <x v="184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x v="245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x v="246"/>
    <x v="10"/>
    <x v="186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x v="247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x v="248"/>
    <x v="3"/>
    <x v="188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x v="249"/>
    <x v="11"/>
    <x v="189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x v="250"/>
    <x v="8"/>
    <x v="190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x v="251"/>
    <x v="10"/>
    <x v="191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x v="252"/>
    <x v="15"/>
    <x v="192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x v="253"/>
    <x v="95"/>
    <x v="193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x v="254"/>
    <x v="6"/>
    <x v="194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x v="255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x v="256"/>
    <x v="19"/>
    <x v="196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x v="257"/>
    <x v="11"/>
    <x v="197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x v="258"/>
    <x v="96"/>
    <x v="198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x v="259"/>
    <x v="3"/>
    <x v="199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x v="260"/>
    <x v="22"/>
    <x v="20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x v="261"/>
    <x v="30"/>
    <x v="44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x v="262"/>
    <x v="31"/>
    <x v="201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x v="263"/>
    <x v="10"/>
    <x v="202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x v="264"/>
    <x v="10"/>
    <x v="203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x v="265"/>
    <x v="28"/>
    <x v="204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x v="266"/>
    <x v="97"/>
    <x v="205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x v="267"/>
    <x v="10"/>
    <x v="206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x v="268"/>
    <x v="57"/>
    <x v="207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x v="269"/>
    <x v="98"/>
    <x v="208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x v="270"/>
    <x v="11"/>
    <x v="209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x v="271"/>
    <x v="9"/>
    <x v="210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x v="272"/>
    <x v="10"/>
    <x v="211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x v="273"/>
    <x v="23"/>
    <x v="212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x v="274"/>
    <x v="22"/>
    <x v="213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x v="275"/>
    <x v="23"/>
    <x v="21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x v="276"/>
    <x v="99"/>
    <x v="215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x v="277"/>
    <x v="100"/>
    <x v="216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x v="278"/>
    <x v="73"/>
    <x v="217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x v="279"/>
    <x v="96"/>
    <x v="21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x v="280"/>
    <x v="62"/>
    <x v="219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x v="281"/>
    <x v="101"/>
    <x v="220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x v="282"/>
    <x v="102"/>
    <x v="221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x v="283"/>
    <x v="79"/>
    <x v="222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x v="284"/>
    <x v="32"/>
    <x v="223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x v="285"/>
    <x v="36"/>
    <x v="224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x v="286"/>
    <x v="36"/>
    <x v="22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x v="287"/>
    <x v="63"/>
    <x v="226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x v="288"/>
    <x v="36"/>
    <x v="227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x v="289"/>
    <x v="37"/>
    <x v="22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x v="290"/>
    <x v="10"/>
    <x v="229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x v="291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x v="292"/>
    <x v="91"/>
    <x v="231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x v="293"/>
    <x v="1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x v="294"/>
    <x v="63"/>
    <x v="232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x v="295"/>
    <x v="31"/>
    <x v="233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x v="296"/>
    <x v="22"/>
    <x v="234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x v="297"/>
    <x v="103"/>
    <x v="235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x v="298"/>
    <x v="3"/>
    <x v="236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x v="299"/>
    <x v="31"/>
    <x v="237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x v="300"/>
    <x v="93"/>
    <x v="238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x v="301"/>
    <x v="3"/>
    <x v="239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x v="302"/>
    <x v="9"/>
    <x v="240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x v="303"/>
    <x v="104"/>
    <x v="241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x v="304"/>
    <x v="51"/>
    <x v="242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x v="305"/>
    <x v="28"/>
    <x v="243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x v="306"/>
    <x v="29"/>
    <x v="244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x v="307"/>
    <x v="14"/>
    <x v="245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x v="308"/>
    <x v="102"/>
    <x v="246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x v="309"/>
    <x v="28"/>
    <x v="247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x v="310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x v="311"/>
    <x v="6"/>
    <x v="249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x v="312"/>
    <x v="73"/>
    <x v="250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x v="313"/>
    <x v="28"/>
    <x v="251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x v="314"/>
    <x v="31"/>
    <x v="25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x v="315"/>
    <x v="36"/>
    <x v="253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x v="316"/>
    <x v="11"/>
    <x v="254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x v="317"/>
    <x v="10"/>
    <x v="255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x v="318"/>
    <x v="10"/>
    <x v="256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x v="319"/>
    <x v="22"/>
    <x v="257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x v="320"/>
    <x v="19"/>
    <x v="258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x v="321"/>
    <x v="31"/>
    <x v="259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x v="322"/>
    <x v="105"/>
    <x v="260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x v="323"/>
    <x v="0"/>
    <x v="261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x v="324"/>
    <x v="63"/>
    <x v="262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x v="325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x v="326"/>
    <x v="23"/>
    <x v="264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x v="327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x v="328"/>
    <x v="3"/>
    <x v="266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x v="329"/>
    <x v="19"/>
    <x v="267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x v="330"/>
    <x v="79"/>
    <x v="268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x v="331"/>
    <x v="57"/>
    <x v="269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x v="332"/>
    <x v="79"/>
    <x v="270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x v="333"/>
    <x v="3"/>
    <x v="271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x v="334"/>
    <x v="0"/>
    <x v="272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x v="335"/>
    <x v="31"/>
    <x v="273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x v="336"/>
    <x v="9"/>
    <x v="274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x v="337"/>
    <x v="36"/>
    <x v="275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x v="338"/>
    <x v="12"/>
    <x v="276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x v="339"/>
    <x v="19"/>
    <x v="277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x v="340"/>
    <x v="8"/>
    <x v="278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x v="341"/>
    <x v="56"/>
    <x v="279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x v="342"/>
    <x v="11"/>
    <x v="280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x v="343"/>
    <x v="106"/>
    <x v="281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x v="344"/>
    <x v="107"/>
    <x v="282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x v="345"/>
    <x v="3"/>
    <x v="283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x v="346"/>
    <x v="79"/>
    <x v="284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x v="347"/>
    <x v="3"/>
    <x v="285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x v="348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x v="349"/>
    <x v="31"/>
    <x v="287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x v="350"/>
    <x v="109"/>
    <x v="288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x v="351"/>
    <x v="3"/>
    <x v="289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x v="352"/>
    <x v="110"/>
    <x v="290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x v="353"/>
    <x v="8"/>
    <x v="291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x v="354"/>
    <x v="19"/>
    <x v="292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x v="355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x v="356"/>
    <x v="36"/>
    <x v="294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x v="357"/>
    <x v="63"/>
    <x v="295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x v="358"/>
    <x v="111"/>
    <x v="296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x v="359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x v="360"/>
    <x v="19"/>
    <x v="298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x v="361"/>
    <x v="112"/>
    <x v="48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x v="362"/>
    <x v="113"/>
    <x v="299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x v="363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x v="364"/>
    <x v="36"/>
    <x v="301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x v="365"/>
    <x v="114"/>
    <x v="302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x v="366"/>
    <x v="3"/>
    <x v="303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x v="367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x v="368"/>
    <x v="115"/>
    <x v="305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x v="369"/>
    <x v="31"/>
    <x v="306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x v="370"/>
    <x v="60"/>
    <x v="307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x v="371"/>
    <x v="43"/>
    <x v="308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x v="372"/>
    <x v="51"/>
    <x v="309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x v="373"/>
    <x v="12"/>
    <x v="310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x v="374"/>
    <x v="2"/>
    <x v="49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x v="375"/>
    <x v="116"/>
    <x v="311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x v="376"/>
    <x v="14"/>
    <x v="312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x v="377"/>
    <x v="9"/>
    <x v="31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x v="378"/>
    <x v="36"/>
    <x v="314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x v="379"/>
    <x v="23"/>
    <x v="315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x v="380"/>
    <x v="31"/>
    <x v="316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x v="381"/>
    <x v="20"/>
    <x v="317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x v="382"/>
    <x v="117"/>
    <x v="318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x v="383"/>
    <x v="22"/>
    <x v="319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x v="384"/>
    <x v="31"/>
    <x v="320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x v="385"/>
    <x v="20"/>
    <x v="32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x v="386"/>
    <x v="114"/>
    <x v="322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x v="387"/>
    <x v="10"/>
    <x v="323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x v="388"/>
    <x v="118"/>
    <x v="324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x v="389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x v="390"/>
    <x v="22"/>
    <x v="326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x v="391"/>
    <x v="17"/>
    <x v="32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x v="392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x v="393"/>
    <x v="119"/>
    <x v="32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x v="394"/>
    <x v="3"/>
    <x v="330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x v="395"/>
    <x v="36"/>
    <x v="331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x v="396"/>
    <x v="120"/>
    <x v="332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x v="397"/>
    <x v="51"/>
    <x v="333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x v="398"/>
    <x v="22"/>
    <x v="334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x v="399"/>
    <x v="3"/>
    <x v="33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x v="400"/>
    <x v="63"/>
    <x v="33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x v="401"/>
    <x v="13"/>
    <x v="337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x v="402"/>
    <x v="10"/>
    <x v="338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x v="403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x v="404"/>
    <x v="121"/>
    <x v="340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x v="405"/>
    <x v="70"/>
    <x v="341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x v="406"/>
    <x v="13"/>
    <x v="342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x v="407"/>
    <x v="12"/>
    <x v="343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x v="408"/>
    <x v="2"/>
    <x v="34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x v="409"/>
    <x v="28"/>
    <x v="345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x v="410"/>
    <x v="11"/>
    <x v="346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x v="411"/>
    <x v="30"/>
    <x v="347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x v="412"/>
    <x v="122"/>
    <x v="348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x v="413"/>
    <x v="17"/>
    <x v="349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x v="414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x v="415"/>
    <x v="28"/>
    <x v="351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x v="416"/>
    <x v="124"/>
    <x v="352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x v="417"/>
    <x v="125"/>
    <x v="353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x v="418"/>
    <x v="6"/>
    <x v="354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x v="419"/>
    <x v="126"/>
    <x v="35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x v="420"/>
    <x v="36"/>
    <x v="356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x v="421"/>
    <x v="79"/>
    <x v="357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x v="422"/>
    <x v="22"/>
    <x v="358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x v="423"/>
    <x v="9"/>
    <x v="35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x v="424"/>
    <x v="63"/>
    <x v="360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x v="425"/>
    <x v="3"/>
    <x v="361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x v="426"/>
    <x v="115"/>
    <x v="117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x v="427"/>
    <x v="14"/>
    <x v="362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x v="428"/>
    <x v="10"/>
    <x v="117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x v="429"/>
    <x v="28"/>
    <x v="363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x v="430"/>
    <x v="9"/>
    <x v="364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x v="431"/>
    <x v="12"/>
    <x v="365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x v="432"/>
    <x v="9"/>
    <x v="117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x v="433"/>
    <x v="30"/>
    <x v="366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x v="434"/>
    <x v="74"/>
    <x v="158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x v="435"/>
    <x v="28"/>
    <x v="117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x v="436"/>
    <x v="39"/>
    <x v="117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x v="437"/>
    <x v="22"/>
    <x v="367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x v="438"/>
    <x v="52"/>
    <x v="117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x v="439"/>
    <x v="10"/>
    <x v="139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x v="440"/>
    <x v="44"/>
    <x v="117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x v="441"/>
    <x v="73"/>
    <x v="368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x v="442"/>
    <x v="3"/>
    <x v="115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x v="443"/>
    <x v="28"/>
    <x v="155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x v="444"/>
    <x v="127"/>
    <x v="369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x v="445"/>
    <x v="124"/>
    <x v="370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x v="446"/>
    <x v="11"/>
    <x v="139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x v="447"/>
    <x v="30"/>
    <x v="37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x v="448"/>
    <x v="13"/>
    <x v="372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x v="449"/>
    <x v="63"/>
    <x v="373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x v="450"/>
    <x v="22"/>
    <x v="117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x v="451"/>
    <x v="47"/>
    <x v="374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x v="452"/>
    <x v="128"/>
    <x v="375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x v="453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x v="454"/>
    <x v="99"/>
    <x v="372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x v="455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x v="456"/>
    <x v="22"/>
    <x v="117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x v="457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x v="458"/>
    <x v="130"/>
    <x v="379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x v="459"/>
    <x v="0"/>
    <x v="379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x v="460"/>
    <x v="131"/>
    <x v="117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x v="461"/>
    <x v="57"/>
    <x v="117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x v="462"/>
    <x v="56"/>
    <x v="38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x v="463"/>
    <x v="132"/>
    <x v="116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x v="464"/>
    <x v="133"/>
    <x v="381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x v="465"/>
    <x v="3"/>
    <x v="382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x v="466"/>
    <x v="22"/>
    <x v="383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x v="467"/>
    <x v="51"/>
    <x v="117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x v="468"/>
    <x v="12"/>
    <x v="117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x v="469"/>
    <x v="10"/>
    <x v="152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x v="470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x v="471"/>
    <x v="134"/>
    <x v="385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x v="472"/>
    <x v="11"/>
    <x v="386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x v="473"/>
    <x v="126"/>
    <x v="116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x v="474"/>
    <x v="13"/>
    <x v="117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x v="475"/>
    <x v="135"/>
    <x v="387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x v="476"/>
    <x v="15"/>
    <x v="117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x v="477"/>
    <x v="3"/>
    <x v="117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x v="478"/>
    <x v="36"/>
    <x v="388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x v="479"/>
    <x v="79"/>
    <x v="389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x v="480"/>
    <x v="11"/>
    <x v="39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x v="481"/>
    <x v="3"/>
    <x v="115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x v="482"/>
    <x v="36"/>
    <x v="391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x v="483"/>
    <x v="58"/>
    <x v="392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x v="484"/>
    <x v="136"/>
    <x v="393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x v="485"/>
    <x v="137"/>
    <x v="155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x v="486"/>
    <x v="63"/>
    <x v="117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x v="487"/>
    <x v="14"/>
    <x v="117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x v="488"/>
    <x v="138"/>
    <x v="394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x v="489"/>
    <x v="28"/>
    <x v="117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x v="490"/>
    <x v="3"/>
    <x v="117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x v="491"/>
    <x v="139"/>
    <x v="117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x v="492"/>
    <x v="11"/>
    <x v="117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x v="493"/>
    <x v="22"/>
    <x v="395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x v="494"/>
    <x v="39"/>
    <x v="117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x v="495"/>
    <x v="127"/>
    <x v="116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x v="496"/>
    <x v="140"/>
    <x v="134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x v="497"/>
    <x v="141"/>
    <x v="396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x v="498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x v="499"/>
    <x v="115"/>
    <x v="394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x v="500"/>
    <x v="3"/>
    <x v="117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x v="501"/>
    <x v="22"/>
    <x v="398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x v="502"/>
    <x v="115"/>
    <x v="399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x v="503"/>
    <x v="142"/>
    <x v="400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x v="504"/>
    <x v="14"/>
    <x v="401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x v="505"/>
    <x v="61"/>
    <x v="156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x v="506"/>
    <x v="22"/>
    <x v="141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x v="507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x v="508"/>
    <x v="10"/>
    <x v="115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x v="509"/>
    <x v="32"/>
    <x v="117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x v="510"/>
    <x v="10"/>
    <x v="403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x v="511"/>
    <x v="6"/>
    <x v="143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x v="512"/>
    <x v="63"/>
    <x v="404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x v="513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x v="514"/>
    <x v="143"/>
    <x v="405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x v="515"/>
    <x v="10"/>
    <x v="117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x v="516"/>
    <x v="36"/>
    <x v="82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x v="517"/>
    <x v="144"/>
    <x v="117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x v="518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x v="519"/>
    <x v="10"/>
    <x v="407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x v="520"/>
    <x v="10"/>
    <x v="408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x v="521"/>
    <x v="9"/>
    <x v="409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x v="522"/>
    <x v="10"/>
    <x v="41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x v="523"/>
    <x v="8"/>
    <x v="411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x v="524"/>
    <x v="14"/>
    <x v="48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x v="525"/>
    <x v="15"/>
    <x v="412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x v="526"/>
    <x v="3"/>
    <x v="413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x v="527"/>
    <x v="146"/>
    <x v="414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x v="528"/>
    <x v="38"/>
    <x v="41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x v="529"/>
    <x v="147"/>
    <x v="416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x v="530"/>
    <x v="23"/>
    <x v="417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x v="531"/>
    <x v="3"/>
    <x v="418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x v="532"/>
    <x v="13"/>
    <x v="20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x v="533"/>
    <x v="36"/>
    <x v="419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x v="534"/>
    <x v="13"/>
    <x v="42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x v="535"/>
    <x v="126"/>
    <x v="421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x v="536"/>
    <x v="13"/>
    <x v="422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x v="537"/>
    <x v="10"/>
    <x v="423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x v="538"/>
    <x v="2"/>
    <x v="424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x v="539"/>
    <x v="36"/>
    <x v="116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x v="540"/>
    <x v="37"/>
    <x v="379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x v="541"/>
    <x v="65"/>
    <x v="116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x v="542"/>
    <x v="29"/>
    <x v="119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x v="543"/>
    <x v="2"/>
    <x v="360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x v="544"/>
    <x v="63"/>
    <x v="425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x v="545"/>
    <x v="127"/>
    <x v="401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x v="546"/>
    <x v="51"/>
    <x v="117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x v="547"/>
    <x v="3"/>
    <x v="426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x v="548"/>
    <x v="30"/>
    <x v="427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x v="549"/>
    <x v="10"/>
    <x v="428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x v="550"/>
    <x v="96"/>
    <x v="429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x v="551"/>
    <x v="101"/>
    <x v="117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x v="552"/>
    <x v="31"/>
    <x v="430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x v="553"/>
    <x v="148"/>
    <x v="431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x v="554"/>
    <x v="51"/>
    <x v="117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x v="555"/>
    <x v="6"/>
    <x v="148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x v="556"/>
    <x v="60"/>
    <x v="432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x v="557"/>
    <x v="47"/>
    <x v="117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x v="558"/>
    <x v="149"/>
    <x v="155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x v="559"/>
    <x v="57"/>
    <x v="433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x v="560"/>
    <x v="36"/>
    <x v="434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x v="561"/>
    <x v="63"/>
    <x v="117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x v="562"/>
    <x v="96"/>
    <x v="427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x v="563"/>
    <x v="102"/>
    <x v="116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x v="564"/>
    <x v="31"/>
    <x v="117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x v="565"/>
    <x v="10"/>
    <x v="116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x v="566"/>
    <x v="3"/>
    <x v="117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x v="567"/>
    <x v="142"/>
    <x v="43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x v="568"/>
    <x v="30"/>
    <x v="17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x v="569"/>
    <x v="94"/>
    <x v="436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x v="570"/>
    <x v="31"/>
    <x v="437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x v="571"/>
    <x v="30"/>
    <x v="117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x v="572"/>
    <x v="150"/>
    <x v="438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x v="573"/>
    <x v="151"/>
    <x v="439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x v="574"/>
    <x v="127"/>
    <x v="440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x v="575"/>
    <x v="58"/>
    <x v="116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x v="576"/>
    <x v="10"/>
    <x v="115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x v="577"/>
    <x v="152"/>
    <x v="441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x v="578"/>
    <x v="14"/>
    <x v="442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x v="579"/>
    <x v="9"/>
    <x v="116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x v="580"/>
    <x v="44"/>
    <x v="117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x v="581"/>
    <x v="57"/>
    <x v="117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x v="582"/>
    <x v="7"/>
    <x v="116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x v="583"/>
    <x v="28"/>
    <x v="115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x v="584"/>
    <x v="7"/>
    <x v="117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x v="585"/>
    <x v="3"/>
    <x v="443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x v="586"/>
    <x v="11"/>
    <x v="444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x v="587"/>
    <x v="7"/>
    <x v="356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x v="588"/>
    <x v="51"/>
    <x v="116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x v="589"/>
    <x v="10"/>
    <x v="445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x v="590"/>
    <x v="57"/>
    <x v="377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x v="591"/>
    <x v="51"/>
    <x v="156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x v="592"/>
    <x v="2"/>
    <x v="129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x v="593"/>
    <x v="31"/>
    <x v="375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x v="594"/>
    <x v="57"/>
    <x v="44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x v="595"/>
    <x v="22"/>
    <x v="360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x v="596"/>
    <x v="51"/>
    <x v="17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x v="597"/>
    <x v="30"/>
    <x v="447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x v="598"/>
    <x v="63"/>
    <x v="395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x v="599"/>
    <x v="10"/>
    <x v="173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x v="600"/>
    <x v="3"/>
    <x v="133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x v="601"/>
    <x v="54"/>
    <x v="117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x v="602"/>
    <x v="36"/>
    <x v="448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x v="603"/>
    <x v="15"/>
    <x v="117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x v="604"/>
    <x v="10"/>
    <x v="449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x v="605"/>
    <x v="10"/>
    <x v="115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x v="606"/>
    <x v="49"/>
    <x v="117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x v="607"/>
    <x v="60"/>
    <x v="450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x v="608"/>
    <x v="153"/>
    <x v="139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x v="609"/>
    <x v="154"/>
    <x v="117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x v="610"/>
    <x v="58"/>
    <x v="117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x v="611"/>
    <x v="3"/>
    <x v="117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x v="612"/>
    <x v="127"/>
    <x v="451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x v="613"/>
    <x v="3"/>
    <x v="117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x v="614"/>
    <x v="155"/>
    <x v="117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x v="615"/>
    <x v="10"/>
    <x v="117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x v="616"/>
    <x v="13"/>
    <x v="177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x v="617"/>
    <x v="44"/>
    <x v="117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x v="618"/>
    <x v="156"/>
    <x v="116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x v="619"/>
    <x v="11"/>
    <x v="452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x v="620"/>
    <x v="31"/>
    <x v="453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x v="621"/>
    <x v="12"/>
    <x v="454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x v="622"/>
    <x v="96"/>
    <x v="117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x v="623"/>
    <x v="10"/>
    <x v="117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x v="624"/>
    <x v="31"/>
    <x v="117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x v="625"/>
    <x v="31"/>
    <x v="45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x v="626"/>
    <x v="157"/>
    <x v="456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x v="627"/>
    <x v="10"/>
    <x v="117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x v="628"/>
    <x v="61"/>
    <x v="457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x v="629"/>
    <x v="158"/>
    <x v="115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x v="630"/>
    <x v="63"/>
    <x v="458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x v="631"/>
    <x v="22"/>
    <x v="117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x v="632"/>
    <x v="3"/>
    <x v="459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x v="633"/>
    <x v="10"/>
    <x v="116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x v="634"/>
    <x v="31"/>
    <x v="369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x v="635"/>
    <x v="13"/>
    <x v="460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x v="636"/>
    <x v="57"/>
    <x v="117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x v="637"/>
    <x v="61"/>
    <x v="461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x v="638"/>
    <x v="80"/>
    <x v="116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x v="639"/>
    <x v="159"/>
    <x v="462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x v="640"/>
    <x v="79"/>
    <x v="463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x v="641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x v="642"/>
    <x v="31"/>
    <x v="465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x v="643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x v="644"/>
    <x v="13"/>
    <x v="467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x v="645"/>
    <x v="134"/>
    <x v="468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x v="646"/>
    <x v="13"/>
    <x v="469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x v="647"/>
    <x v="19"/>
    <x v="470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x v="648"/>
    <x v="30"/>
    <x v="471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x v="649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x v="650"/>
    <x v="31"/>
    <x v="473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x v="651"/>
    <x v="9"/>
    <x v="47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x v="652"/>
    <x v="96"/>
    <x v="47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x v="653"/>
    <x v="14"/>
    <x v="476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x v="654"/>
    <x v="6"/>
    <x v="477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x v="655"/>
    <x v="10"/>
    <x v="4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x v="656"/>
    <x v="36"/>
    <x v="479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x v="657"/>
    <x v="160"/>
    <x v="480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x v="658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x v="659"/>
    <x v="63"/>
    <x v="482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x v="660"/>
    <x v="3"/>
    <x v="483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x v="661"/>
    <x v="130"/>
    <x v="484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x v="662"/>
    <x v="61"/>
    <x v="485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x v="663"/>
    <x v="14"/>
    <x v="486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x v="664"/>
    <x v="3"/>
    <x v="487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x v="665"/>
    <x v="61"/>
    <x v="13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x v="666"/>
    <x v="63"/>
    <x v="488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x v="667"/>
    <x v="36"/>
    <x v="34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x v="668"/>
    <x v="61"/>
    <x v="489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x v="669"/>
    <x v="161"/>
    <x v="490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x v="670"/>
    <x v="11"/>
    <x v="491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x v="671"/>
    <x v="63"/>
    <x v="492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x v="672"/>
    <x v="57"/>
    <x v="82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x v="673"/>
    <x v="63"/>
    <x v="493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x v="674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x v="675"/>
    <x v="57"/>
    <x v="495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x v="676"/>
    <x v="63"/>
    <x v="496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x v="677"/>
    <x v="88"/>
    <x v="497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x v="678"/>
    <x v="162"/>
    <x v="498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x v="679"/>
    <x v="96"/>
    <x v="499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x v="680"/>
    <x v="30"/>
    <x v="116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x v="681"/>
    <x v="63"/>
    <x v="500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x v="682"/>
    <x v="19"/>
    <x v="501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x v="683"/>
    <x v="163"/>
    <x v="502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x v="684"/>
    <x v="13"/>
    <x v="50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x v="685"/>
    <x v="69"/>
    <x v="117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x v="686"/>
    <x v="57"/>
    <x v="504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x v="687"/>
    <x v="22"/>
    <x v="505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x v="688"/>
    <x v="61"/>
    <x v="506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x v="689"/>
    <x v="22"/>
    <x v="507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x v="690"/>
    <x v="63"/>
    <x v="92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x v="691"/>
    <x v="22"/>
    <x v="508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x v="692"/>
    <x v="57"/>
    <x v="509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x v="693"/>
    <x v="60"/>
    <x v="51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x v="694"/>
    <x v="127"/>
    <x v="69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x v="695"/>
    <x v="164"/>
    <x v="116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x v="696"/>
    <x v="10"/>
    <x v="511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x v="697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x v="698"/>
    <x v="64"/>
    <x v="513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x v="699"/>
    <x v="36"/>
    <x v="124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x v="700"/>
    <x v="165"/>
    <x v="514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x v="701"/>
    <x v="36"/>
    <x v="515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x v="702"/>
    <x v="36"/>
    <x v="516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x v="703"/>
    <x v="56"/>
    <x v="517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x v="704"/>
    <x v="57"/>
    <x v="518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x v="705"/>
    <x v="57"/>
    <x v="117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x v="706"/>
    <x v="118"/>
    <x v="519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x v="707"/>
    <x v="79"/>
    <x v="520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x v="708"/>
    <x v="36"/>
    <x v="377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x v="709"/>
    <x v="38"/>
    <x v="117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x v="710"/>
    <x v="57"/>
    <x v="52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x v="711"/>
    <x v="166"/>
    <x v="522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x v="712"/>
    <x v="31"/>
    <x v="523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x v="713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x v="714"/>
    <x v="167"/>
    <x v="525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x v="715"/>
    <x v="39"/>
    <x v="526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x v="716"/>
    <x v="57"/>
    <x v="527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x v="717"/>
    <x v="14"/>
    <x v="456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x v="718"/>
    <x v="36"/>
    <x v="528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x v="719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x v="720"/>
    <x v="169"/>
    <x v="530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x v="721"/>
    <x v="31"/>
    <x v="531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x v="722"/>
    <x v="10"/>
    <x v="532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x v="723"/>
    <x v="39"/>
    <x v="533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x v="724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x v="725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x v="726"/>
    <x v="8"/>
    <x v="536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x v="727"/>
    <x v="51"/>
    <x v="537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x v="728"/>
    <x v="23"/>
    <x v="538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x v="729"/>
    <x v="22"/>
    <x v="539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x v="730"/>
    <x v="10"/>
    <x v="54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x v="731"/>
    <x v="170"/>
    <x v="541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x v="732"/>
    <x v="30"/>
    <x v="54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x v="733"/>
    <x v="0"/>
    <x v="543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x v="734"/>
    <x v="171"/>
    <x v="544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x v="735"/>
    <x v="172"/>
    <x v="5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x v="736"/>
    <x v="10"/>
    <x v="546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x v="737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x v="738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x v="739"/>
    <x v="9"/>
    <x v="549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x v="740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x v="741"/>
    <x v="123"/>
    <x v="551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x v="742"/>
    <x v="131"/>
    <x v="552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x v="743"/>
    <x v="10"/>
    <x v="553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x v="744"/>
    <x v="173"/>
    <x v="554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x v="745"/>
    <x v="174"/>
    <x v="555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x v="746"/>
    <x v="39"/>
    <x v="556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x v="747"/>
    <x v="13"/>
    <x v="557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x v="748"/>
    <x v="3"/>
    <x v="558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x v="749"/>
    <x v="175"/>
    <x v="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x v="750"/>
    <x v="9"/>
    <x v="560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x v="751"/>
    <x v="10"/>
    <x v="561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x v="752"/>
    <x v="3"/>
    <x v="562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x v="753"/>
    <x v="13"/>
    <x v="563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x v="754"/>
    <x v="30"/>
    <x v="564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x v="755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x v="756"/>
    <x v="49"/>
    <x v="566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x v="757"/>
    <x v="30"/>
    <x v="567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x v="758"/>
    <x v="10"/>
    <x v="568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x v="759"/>
    <x v="41"/>
    <x v="117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x v="760"/>
    <x v="10"/>
    <x v="569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x v="761"/>
    <x v="8"/>
    <x v="117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x v="762"/>
    <x v="177"/>
    <x v="139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x v="763"/>
    <x v="10"/>
    <x v="117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x v="764"/>
    <x v="39"/>
    <x v="570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x v="765"/>
    <x v="23"/>
    <x v="117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x v="766"/>
    <x v="10"/>
    <x v="571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x v="767"/>
    <x v="30"/>
    <x v="117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x v="768"/>
    <x v="23"/>
    <x v="572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x v="769"/>
    <x v="178"/>
    <x v="117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x v="770"/>
    <x v="114"/>
    <x v="115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x v="771"/>
    <x v="15"/>
    <x v="155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x v="772"/>
    <x v="179"/>
    <x v="573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x v="773"/>
    <x v="2"/>
    <x v="574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x v="774"/>
    <x v="3"/>
    <x v="575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x v="775"/>
    <x v="39"/>
    <x v="576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x v="776"/>
    <x v="9"/>
    <x v="577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x v="777"/>
    <x v="2"/>
    <x v="369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x v="778"/>
    <x v="36"/>
    <x v="402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x v="779"/>
    <x v="28"/>
    <x v="578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x v="780"/>
    <x v="134"/>
    <x v="579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x v="781"/>
    <x v="176"/>
    <x v="485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x v="782"/>
    <x v="15"/>
    <x v="580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x v="783"/>
    <x v="28"/>
    <x v="581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x v="784"/>
    <x v="2"/>
    <x v="582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x v="785"/>
    <x v="10"/>
    <x v="583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x v="786"/>
    <x v="38"/>
    <x v="584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x v="787"/>
    <x v="28"/>
    <x v="58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x v="788"/>
    <x v="180"/>
    <x v="586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x v="789"/>
    <x v="3"/>
    <x v="587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x v="790"/>
    <x v="51"/>
    <x v="588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x v="791"/>
    <x v="30"/>
    <x v="589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x v="792"/>
    <x v="181"/>
    <x v="590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x v="793"/>
    <x v="6"/>
    <x v="591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x v="794"/>
    <x v="32"/>
    <x v="592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x v="795"/>
    <x v="3"/>
    <x v="593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x v="796"/>
    <x v="9"/>
    <x v="594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x v="797"/>
    <x v="8"/>
    <x v="595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x v="798"/>
    <x v="10"/>
    <x v="596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x v="799"/>
    <x v="15"/>
    <x v="597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x v="800"/>
    <x v="13"/>
    <x v="5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x v="801"/>
    <x v="12"/>
    <x v="599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x v="802"/>
    <x v="98"/>
    <x v="600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x v="803"/>
    <x v="62"/>
    <x v="601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x v="804"/>
    <x v="9"/>
    <x v="602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x v="805"/>
    <x v="6"/>
    <x v="603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x v="806"/>
    <x v="23"/>
    <x v="604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x v="807"/>
    <x v="37"/>
    <x v="605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x v="808"/>
    <x v="23"/>
    <x v="606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x v="809"/>
    <x v="15"/>
    <x v="607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x v="810"/>
    <x v="28"/>
    <x v="578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x v="811"/>
    <x v="20"/>
    <x v="608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x v="812"/>
    <x v="15"/>
    <x v="609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x v="813"/>
    <x v="28"/>
    <x v="610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x v="814"/>
    <x v="23"/>
    <x v="611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x v="815"/>
    <x v="39"/>
    <x v="612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x v="816"/>
    <x v="15"/>
    <x v="613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x v="817"/>
    <x v="18"/>
    <x v="614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x v="818"/>
    <x v="44"/>
    <x v="140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x v="819"/>
    <x v="13"/>
    <x v="615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x v="820"/>
    <x v="182"/>
    <x v="616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x v="821"/>
    <x v="9"/>
    <x v="617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x v="822"/>
    <x v="134"/>
    <x v="618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x v="823"/>
    <x v="183"/>
    <x v="619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x v="824"/>
    <x v="78"/>
    <x v="620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x v="825"/>
    <x v="62"/>
    <x v="621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x v="826"/>
    <x v="43"/>
    <x v="622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x v="827"/>
    <x v="46"/>
    <x v="623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x v="828"/>
    <x v="2"/>
    <x v="624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x v="829"/>
    <x v="40"/>
    <x v="625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x v="830"/>
    <x v="15"/>
    <x v="98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x v="831"/>
    <x v="36"/>
    <x v="62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x v="832"/>
    <x v="12"/>
    <x v="627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x v="833"/>
    <x v="62"/>
    <x v="628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x v="834"/>
    <x v="13"/>
    <x v="629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x v="835"/>
    <x v="10"/>
    <x v="630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x v="836"/>
    <x v="30"/>
    <x v="631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x v="837"/>
    <x v="13"/>
    <x v="632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x v="838"/>
    <x v="10"/>
    <x v="63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x v="839"/>
    <x v="3"/>
    <x v="634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x v="840"/>
    <x v="10"/>
    <x v="635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x v="841"/>
    <x v="30"/>
    <x v="636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x v="842"/>
    <x v="9"/>
    <x v="637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x v="843"/>
    <x v="9"/>
    <x v="638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x v="844"/>
    <x v="10"/>
    <x v="639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x v="845"/>
    <x v="184"/>
    <x v="640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x v="846"/>
    <x v="185"/>
    <x v="115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x v="847"/>
    <x v="43"/>
    <x v="452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x v="848"/>
    <x v="23"/>
    <x v="641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x v="849"/>
    <x v="23"/>
    <x v="642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x v="850"/>
    <x v="13"/>
    <x v="643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x v="851"/>
    <x v="8"/>
    <x v="64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x v="852"/>
    <x v="43"/>
    <x v="452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x v="853"/>
    <x v="186"/>
    <x v="645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x v="854"/>
    <x v="187"/>
    <x v="646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x v="855"/>
    <x v="49"/>
    <x v="614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x v="856"/>
    <x v="38"/>
    <x v="647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x v="857"/>
    <x v="38"/>
    <x v="648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x v="858"/>
    <x v="23"/>
    <x v="649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x v="859"/>
    <x v="32"/>
    <x v="65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x v="860"/>
    <x v="37"/>
    <x v="462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x v="861"/>
    <x v="63"/>
    <x v="575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x v="862"/>
    <x v="13"/>
    <x v="456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x v="863"/>
    <x v="115"/>
    <x v="651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x v="864"/>
    <x v="41"/>
    <x v="372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x v="865"/>
    <x v="8"/>
    <x v="141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x v="866"/>
    <x v="10"/>
    <x v="652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x v="867"/>
    <x v="101"/>
    <x v="155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x v="868"/>
    <x v="188"/>
    <x v="578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x v="869"/>
    <x v="22"/>
    <x v="653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x v="870"/>
    <x v="12"/>
    <x v="144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x v="871"/>
    <x v="6"/>
    <x v="654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x v="872"/>
    <x v="8"/>
    <x v="372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x v="873"/>
    <x v="9"/>
    <x v="655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x v="874"/>
    <x v="10"/>
    <x v="117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x v="875"/>
    <x v="189"/>
    <x v="65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x v="876"/>
    <x v="13"/>
    <x v="77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x v="877"/>
    <x v="10"/>
    <x v="654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x v="878"/>
    <x v="190"/>
    <x v="657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x v="879"/>
    <x v="191"/>
    <x v="658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x v="880"/>
    <x v="192"/>
    <x v="134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x v="881"/>
    <x v="15"/>
    <x v="659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x v="882"/>
    <x v="10"/>
    <x v="660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x v="883"/>
    <x v="13"/>
    <x v="17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x v="884"/>
    <x v="28"/>
    <x v="661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x v="885"/>
    <x v="2"/>
    <x v="82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x v="886"/>
    <x v="28"/>
    <x v="117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x v="887"/>
    <x v="28"/>
    <x v="66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x v="888"/>
    <x v="31"/>
    <x v="663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x v="889"/>
    <x v="9"/>
    <x v="366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x v="890"/>
    <x v="6"/>
    <x v="92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x v="891"/>
    <x v="12"/>
    <x v="664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x v="892"/>
    <x v="13"/>
    <x v="148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x v="893"/>
    <x v="22"/>
    <x v="665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x v="894"/>
    <x v="6"/>
    <x v="666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x v="895"/>
    <x v="6"/>
    <x v="667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x v="896"/>
    <x v="9"/>
    <x v="117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x v="897"/>
    <x v="30"/>
    <x v="119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x v="898"/>
    <x v="47"/>
    <x v="668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x v="899"/>
    <x v="10"/>
    <x v="577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x v="900"/>
    <x v="115"/>
    <x v="117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x v="901"/>
    <x v="11"/>
    <x v="456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x v="902"/>
    <x v="10"/>
    <x v="669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x v="903"/>
    <x v="63"/>
    <x v="118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x v="904"/>
    <x v="115"/>
    <x v="670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x v="905"/>
    <x v="36"/>
    <x v="117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x v="906"/>
    <x v="193"/>
    <x v="117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x v="907"/>
    <x v="30"/>
    <x v="117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x v="908"/>
    <x v="194"/>
    <x v="624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x v="909"/>
    <x v="131"/>
    <x v="430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x v="910"/>
    <x v="57"/>
    <x v="117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x v="911"/>
    <x v="8"/>
    <x v="134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x v="912"/>
    <x v="11"/>
    <x v="671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x v="913"/>
    <x v="15"/>
    <x v="117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x v="914"/>
    <x v="115"/>
    <x v="672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x v="915"/>
    <x v="126"/>
    <x v="117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x v="916"/>
    <x v="10"/>
    <x v="134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x v="917"/>
    <x v="195"/>
    <x v="670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x v="918"/>
    <x v="22"/>
    <x v="173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x v="919"/>
    <x v="62"/>
    <x v="117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x v="920"/>
    <x v="36"/>
    <x v="673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x v="921"/>
    <x v="100"/>
    <x v="674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x v="922"/>
    <x v="36"/>
    <x v="675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x v="923"/>
    <x v="9"/>
    <x v="676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x v="924"/>
    <x v="12"/>
    <x v="669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x v="925"/>
    <x v="39"/>
    <x v="117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x v="926"/>
    <x v="22"/>
    <x v="117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x v="927"/>
    <x v="107"/>
    <x v="607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x v="928"/>
    <x v="2"/>
    <x v="117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x v="929"/>
    <x v="42"/>
    <x v="154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x v="930"/>
    <x v="13"/>
    <x v="449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x v="931"/>
    <x v="196"/>
    <x v="677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x v="932"/>
    <x v="13"/>
    <x v="678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x v="933"/>
    <x v="10"/>
    <x v="679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x v="934"/>
    <x v="8"/>
    <x v="155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x v="935"/>
    <x v="123"/>
    <x v="117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x v="936"/>
    <x v="8"/>
    <x v="13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x v="937"/>
    <x v="39"/>
    <x v="379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x v="938"/>
    <x v="181"/>
    <x v="13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x v="939"/>
    <x v="7"/>
    <x v="680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x v="940"/>
    <x v="63"/>
    <x v="68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x v="941"/>
    <x v="51"/>
    <x v="682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x v="942"/>
    <x v="9"/>
    <x v="683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x v="943"/>
    <x v="63"/>
    <x v="684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x v="944"/>
    <x v="57"/>
    <x v="685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x v="945"/>
    <x v="36"/>
    <x v="6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x v="946"/>
    <x v="16"/>
    <x v="117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x v="947"/>
    <x v="23"/>
    <x v="374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x v="948"/>
    <x v="22"/>
    <x v="687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x v="949"/>
    <x v="10"/>
    <x v="688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x v="950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x v="951"/>
    <x v="197"/>
    <x v="690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x v="952"/>
    <x v="36"/>
    <x v="691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x v="953"/>
    <x v="36"/>
    <x v="692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x v="954"/>
    <x v="82"/>
    <x v="693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x v="955"/>
    <x v="63"/>
    <x v="386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x v="956"/>
    <x v="14"/>
    <x v="694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x v="957"/>
    <x v="198"/>
    <x v="695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x v="958"/>
    <x v="63"/>
    <x v="696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x v="959"/>
    <x v="199"/>
    <x v="697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x v="960"/>
    <x v="75"/>
    <x v="698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x v="961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x v="962"/>
    <x v="19"/>
    <x v="700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x v="963"/>
    <x v="74"/>
    <x v="701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x v="964"/>
    <x v="31"/>
    <x v="501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x v="965"/>
    <x v="14"/>
    <x v="702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x v="966"/>
    <x v="22"/>
    <x v="703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x v="967"/>
    <x v="6"/>
    <x v="437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x v="968"/>
    <x v="11"/>
    <x v="704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x v="969"/>
    <x v="10"/>
    <x v="705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x v="970"/>
    <x v="57"/>
    <x v="70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x v="971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x v="972"/>
    <x v="22"/>
    <x v="708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x v="973"/>
    <x v="63"/>
    <x v="668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x v="974"/>
    <x v="57"/>
    <x v="709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x v="975"/>
    <x v="60"/>
    <x v="710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x v="976"/>
    <x v="200"/>
    <x v="711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x v="977"/>
    <x v="201"/>
    <x v="712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x v="978"/>
    <x v="19"/>
    <x v="713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x v="979"/>
    <x v="3"/>
    <x v="714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x v="980"/>
    <x v="150"/>
    <x v="143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x v="981"/>
    <x v="178"/>
    <x v="158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x v="982"/>
    <x v="202"/>
    <x v="715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x v="983"/>
    <x v="3"/>
    <x v="437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x v="984"/>
    <x v="11"/>
    <x v="716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x v="985"/>
    <x v="22"/>
    <x v="567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x v="986"/>
    <x v="63"/>
    <x v="717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x v="987"/>
    <x v="10"/>
    <x v="117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x v="988"/>
    <x v="3"/>
    <x v="718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x v="989"/>
    <x v="31"/>
    <x v="375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x v="990"/>
    <x v="10"/>
    <x v="719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x v="991"/>
    <x v="57"/>
    <x v="720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x v="992"/>
    <x v="54"/>
    <x v="72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x v="993"/>
    <x v="61"/>
    <x v="722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x v="994"/>
    <x v="3"/>
    <x v="723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x v="995"/>
    <x v="23"/>
    <x v="654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x v="996"/>
    <x v="10"/>
    <x v="654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x v="997"/>
    <x v="127"/>
    <x v="724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x v="998"/>
    <x v="60"/>
    <x v="725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x v="999"/>
    <x v="203"/>
    <x v="726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x v="1000"/>
    <x v="10"/>
    <x v="107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x v="1001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x v="1002"/>
    <x v="22"/>
    <x v="728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x v="1003"/>
    <x v="31"/>
    <x v="729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x v="1004"/>
    <x v="61"/>
    <x v="730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x v="1005"/>
    <x v="23"/>
    <x v="731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x v="1006"/>
    <x v="11"/>
    <x v="732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x v="1007"/>
    <x v="205"/>
    <x v="156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x v="1008"/>
    <x v="63"/>
    <x v="733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x v="1009"/>
    <x v="206"/>
    <x v="734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x v="1010"/>
    <x v="22"/>
    <x v="73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x v="1011"/>
    <x v="10"/>
    <x v="736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x v="1012"/>
    <x v="31"/>
    <x v="737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x v="1013"/>
    <x v="3"/>
    <x v="738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x v="1014"/>
    <x v="7"/>
    <x v="739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x v="1015"/>
    <x v="57"/>
    <x v="740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x v="1016"/>
    <x v="65"/>
    <x v="741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x v="1017"/>
    <x v="22"/>
    <x v="742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x v="1018"/>
    <x v="101"/>
    <x v="743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x v="1019"/>
    <x v="207"/>
    <x v="744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x v="1020"/>
    <x v="9"/>
    <x v="745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x v="1021"/>
    <x v="13"/>
    <x v="746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x v="1022"/>
    <x v="13"/>
    <x v="747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x v="1023"/>
    <x v="22"/>
    <x v="748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x v="1024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x v="1025"/>
    <x v="39"/>
    <x v="750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x v="1026"/>
    <x v="208"/>
    <x v="751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x v="1027"/>
    <x v="3"/>
    <x v="752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x v="1028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x v="1029"/>
    <x v="13"/>
    <x v="754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x v="1030"/>
    <x v="3"/>
    <x v="755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x v="1031"/>
    <x v="105"/>
    <x v="756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x v="1032"/>
    <x v="209"/>
    <x v="432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x v="1033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x v="1034"/>
    <x v="210"/>
    <x v="758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x v="1035"/>
    <x v="37"/>
    <x v="759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x v="1036"/>
    <x v="28"/>
    <x v="760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x v="1037"/>
    <x v="15"/>
    <x v="761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x v="1038"/>
    <x v="2"/>
    <x v="762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x v="1039"/>
    <x v="94"/>
    <x v="156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x v="1040"/>
    <x v="45"/>
    <x v="117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x v="1041"/>
    <x v="81"/>
    <x v="115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x v="1042"/>
    <x v="57"/>
    <x v="763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x v="1043"/>
    <x v="39"/>
    <x v="360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x v="1044"/>
    <x v="3"/>
    <x v="764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x v="1045"/>
    <x v="9"/>
    <x v="117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x v="1046"/>
    <x v="13"/>
    <x v="116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x v="1047"/>
    <x v="36"/>
    <x v="719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x v="1048"/>
    <x v="14"/>
    <x v="117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x v="1049"/>
    <x v="30"/>
    <x v="117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x v="1050"/>
    <x v="2"/>
    <x v="117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x v="1051"/>
    <x v="211"/>
    <x v="117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x v="1052"/>
    <x v="15"/>
    <x v="493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x v="1053"/>
    <x v="30"/>
    <x v="117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x v="1054"/>
    <x v="8"/>
    <x v="117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x v="1055"/>
    <x v="3"/>
    <x v="117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x v="1056"/>
    <x v="3"/>
    <x v="117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x v="1057"/>
    <x v="79"/>
    <x v="117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x v="1058"/>
    <x v="184"/>
    <x v="117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x v="1059"/>
    <x v="10"/>
    <x v="155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x v="1060"/>
    <x v="23"/>
    <x v="117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x v="1061"/>
    <x v="212"/>
    <x v="121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x v="1062"/>
    <x v="28"/>
    <x v="117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x v="1063"/>
    <x v="161"/>
    <x v="765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x v="1064"/>
    <x v="9"/>
    <x v="136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x v="1065"/>
    <x v="60"/>
    <x v="766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x v="1066"/>
    <x v="2"/>
    <x v="176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x v="1067"/>
    <x v="11"/>
    <x v="372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x v="1068"/>
    <x v="41"/>
    <x v="447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x v="1069"/>
    <x v="3"/>
    <x v="119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x v="1070"/>
    <x v="213"/>
    <x v="117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x v="1071"/>
    <x v="96"/>
    <x v="152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x v="1072"/>
    <x v="47"/>
    <x v="115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x v="1073"/>
    <x v="214"/>
    <x v="76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x v="1074"/>
    <x v="28"/>
    <x v="372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x v="1075"/>
    <x v="96"/>
    <x v="768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x v="1076"/>
    <x v="31"/>
    <x v="769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x v="1077"/>
    <x v="20"/>
    <x v="372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x v="1078"/>
    <x v="91"/>
    <x v="770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x v="1079"/>
    <x v="22"/>
    <x v="77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x v="1080"/>
    <x v="118"/>
    <x v="433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x v="1081"/>
    <x v="3"/>
    <x v="443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x v="1082"/>
    <x v="63"/>
    <x v="22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x v="1083"/>
    <x v="131"/>
    <x v="117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x v="1084"/>
    <x v="11"/>
    <x v="772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x v="1085"/>
    <x v="102"/>
    <x v="493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x v="1086"/>
    <x v="184"/>
    <x v="117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x v="1087"/>
    <x v="101"/>
    <x v="773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x v="1088"/>
    <x v="36"/>
    <x v="7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x v="1089"/>
    <x v="215"/>
    <x v="139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x v="1090"/>
    <x v="48"/>
    <x v="379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x v="1091"/>
    <x v="13"/>
    <x v="577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x v="1092"/>
    <x v="43"/>
    <x v="77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x v="1093"/>
    <x v="102"/>
    <x v="776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x v="1094"/>
    <x v="69"/>
    <x v="777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x v="1095"/>
    <x v="14"/>
    <x v="778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x v="1096"/>
    <x v="57"/>
    <x v="779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x v="1097"/>
    <x v="31"/>
    <x v="780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x v="1098"/>
    <x v="10"/>
    <x v="379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x v="1099"/>
    <x v="23"/>
    <x v="173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x v="1100"/>
    <x v="57"/>
    <x v="78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x v="1101"/>
    <x v="6"/>
    <x v="94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x v="1102"/>
    <x v="36"/>
    <x v="782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x v="1103"/>
    <x v="127"/>
    <x v="783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x v="1104"/>
    <x v="216"/>
    <x v="784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x v="1105"/>
    <x v="44"/>
    <x v="78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x v="1106"/>
    <x v="3"/>
    <x v="117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x v="1107"/>
    <x v="31"/>
    <x v="786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x v="1108"/>
    <x v="3"/>
    <x v="372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x v="1109"/>
    <x v="63"/>
    <x v="787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x v="1110"/>
    <x v="30"/>
    <x v="116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x v="1111"/>
    <x v="217"/>
    <x v="788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x v="1112"/>
    <x v="28"/>
    <x v="139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x v="1113"/>
    <x v="12"/>
    <x v="115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x v="1114"/>
    <x v="79"/>
    <x v="500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x v="1115"/>
    <x v="69"/>
    <x v="789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x v="1116"/>
    <x v="28"/>
    <x v="790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x v="1117"/>
    <x v="37"/>
    <x v="791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x v="1118"/>
    <x v="190"/>
    <x v="139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x v="1119"/>
    <x v="31"/>
    <x v="117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x v="1120"/>
    <x v="65"/>
    <x v="792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x v="1121"/>
    <x v="50"/>
    <x v="117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x v="1122"/>
    <x v="10"/>
    <x v="143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x v="1123"/>
    <x v="161"/>
    <x v="94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x v="1124"/>
    <x v="9"/>
    <x v="117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x v="1125"/>
    <x v="13"/>
    <x v="115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x v="1126"/>
    <x v="19"/>
    <x v="793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x v="1127"/>
    <x v="28"/>
    <x v="116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x v="1128"/>
    <x v="22"/>
    <x v="577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x v="1129"/>
    <x v="10"/>
    <x v="143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x v="1130"/>
    <x v="79"/>
    <x v="117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x v="1131"/>
    <x v="3"/>
    <x v="794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x v="1132"/>
    <x v="9"/>
    <x v="17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x v="1133"/>
    <x v="31"/>
    <x v="116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x v="1134"/>
    <x v="28"/>
    <x v="155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x v="1135"/>
    <x v="218"/>
    <x v="795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x v="1136"/>
    <x v="31"/>
    <x v="796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x v="1137"/>
    <x v="19"/>
    <x v="366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x v="1138"/>
    <x v="6"/>
    <x v="139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x v="1139"/>
    <x v="10"/>
    <x v="117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x v="1140"/>
    <x v="2"/>
    <x v="117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x v="1141"/>
    <x v="23"/>
    <x v="117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x v="1142"/>
    <x v="101"/>
    <x v="797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x v="1143"/>
    <x v="219"/>
    <x v="117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x v="1144"/>
    <x v="58"/>
    <x v="173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x v="1145"/>
    <x v="12"/>
    <x v="798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x v="1146"/>
    <x v="31"/>
    <x v="117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x v="1147"/>
    <x v="36"/>
    <x v="799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x v="1148"/>
    <x v="63"/>
    <x v="73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x v="1149"/>
    <x v="30"/>
    <x v="800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x v="1150"/>
    <x v="31"/>
    <x v="117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x v="1151"/>
    <x v="194"/>
    <x v="608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x v="1152"/>
    <x v="6"/>
    <x v="155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x v="1153"/>
    <x v="10"/>
    <x v="144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x v="1154"/>
    <x v="31"/>
    <x v="801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x v="1155"/>
    <x v="115"/>
    <x v="117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x v="1156"/>
    <x v="3"/>
    <x v="118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x v="1157"/>
    <x v="51"/>
    <x v="428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x v="1158"/>
    <x v="220"/>
    <x v="117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x v="1159"/>
    <x v="11"/>
    <x v="802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x v="1160"/>
    <x v="102"/>
    <x v="117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x v="1161"/>
    <x v="127"/>
    <x v="428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x v="1162"/>
    <x v="221"/>
    <x v="117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x v="1163"/>
    <x v="3"/>
    <x v="117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x v="1164"/>
    <x v="3"/>
    <x v="803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x v="1165"/>
    <x v="36"/>
    <x v="804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x v="1166"/>
    <x v="127"/>
    <x v="805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x v="1167"/>
    <x v="102"/>
    <x v="806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x v="1168"/>
    <x v="3"/>
    <x v="15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x v="1169"/>
    <x v="31"/>
    <x v="173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x v="1170"/>
    <x v="31"/>
    <x v="379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x v="1171"/>
    <x v="7"/>
    <x v="117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x v="1172"/>
    <x v="152"/>
    <x v="134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x v="1173"/>
    <x v="36"/>
    <x v="807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x v="1174"/>
    <x v="22"/>
    <x v="793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x v="1175"/>
    <x v="164"/>
    <x v="115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x v="1176"/>
    <x v="12"/>
    <x v="117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x v="1177"/>
    <x v="96"/>
    <x v="139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x v="1178"/>
    <x v="127"/>
    <x v="667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x v="1179"/>
    <x v="63"/>
    <x v="808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x v="1180"/>
    <x v="63"/>
    <x v="460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x v="1181"/>
    <x v="28"/>
    <x v="809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x v="1182"/>
    <x v="30"/>
    <x v="173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x v="1183"/>
    <x v="29"/>
    <x v="810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x v="1184"/>
    <x v="78"/>
    <x v="811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x v="1185"/>
    <x v="51"/>
    <x v="812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x v="1186"/>
    <x v="222"/>
    <x v="813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x v="1187"/>
    <x v="13"/>
    <x v="728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x v="1188"/>
    <x v="7"/>
    <x v="814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x v="1189"/>
    <x v="2"/>
    <x v="81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x v="1190"/>
    <x v="200"/>
    <x v="816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x v="1191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x v="1192"/>
    <x v="223"/>
    <x v="818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x v="1193"/>
    <x v="78"/>
    <x v="819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x v="1194"/>
    <x v="3"/>
    <x v="82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x v="1195"/>
    <x v="107"/>
    <x v="821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x v="1196"/>
    <x v="36"/>
    <x v="822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x v="1197"/>
    <x v="8"/>
    <x v="823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x v="1198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x v="1199"/>
    <x v="225"/>
    <x v="825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x v="1200"/>
    <x v="12"/>
    <x v="826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x v="1201"/>
    <x v="31"/>
    <x v="827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x v="1202"/>
    <x v="226"/>
    <x v="828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x v="1203"/>
    <x v="93"/>
    <x v="829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x v="1204"/>
    <x v="93"/>
    <x v="830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x v="1205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x v="1206"/>
    <x v="227"/>
    <x v="832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x v="1207"/>
    <x v="3"/>
    <x v="833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x v="1208"/>
    <x v="12"/>
    <x v="834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x v="1209"/>
    <x v="22"/>
    <x v="835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x v="1210"/>
    <x v="28"/>
    <x v="836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x v="1211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x v="1212"/>
    <x v="115"/>
    <x v="837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x v="1213"/>
    <x v="13"/>
    <x v="838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x v="1214"/>
    <x v="10"/>
    <x v="839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x v="1215"/>
    <x v="32"/>
    <x v="840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x v="1216"/>
    <x v="228"/>
    <x v="841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x v="1217"/>
    <x v="7"/>
    <x v="842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x v="1218"/>
    <x v="229"/>
    <x v="843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x v="1219"/>
    <x v="36"/>
    <x v="844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x v="1220"/>
    <x v="41"/>
    <x v="845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x v="1221"/>
    <x v="23"/>
    <x v="846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x v="1222"/>
    <x v="230"/>
    <x v="84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x v="1223"/>
    <x v="36"/>
    <x v="848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x v="1224"/>
    <x v="9"/>
    <x v="849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x v="1225"/>
    <x v="63"/>
    <x v="850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x v="1226"/>
    <x v="13"/>
    <x v="117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x v="1227"/>
    <x v="10"/>
    <x v="159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x v="1228"/>
    <x v="181"/>
    <x v="379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x v="1229"/>
    <x v="69"/>
    <x v="117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x v="1230"/>
    <x v="10"/>
    <x v="117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x v="1231"/>
    <x v="10"/>
    <x v="13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x v="1232"/>
    <x v="28"/>
    <x v="851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x v="1233"/>
    <x v="63"/>
    <x v="117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x v="1234"/>
    <x v="231"/>
    <x v="852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x v="1235"/>
    <x v="30"/>
    <x v="117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x v="1236"/>
    <x v="31"/>
    <x v="117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x v="1237"/>
    <x v="28"/>
    <x v="853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x v="1238"/>
    <x v="30"/>
    <x v="117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x v="1239"/>
    <x v="6"/>
    <x v="854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x v="1240"/>
    <x v="10"/>
    <x v="855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x v="1241"/>
    <x v="232"/>
    <x v="139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x v="1242"/>
    <x v="14"/>
    <x v="856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x v="1243"/>
    <x v="13"/>
    <x v="857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x v="1244"/>
    <x v="13"/>
    <x v="858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x v="1245"/>
    <x v="13"/>
    <x v="859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x v="1246"/>
    <x v="8"/>
    <x v="860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x v="1247"/>
    <x v="30"/>
    <x v="86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x v="1248"/>
    <x v="10"/>
    <x v="86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x v="1249"/>
    <x v="11"/>
    <x v="863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x v="1250"/>
    <x v="12"/>
    <x v="864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x v="1251"/>
    <x v="8"/>
    <x v="865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x v="1252"/>
    <x v="185"/>
    <x v="866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x v="1253"/>
    <x v="233"/>
    <x v="867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x v="1254"/>
    <x v="9"/>
    <x v="868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x v="1255"/>
    <x v="11"/>
    <x v="869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x v="1256"/>
    <x v="62"/>
    <x v="87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x v="1257"/>
    <x v="14"/>
    <x v="871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x v="1258"/>
    <x v="30"/>
    <x v="872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x v="1259"/>
    <x v="126"/>
    <x v="873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x v="1260"/>
    <x v="13"/>
    <x v="874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x v="1261"/>
    <x v="115"/>
    <x v="875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x v="1262"/>
    <x v="15"/>
    <x v="137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x v="1263"/>
    <x v="81"/>
    <x v="876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x v="1264"/>
    <x v="8"/>
    <x v="87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x v="1265"/>
    <x v="196"/>
    <x v="878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x v="1266"/>
    <x v="29"/>
    <x v="879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x v="1267"/>
    <x v="14"/>
    <x v="704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x v="1268"/>
    <x v="234"/>
    <x v="880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x v="1269"/>
    <x v="3"/>
    <x v="881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x v="1270"/>
    <x v="51"/>
    <x v="882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x v="1271"/>
    <x v="10"/>
    <x v="883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x v="1272"/>
    <x v="23"/>
    <x v="884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x v="1273"/>
    <x v="31"/>
    <x v="885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x v="1274"/>
    <x v="36"/>
    <x v="886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x v="1275"/>
    <x v="9"/>
    <x v="887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x v="1276"/>
    <x v="36"/>
    <x v="888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x v="1277"/>
    <x v="115"/>
    <x v="889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x v="1278"/>
    <x v="235"/>
    <x v="890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x v="1279"/>
    <x v="36"/>
    <x v="891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x v="1280"/>
    <x v="39"/>
    <x v="892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x v="1281"/>
    <x v="36"/>
    <x v="893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x v="1282"/>
    <x v="28"/>
    <x v="894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x v="1283"/>
    <x v="13"/>
    <x v="895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x v="1284"/>
    <x v="13"/>
    <x v="896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x v="1285"/>
    <x v="15"/>
    <x v="897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x v="1286"/>
    <x v="49"/>
    <x v="898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x v="1287"/>
    <x v="23"/>
    <x v="899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x v="1288"/>
    <x v="15"/>
    <x v="367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x v="1289"/>
    <x v="8"/>
    <x v="9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x v="1290"/>
    <x v="9"/>
    <x v="90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x v="1291"/>
    <x v="180"/>
    <x v="902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x v="1292"/>
    <x v="36"/>
    <x v="903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x v="1293"/>
    <x v="2"/>
    <x v="904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x v="1294"/>
    <x v="30"/>
    <x v="905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x v="1295"/>
    <x v="16"/>
    <x v="647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x v="1296"/>
    <x v="22"/>
    <x v="906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x v="1297"/>
    <x v="13"/>
    <x v="907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x v="1298"/>
    <x v="8"/>
    <x v="908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x v="1299"/>
    <x v="9"/>
    <x v="909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x v="1300"/>
    <x v="13"/>
    <x v="910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x v="1301"/>
    <x v="30"/>
    <x v="911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x v="1302"/>
    <x v="8"/>
    <x v="912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x v="1303"/>
    <x v="79"/>
    <x v="913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x v="1304"/>
    <x v="11"/>
    <x v="914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x v="1305"/>
    <x v="74"/>
    <x v="915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x v="1306"/>
    <x v="63"/>
    <x v="916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x v="1307"/>
    <x v="3"/>
    <x v="917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x v="1308"/>
    <x v="236"/>
    <x v="918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x v="1309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x v="1310"/>
    <x v="65"/>
    <x v="919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x v="1311"/>
    <x v="210"/>
    <x v="920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x v="1312"/>
    <x v="79"/>
    <x v="921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x v="664"/>
    <x v="237"/>
    <x v="922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x v="1313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x v="1314"/>
    <x v="96"/>
    <x v="116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x v="1315"/>
    <x v="61"/>
    <x v="924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x v="1316"/>
    <x v="79"/>
    <x v="925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x v="1317"/>
    <x v="238"/>
    <x v="92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x v="1318"/>
    <x v="57"/>
    <x v="927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x v="1319"/>
    <x v="239"/>
    <x v="928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x v="1320"/>
    <x v="19"/>
    <x v="437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x v="1321"/>
    <x v="36"/>
    <x v="929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x v="1322"/>
    <x v="63"/>
    <x v="93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x v="1323"/>
    <x v="22"/>
    <x v="931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x v="1324"/>
    <x v="57"/>
    <x v="932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x v="1325"/>
    <x v="240"/>
    <x v="933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x v="1326"/>
    <x v="96"/>
    <x v="934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x v="1327"/>
    <x v="63"/>
    <x v="935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x v="1328"/>
    <x v="19"/>
    <x v="936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x v="1329"/>
    <x v="65"/>
    <x v="93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x v="1330"/>
    <x v="241"/>
    <x v="117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x v="1331"/>
    <x v="30"/>
    <x v="117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x v="1332"/>
    <x v="242"/>
    <x v="938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x v="1333"/>
    <x v="31"/>
    <x v="939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x v="1334"/>
    <x v="57"/>
    <x v="940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x v="1335"/>
    <x v="63"/>
    <x v="94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x v="1336"/>
    <x v="11"/>
    <x v="942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x v="1337"/>
    <x v="63"/>
    <x v="943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x v="1338"/>
    <x v="243"/>
    <x v="117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x v="1339"/>
    <x v="31"/>
    <x v="944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x v="1340"/>
    <x v="63"/>
    <x v="173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x v="1341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x v="1342"/>
    <x v="15"/>
    <x v="94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x v="1343"/>
    <x v="43"/>
    <x v="672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x v="1344"/>
    <x v="244"/>
    <x v="947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x v="1345"/>
    <x v="30"/>
    <x v="948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x v="1346"/>
    <x v="245"/>
    <x v="949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x v="1347"/>
    <x v="10"/>
    <x v="95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x v="1348"/>
    <x v="10"/>
    <x v="951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x v="1349"/>
    <x v="22"/>
    <x v="952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x v="1350"/>
    <x v="3"/>
    <x v="953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x v="1351"/>
    <x v="28"/>
    <x v="954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x v="1352"/>
    <x v="38"/>
    <x v="955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x v="1353"/>
    <x v="30"/>
    <x v="956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x v="1354"/>
    <x v="104"/>
    <x v="957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x v="1355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x v="1356"/>
    <x v="9"/>
    <x v="959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x v="1357"/>
    <x v="246"/>
    <x v="960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x v="1358"/>
    <x v="15"/>
    <x v="961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x v="1359"/>
    <x v="12"/>
    <x v="962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x v="1360"/>
    <x v="28"/>
    <x v="963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x v="1361"/>
    <x v="48"/>
    <x v="148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x v="1362"/>
    <x v="247"/>
    <x v="964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x v="1363"/>
    <x v="51"/>
    <x v="965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x v="1364"/>
    <x v="51"/>
    <x v="966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x v="1365"/>
    <x v="10"/>
    <x v="967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x v="1366"/>
    <x v="10"/>
    <x v="968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x v="1367"/>
    <x v="248"/>
    <x v="969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x v="1368"/>
    <x v="15"/>
    <x v="970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x v="1369"/>
    <x v="249"/>
    <x v="971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x v="1370"/>
    <x v="2"/>
    <x v="972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x v="1371"/>
    <x v="3"/>
    <x v="973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x v="1372"/>
    <x v="15"/>
    <x v="740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x v="1373"/>
    <x v="23"/>
    <x v="974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x v="1374"/>
    <x v="250"/>
    <x v="975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x v="1375"/>
    <x v="46"/>
    <x v="17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x v="1376"/>
    <x v="13"/>
    <x v="976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x v="1377"/>
    <x v="3"/>
    <x v="977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x v="1378"/>
    <x v="251"/>
    <x v="437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x v="1379"/>
    <x v="10"/>
    <x v="978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x v="1380"/>
    <x v="6"/>
    <x v="97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x v="1381"/>
    <x v="41"/>
    <x v="980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x v="1382"/>
    <x v="8"/>
    <x v="981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x v="1383"/>
    <x v="6"/>
    <x v="982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x v="1384"/>
    <x v="44"/>
    <x v="983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x v="1385"/>
    <x v="23"/>
    <x v="984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x v="1386"/>
    <x v="10"/>
    <x v="985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x v="1387"/>
    <x v="2"/>
    <x v="986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x v="1388"/>
    <x v="70"/>
    <x v="987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x v="1389"/>
    <x v="2"/>
    <x v="988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x v="1390"/>
    <x v="30"/>
    <x v="989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x v="1391"/>
    <x v="3"/>
    <x v="990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x v="1392"/>
    <x v="47"/>
    <x v="991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x v="1393"/>
    <x v="8"/>
    <x v="992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x v="1394"/>
    <x v="12"/>
    <x v="993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x v="1395"/>
    <x v="3"/>
    <x v="994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x v="1396"/>
    <x v="85"/>
    <x v="995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x v="1397"/>
    <x v="7"/>
    <x v="996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x v="1398"/>
    <x v="18"/>
    <x v="997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x v="1399"/>
    <x v="30"/>
    <x v="998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x v="1400"/>
    <x v="30"/>
    <x v="99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x v="1401"/>
    <x v="23"/>
    <x v="1000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x v="1402"/>
    <x v="107"/>
    <x v="854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x v="1403"/>
    <x v="31"/>
    <x v="522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x v="1404"/>
    <x v="14"/>
    <x v="493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x v="1405"/>
    <x v="9"/>
    <x v="493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x v="1406"/>
    <x v="28"/>
    <x v="66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x v="1407"/>
    <x v="23"/>
    <x v="117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x v="1408"/>
    <x v="12"/>
    <x v="116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x v="1409"/>
    <x v="9"/>
    <x v="1001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x v="1410"/>
    <x v="39"/>
    <x v="1002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x v="1411"/>
    <x v="13"/>
    <x v="173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x v="1412"/>
    <x v="2"/>
    <x v="116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x v="1413"/>
    <x v="85"/>
    <x v="25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x v="1414"/>
    <x v="63"/>
    <x v="117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x v="1415"/>
    <x v="37"/>
    <x v="434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x v="1416"/>
    <x v="9"/>
    <x v="360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x v="1417"/>
    <x v="84"/>
    <x v="1003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x v="1418"/>
    <x v="252"/>
    <x v="158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x v="1419"/>
    <x v="61"/>
    <x v="148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x v="1420"/>
    <x v="31"/>
    <x v="375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x v="1421"/>
    <x v="11"/>
    <x v="173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x v="1422"/>
    <x v="51"/>
    <x v="1004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x v="1423"/>
    <x v="93"/>
    <x v="117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x v="1424"/>
    <x v="28"/>
    <x v="117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x v="1425"/>
    <x v="10"/>
    <x v="1005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x v="1426"/>
    <x v="28"/>
    <x v="372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x v="1427"/>
    <x v="3"/>
    <x v="117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x v="1428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x v="1429"/>
    <x v="73"/>
    <x v="1006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x v="1430"/>
    <x v="79"/>
    <x v="117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x v="1431"/>
    <x v="14"/>
    <x v="1007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x v="1432"/>
    <x v="253"/>
    <x v="1008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x v="1433"/>
    <x v="36"/>
    <x v="493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x v="1434"/>
    <x v="3"/>
    <x v="1009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x v="1435"/>
    <x v="9"/>
    <x v="1010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x v="1436"/>
    <x v="22"/>
    <x v="49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x v="1437"/>
    <x v="254"/>
    <x v="147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x v="1438"/>
    <x v="93"/>
    <x v="116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x v="1439"/>
    <x v="237"/>
    <x v="895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x v="1440"/>
    <x v="15"/>
    <x v="117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x v="1441"/>
    <x v="93"/>
    <x v="117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x v="1442"/>
    <x v="255"/>
    <x v="117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x v="1443"/>
    <x v="64"/>
    <x v="117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x v="1444"/>
    <x v="42"/>
    <x v="117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x v="1445"/>
    <x v="69"/>
    <x v="73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x v="1446"/>
    <x v="61"/>
    <x v="117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x v="1447"/>
    <x v="129"/>
    <x v="117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x v="1448"/>
    <x v="57"/>
    <x v="116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x v="1449"/>
    <x v="256"/>
    <x v="369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x v="1450"/>
    <x v="32"/>
    <x v="117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x v="1451"/>
    <x v="31"/>
    <x v="117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x v="1452"/>
    <x v="257"/>
    <x v="493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x v="1453"/>
    <x v="36"/>
    <x v="607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x v="1454"/>
    <x v="10"/>
    <x v="1011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x v="1455"/>
    <x v="12"/>
    <x v="117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x v="1456"/>
    <x v="10"/>
    <x v="117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x v="1457"/>
    <x v="258"/>
    <x v="117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x v="1458"/>
    <x v="259"/>
    <x v="117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x v="1459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x v="1460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x v="1461"/>
    <x v="20"/>
    <x v="807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x v="1462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x v="1463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x v="1464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x v="1465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x v="1466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x v="1467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x v="1468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x v="1469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x v="1470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x v="1471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x v="1472"/>
    <x v="9"/>
    <x v="1024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x v="1473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x v="1474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x v="1475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x v="1476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x v="1477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x v="1478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x v="1479"/>
    <x v="10"/>
    <x v="522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x v="1480"/>
    <x v="10"/>
    <x v="139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x v="1481"/>
    <x v="39"/>
    <x v="155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x v="1482"/>
    <x v="13"/>
    <x v="117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x v="1483"/>
    <x v="233"/>
    <x v="403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x v="1484"/>
    <x v="22"/>
    <x v="1031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x v="1485"/>
    <x v="3"/>
    <x v="117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x v="1486"/>
    <x v="36"/>
    <x v="175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x v="1487"/>
    <x v="10"/>
    <x v="117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x v="1488"/>
    <x v="193"/>
    <x v="1032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x v="1489"/>
    <x v="38"/>
    <x v="173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x v="1490"/>
    <x v="23"/>
    <x v="134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x v="1491"/>
    <x v="262"/>
    <x v="117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x v="1492"/>
    <x v="10"/>
    <x v="1003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x v="1493"/>
    <x v="13"/>
    <x v="117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x v="1494"/>
    <x v="15"/>
    <x v="117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x v="1495"/>
    <x v="36"/>
    <x v="116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x v="1496"/>
    <x v="9"/>
    <x v="1033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x v="1497"/>
    <x v="13"/>
    <x v="139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x v="1498"/>
    <x v="70"/>
    <x v="1034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x v="1499"/>
    <x v="263"/>
    <x v="1035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x v="1500"/>
    <x v="29"/>
    <x v="1036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x v="1501"/>
    <x v="192"/>
    <x v="1037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x v="1502"/>
    <x v="115"/>
    <x v="1038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x v="1503"/>
    <x v="194"/>
    <x v="1039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x v="1504"/>
    <x v="15"/>
    <x v="1040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x v="1505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x v="1506"/>
    <x v="17"/>
    <x v="1042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x v="1507"/>
    <x v="178"/>
    <x v="1043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x v="1508"/>
    <x v="194"/>
    <x v="1044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x v="1509"/>
    <x v="32"/>
    <x v="1045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x v="1510"/>
    <x v="8"/>
    <x v="1046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x v="1511"/>
    <x v="6"/>
    <x v="1047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x v="1512"/>
    <x v="31"/>
    <x v="1048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x v="1513"/>
    <x v="82"/>
    <x v="1049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x v="1514"/>
    <x v="73"/>
    <x v="1050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x v="1515"/>
    <x v="36"/>
    <x v="1051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x v="1516"/>
    <x v="36"/>
    <x v="1052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x v="1517"/>
    <x v="7"/>
    <x v="1053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x v="1518"/>
    <x v="102"/>
    <x v="1054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x v="1519"/>
    <x v="264"/>
    <x v="1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x v="1520"/>
    <x v="265"/>
    <x v="1056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x v="1521"/>
    <x v="17"/>
    <x v="1057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x v="1522"/>
    <x v="9"/>
    <x v="1058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x v="1523"/>
    <x v="27"/>
    <x v="1059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x v="1524"/>
    <x v="165"/>
    <x v="1060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x v="1525"/>
    <x v="8"/>
    <x v="1061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x v="1526"/>
    <x v="9"/>
    <x v="1062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x v="1527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x v="1528"/>
    <x v="19"/>
    <x v="1064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x v="1529"/>
    <x v="267"/>
    <x v="106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x v="1530"/>
    <x v="10"/>
    <x v="1066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x v="1531"/>
    <x v="101"/>
    <x v="1067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x v="1532"/>
    <x v="51"/>
    <x v="1068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x v="1533"/>
    <x v="23"/>
    <x v="1069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x v="1534"/>
    <x v="14"/>
    <x v="1070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x v="1535"/>
    <x v="14"/>
    <x v="1071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x v="1536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x v="1537"/>
    <x v="22"/>
    <x v="1073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x v="1538"/>
    <x v="36"/>
    <x v="1074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x v="1539"/>
    <x v="102"/>
    <x v="360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x v="1540"/>
    <x v="2"/>
    <x v="17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x v="1541"/>
    <x v="268"/>
    <x v="115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x v="1542"/>
    <x v="28"/>
    <x v="117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x v="1543"/>
    <x v="9"/>
    <x v="116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x v="1544"/>
    <x v="28"/>
    <x v="683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x v="1545"/>
    <x v="269"/>
    <x v="117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x v="1546"/>
    <x v="176"/>
    <x v="177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x v="1547"/>
    <x v="2"/>
    <x v="575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x v="1548"/>
    <x v="47"/>
    <x v="462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x v="1549"/>
    <x v="8"/>
    <x v="117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x v="1550"/>
    <x v="270"/>
    <x v="107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x v="1551"/>
    <x v="12"/>
    <x v="117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x v="1552"/>
    <x v="22"/>
    <x v="117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x v="1553"/>
    <x v="47"/>
    <x v="117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x v="1554"/>
    <x v="15"/>
    <x v="1076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x v="1555"/>
    <x v="30"/>
    <x v="173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x v="1556"/>
    <x v="47"/>
    <x v="428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x v="1557"/>
    <x v="36"/>
    <x v="155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x v="1558"/>
    <x v="30"/>
    <x v="1077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x v="1559"/>
    <x v="3"/>
    <x v="1078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x v="1560"/>
    <x v="23"/>
    <x v="117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x v="1561"/>
    <x v="12"/>
    <x v="1079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x v="1562"/>
    <x v="3"/>
    <x v="115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x v="1563"/>
    <x v="23"/>
    <x v="173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x v="1564"/>
    <x v="11"/>
    <x v="1080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x v="1565"/>
    <x v="0"/>
    <x v="457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x v="1566"/>
    <x v="31"/>
    <x v="1081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x v="1567"/>
    <x v="11"/>
    <x v="117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x v="1568"/>
    <x v="12"/>
    <x v="685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x v="1569"/>
    <x v="271"/>
    <x v="439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x v="1570"/>
    <x v="30"/>
    <x v="366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x v="1571"/>
    <x v="7"/>
    <x v="445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x v="1572"/>
    <x v="3"/>
    <x v="1082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x v="1573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x v="1574"/>
    <x v="10"/>
    <x v="1084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x v="1575"/>
    <x v="3"/>
    <x v="434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x v="1576"/>
    <x v="272"/>
    <x v="82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x v="1577"/>
    <x v="273"/>
    <x v="920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x v="1578"/>
    <x v="257"/>
    <x v="117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x v="1579"/>
    <x v="28"/>
    <x v="139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x v="1580"/>
    <x v="28"/>
    <x v="1085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x v="1581"/>
    <x v="22"/>
    <x v="493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x v="1582"/>
    <x v="38"/>
    <x v="117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x v="1583"/>
    <x v="13"/>
    <x v="1086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x v="1584"/>
    <x v="15"/>
    <x v="117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x v="1585"/>
    <x v="51"/>
    <x v="116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x v="1586"/>
    <x v="274"/>
    <x v="117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x v="1587"/>
    <x v="38"/>
    <x v="117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x v="1588"/>
    <x v="127"/>
    <x v="806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x v="1589"/>
    <x v="32"/>
    <x v="1087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x v="1590"/>
    <x v="251"/>
    <x v="117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x v="1591"/>
    <x v="29"/>
    <x v="158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x v="1592"/>
    <x v="28"/>
    <x v="82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x v="1593"/>
    <x v="57"/>
    <x v="668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x v="1594"/>
    <x v="53"/>
    <x v="73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x v="1595"/>
    <x v="36"/>
    <x v="117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x v="1596"/>
    <x v="134"/>
    <x v="116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x v="1597"/>
    <x v="2"/>
    <x v="117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x v="1598"/>
    <x v="10"/>
    <x v="1088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x v="1599"/>
    <x v="30"/>
    <x v="1089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x v="1600"/>
    <x v="15"/>
    <x v="1090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x v="1601"/>
    <x v="13"/>
    <x v="1091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x v="1602"/>
    <x v="70"/>
    <x v="1092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x v="1603"/>
    <x v="12"/>
    <x v="1093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x v="1604"/>
    <x v="6"/>
    <x v="1094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x v="1605"/>
    <x v="3"/>
    <x v="1095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x v="1606"/>
    <x v="38"/>
    <x v="1096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x v="1607"/>
    <x v="15"/>
    <x v="1097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x v="1608"/>
    <x v="13"/>
    <x v="1098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x v="1609"/>
    <x v="134"/>
    <x v="1099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x v="1610"/>
    <x v="2"/>
    <x v="110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x v="1611"/>
    <x v="28"/>
    <x v="1101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x v="1612"/>
    <x v="10"/>
    <x v="1102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x v="1613"/>
    <x v="6"/>
    <x v="1103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x v="1614"/>
    <x v="3"/>
    <x v="1104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x v="1615"/>
    <x v="39"/>
    <x v="95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x v="1616"/>
    <x v="15"/>
    <x v="1105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x v="1617"/>
    <x v="15"/>
    <x v="41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x v="1618"/>
    <x v="28"/>
    <x v="932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x v="1619"/>
    <x v="10"/>
    <x v="1106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x v="1620"/>
    <x v="275"/>
    <x v="1107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x v="1621"/>
    <x v="47"/>
    <x v="110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x v="1622"/>
    <x v="28"/>
    <x v="1109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x v="1623"/>
    <x v="51"/>
    <x v="111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x v="1624"/>
    <x v="6"/>
    <x v="1111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x v="1625"/>
    <x v="13"/>
    <x v="859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x v="1626"/>
    <x v="23"/>
    <x v="1112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x v="1627"/>
    <x v="12"/>
    <x v="1113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x v="1628"/>
    <x v="23"/>
    <x v="1114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x v="1629"/>
    <x v="3"/>
    <x v="1115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x v="1630"/>
    <x v="23"/>
    <x v="1116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x v="1631"/>
    <x v="3"/>
    <x v="1117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x v="1632"/>
    <x v="13"/>
    <x v="1118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x v="1633"/>
    <x v="13"/>
    <x v="958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x v="1634"/>
    <x v="37"/>
    <x v="1119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x v="1635"/>
    <x v="2"/>
    <x v="1120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x v="1636"/>
    <x v="28"/>
    <x v="1121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x v="1637"/>
    <x v="40"/>
    <x v="1122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x v="1638"/>
    <x v="44"/>
    <x v="1123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x v="1639"/>
    <x v="30"/>
    <x v="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x v="1640"/>
    <x v="38"/>
    <x v="647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x v="1641"/>
    <x v="10"/>
    <x v="1124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x v="1642"/>
    <x v="3"/>
    <x v="1125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x v="1643"/>
    <x v="10"/>
    <x v="1126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x v="1644"/>
    <x v="13"/>
    <x v="1127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x v="1645"/>
    <x v="10"/>
    <x v="1128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x v="1646"/>
    <x v="98"/>
    <x v="1129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x v="1647"/>
    <x v="276"/>
    <x v="1130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x v="1648"/>
    <x v="13"/>
    <x v="11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x v="1649"/>
    <x v="13"/>
    <x v="1132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x v="1650"/>
    <x v="37"/>
    <x v="1133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x v="1651"/>
    <x v="10"/>
    <x v="1134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x v="1652"/>
    <x v="184"/>
    <x v="1135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x v="1653"/>
    <x v="15"/>
    <x v="1136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x v="1654"/>
    <x v="51"/>
    <x v="1137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x v="1655"/>
    <x v="31"/>
    <x v="1138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x v="1656"/>
    <x v="12"/>
    <x v="1139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x v="1657"/>
    <x v="2"/>
    <x v="1140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x v="1658"/>
    <x v="277"/>
    <x v="1141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x v="1659"/>
    <x v="278"/>
    <x v="1142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x v="1660"/>
    <x v="6"/>
    <x v="1143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x v="1661"/>
    <x v="28"/>
    <x v="1144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x v="1662"/>
    <x v="30"/>
    <x v="1145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x v="1663"/>
    <x v="8"/>
    <x v="1146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x v="1664"/>
    <x v="30"/>
    <x v="1147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x v="1665"/>
    <x v="104"/>
    <x v="1148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x v="1666"/>
    <x v="6"/>
    <x v="1143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x v="1667"/>
    <x v="13"/>
    <x v="1149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x v="1668"/>
    <x v="28"/>
    <x v="772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x v="1669"/>
    <x v="13"/>
    <x v="1150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x v="1670"/>
    <x v="180"/>
    <x v="1151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x v="1671"/>
    <x v="190"/>
    <x v="1152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x v="1672"/>
    <x v="10"/>
    <x v="413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x v="1673"/>
    <x v="28"/>
    <x v="1153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x v="1674"/>
    <x v="9"/>
    <x v="1154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x v="1675"/>
    <x v="12"/>
    <x v="1155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x v="1676"/>
    <x v="15"/>
    <x v="702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x v="1677"/>
    <x v="13"/>
    <x v="98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x v="1678"/>
    <x v="28"/>
    <x v="1156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x v="1679"/>
    <x v="99"/>
    <x v="1157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x v="1680"/>
    <x v="12"/>
    <x v="117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x v="1681"/>
    <x v="8"/>
    <x v="1158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x v="1682"/>
    <x v="6"/>
    <x v="1159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x v="1683"/>
    <x v="18"/>
    <x v="175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x v="1684"/>
    <x v="10"/>
    <x v="461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x v="1685"/>
    <x v="3"/>
    <x v="1160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x v="1686"/>
    <x v="23"/>
    <x v="1161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x v="1687"/>
    <x v="262"/>
    <x v="1162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x v="1688"/>
    <x v="30"/>
    <x v="1163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x v="1689"/>
    <x v="11"/>
    <x v="1164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x v="1690"/>
    <x v="10"/>
    <x v="1165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x v="1691"/>
    <x v="9"/>
    <x v="668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x v="1692"/>
    <x v="3"/>
    <x v="139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x v="1693"/>
    <x v="14"/>
    <x v="1166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x v="1694"/>
    <x v="82"/>
    <x v="117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x v="1695"/>
    <x v="78"/>
    <x v="1167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x v="1696"/>
    <x v="152"/>
    <x v="117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x v="1697"/>
    <x v="279"/>
    <x v="1168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x v="1698"/>
    <x v="22"/>
    <x v="1169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x v="1699"/>
    <x v="280"/>
    <x v="115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x v="1700"/>
    <x v="281"/>
    <x v="116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x v="1701"/>
    <x v="10"/>
    <x v="152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x v="1702"/>
    <x v="13"/>
    <x v="1170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x v="1703"/>
    <x v="13"/>
    <x v="117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x v="1704"/>
    <x v="62"/>
    <x v="117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x v="1705"/>
    <x v="10"/>
    <x v="1171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x v="1706"/>
    <x v="39"/>
    <x v="117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x v="1707"/>
    <x v="257"/>
    <x v="1079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x v="1708"/>
    <x v="10"/>
    <x v="1172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x v="1709"/>
    <x v="3"/>
    <x v="1121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x v="1710"/>
    <x v="10"/>
    <x v="117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x v="1711"/>
    <x v="9"/>
    <x v="155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x v="1712"/>
    <x v="31"/>
    <x v="1173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x v="1713"/>
    <x v="10"/>
    <x v="143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x v="1714"/>
    <x v="13"/>
    <x v="403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x v="1715"/>
    <x v="282"/>
    <x v="1174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x v="1716"/>
    <x v="19"/>
    <x v="73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x v="1717"/>
    <x v="23"/>
    <x v="428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x v="1718"/>
    <x v="23"/>
    <x v="117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x v="1719"/>
    <x v="10"/>
    <x v="117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x v="1720"/>
    <x v="283"/>
    <x v="116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x v="1721"/>
    <x v="3"/>
    <x v="1084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x v="1722"/>
    <x v="12"/>
    <x v="428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x v="1723"/>
    <x v="62"/>
    <x v="145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x v="1724"/>
    <x v="115"/>
    <x v="117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x v="1725"/>
    <x v="9"/>
    <x v="116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x v="1726"/>
    <x v="21"/>
    <x v="1177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x v="1727"/>
    <x v="3"/>
    <x v="117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x v="1728"/>
    <x v="9"/>
    <x v="117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x v="1729"/>
    <x v="28"/>
    <x v="117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x v="1730"/>
    <x v="23"/>
    <x v="117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x v="1731"/>
    <x v="3"/>
    <x v="117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x v="1732"/>
    <x v="37"/>
    <x v="116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x v="1733"/>
    <x v="28"/>
    <x v="178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x v="1734"/>
    <x v="9"/>
    <x v="1178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x v="1735"/>
    <x v="23"/>
    <x v="447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x v="1736"/>
    <x v="10"/>
    <x v="17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x v="1737"/>
    <x v="28"/>
    <x v="116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x v="1738"/>
    <x v="9"/>
    <x v="117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x v="1739"/>
    <x v="38"/>
    <x v="414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x v="1740"/>
    <x v="13"/>
    <x v="1179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x v="1741"/>
    <x v="12"/>
    <x v="11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x v="1742"/>
    <x v="62"/>
    <x v="1180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x v="1743"/>
    <x v="39"/>
    <x v="11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x v="1744"/>
    <x v="36"/>
    <x v="1182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x v="1745"/>
    <x v="7"/>
    <x v="1183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x v="1746"/>
    <x v="63"/>
    <x v="118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x v="1747"/>
    <x v="284"/>
    <x v="118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x v="1748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x v="1749"/>
    <x v="3"/>
    <x v="1187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x v="1750"/>
    <x v="38"/>
    <x v="1188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x v="1751"/>
    <x v="36"/>
    <x v="1189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x v="1752"/>
    <x v="0"/>
    <x v="1190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x v="1753"/>
    <x v="251"/>
    <x v="134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x v="1754"/>
    <x v="62"/>
    <x v="1191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x v="1755"/>
    <x v="10"/>
    <x v="1192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x v="1756"/>
    <x v="28"/>
    <x v="1193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x v="1757"/>
    <x v="10"/>
    <x v="1194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x v="1758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x v="1759"/>
    <x v="213"/>
    <x v="1196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x v="1760"/>
    <x v="213"/>
    <x v="1197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x v="1761"/>
    <x v="14"/>
    <x v="1198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x v="1762"/>
    <x v="34"/>
    <x v="1199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x v="1763"/>
    <x v="78"/>
    <x v="1200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x v="1764"/>
    <x v="15"/>
    <x v="117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x v="1765"/>
    <x v="10"/>
    <x v="1201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x v="1766"/>
    <x v="10"/>
    <x v="1202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x v="1767"/>
    <x v="79"/>
    <x v="1203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x v="1768"/>
    <x v="142"/>
    <x v="1204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x v="1769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x v="1770"/>
    <x v="62"/>
    <x v="1205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x v="1771"/>
    <x v="11"/>
    <x v="1020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x v="1772"/>
    <x v="30"/>
    <x v="1206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x v="1773"/>
    <x v="286"/>
    <x v="1207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x v="1774"/>
    <x v="10"/>
    <x v="400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x v="1775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x v="1776"/>
    <x v="63"/>
    <x v="1209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x v="1777"/>
    <x v="34"/>
    <x v="1210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x v="1778"/>
    <x v="11"/>
    <x v="1211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x v="1779"/>
    <x v="62"/>
    <x v="1212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x v="1780"/>
    <x v="19"/>
    <x v="1213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x v="1781"/>
    <x v="79"/>
    <x v="1214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x v="1782"/>
    <x v="10"/>
    <x v="1215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x v="1783"/>
    <x v="95"/>
    <x v="1216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x v="1784"/>
    <x v="168"/>
    <x v="1217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x v="1785"/>
    <x v="3"/>
    <x v="1218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x v="1786"/>
    <x v="62"/>
    <x v="382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x v="1787"/>
    <x v="6"/>
    <x v="13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x v="1788"/>
    <x v="287"/>
    <x v="1219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x v="1789"/>
    <x v="9"/>
    <x v="1220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x v="1790"/>
    <x v="31"/>
    <x v="122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x v="1791"/>
    <x v="9"/>
    <x v="13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x v="1792"/>
    <x v="7"/>
    <x v="1222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x v="1793"/>
    <x v="89"/>
    <x v="1223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x v="1794"/>
    <x v="266"/>
    <x v="1224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x v="1795"/>
    <x v="3"/>
    <x v="122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x v="1796"/>
    <x v="194"/>
    <x v="1226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x v="1797"/>
    <x v="23"/>
    <x v="1227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x v="1798"/>
    <x v="288"/>
    <x v="1228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x v="1799"/>
    <x v="73"/>
    <x v="1229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x v="1800"/>
    <x v="8"/>
    <x v="1230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x v="1801"/>
    <x v="178"/>
    <x v="1231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x v="1802"/>
    <x v="289"/>
    <x v="123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x v="1803"/>
    <x v="290"/>
    <x v="1233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x v="1804"/>
    <x v="22"/>
    <x v="1234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x v="1805"/>
    <x v="10"/>
    <x v="50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x v="1806"/>
    <x v="89"/>
    <x v="1235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x v="1807"/>
    <x v="8"/>
    <x v="163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x v="1808"/>
    <x v="52"/>
    <x v="493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x v="1809"/>
    <x v="214"/>
    <x v="13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x v="1810"/>
    <x v="115"/>
    <x v="1236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x v="1811"/>
    <x v="222"/>
    <x v="117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x v="1812"/>
    <x v="14"/>
    <x v="1237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x v="1813"/>
    <x v="9"/>
    <x v="117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x v="1814"/>
    <x v="31"/>
    <x v="1238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x v="1815"/>
    <x v="102"/>
    <x v="123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x v="1816"/>
    <x v="36"/>
    <x v="117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x v="1817"/>
    <x v="38"/>
    <x v="379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x v="1818"/>
    <x v="91"/>
    <x v="1240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x v="1819"/>
    <x v="30"/>
    <x v="1241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x v="1820"/>
    <x v="43"/>
    <x v="452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x v="1821"/>
    <x v="176"/>
    <x v="1242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x v="1822"/>
    <x v="9"/>
    <x v="1243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x v="1823"/>
    <x v="13"/>
    <x v="1244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x v="1824"/>
    <x v="13"/>
    <x v="895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x v="1825"/>
    <x v="6"/>
    <x v="1245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x v="1826"/>
    <x v="22"/>
    <x v="1246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x v="1827"/>
    <x v="15"/>
    <x v="1247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x v="1828"/>
    <x v="36"/>
    <x v="1248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x v="1829"/>
    <x v="28"/>
    <x v="1249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x v="1830"/>
    <x v="18"/>
    <x v="83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x v="1831"/>
    <x v="44"/>
    <x v="1121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x v="1832"/>
    <x v="3"/>
    <x v="1250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x v="1833"/>
    <x v="2"/>
    <x v="624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x v="1834"/>
    <x v="10"/>
    <x v="1251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x v="1835"/>
    <x v="20"/>
    <x v="1252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x v="1836"/>
    <x v="28"/>
    <x v="1253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x v="1837"/>
    <x v="28"/>
    <x v="1254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x v="1838"/>
    <x v="42"/>
    <x v="1255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x v="1839"/>
    <x v="13"/>
    <x v="1256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x v="1840"/>
    <x v="13"/>
    <x v="1257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x v="1841"/>
    <x v="3"/>
    <x v="1258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x v="1842"/>
    <x v="15"/>
    <x v="1259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x v="1843"/>
    <x v="28"/>
    <x v="325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x v="1844"/>
    <x v="36"/>
    <x v="1260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x v="1845"/>
    <x v="30"/>
    <x v="1261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x v="1846"/>
    <x v="9"/>
    <x v="1262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x v="1847"/>
    <x v="43"/>
    <x v="356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x v="1848"/>
    <x v="7"/>
    <x v="1263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x v="1849"/>
    <x v="46"/>
    <x v="1264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x v="1850"/>
    <x v="36"/>
    <x v="126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x v="1851"/>
    <x v="134"/>
    <x v="1266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x v="1852"/>
    <x v="36"/>
    <x v="1267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x v="1853"/>
    <x v="222"/>
    <x v="1268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x v="1854"/>
    <x v="13"/>
    <x v="874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x v="1855"/>
    <x v="9"/>
    <x v="142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x v="1856"/>
    <x v="291"/>
    <x v="1269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x v="1857"/>
    <x v="9"/>
    <x v="1270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x v="1858"/>
    <x v="47"/>
    <x v="1099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x v="1859"/>
    <x v="65"/>
    <x v="117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x v="1860"/>
    <x v="102"/>
    <x v="204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x v="1861"/>
    <x v="30"/>
    <x v="115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x v="1862"/>
    <x v="115"/>
    <x v="1271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x v="1863"/>
    <x v="74"/>
    <x v="460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x v="1864"/>
    <x v="31"/>
    <x v="366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x v="1865"/>
    <x v="22"/>
    <x v="115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x v="1866"/>
    <x v="31"/>
    <x v="1272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x v="1867"/>
    <x v="3"/>
    <x v="117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x v="1868"/>
    <x v="8"/>
    <x v="1273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x v="1869"/>
    <x v="115"/>
    <x v="1274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x v="1870"/>
    <x v="22"/>
    <x v="719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x v="1871"/>
    <x v="6"/>
    <x v="1275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x v="1872"/>
    <x v="292"/>
    <x v="375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x v="1873"/>
    <x v="3"/>
    <x v="152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x v="1874"/>
    <x v="293"/>
    <x v="117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x v="1875"/>
    <x v="294"/>
    <x v="117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x v="1876"/>
    <x v="6"/>
    <x v="117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x v="1877"/>
    <x v="10"/>
    <x v="360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x v="1878"/>
    <x v="10"/>
    <x v="1276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x v="1879"/>
    <x v="13"/>
    <x v="1277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x v="1880"/>
    <x v="295"/>
    <x v="1278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x v="1881"/>
    <x v="117"/>
    <x v="1279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x v="1882"/>
    <x v="28"/>
    <x v="77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x v="1883"/>
    <x v="296"/>
    <x v="1280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x v="1884"/>
    <x v="38"/>
    <x v="1281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x v="1885"/>
    <x v="9"/>
    <x v="1282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x v="1886"/>
    <x v="30"/>
    <x v="1283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x v="1887"/>
    <x v="13"/>
    <x v="15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x v="1888"/>
    <x v="14"/>
    <x v="1284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x v="1889"/>
    <x v="3"/>
    <x v="128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x v="1890"/>
    <x v="2"/>
    <x v="1286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x v="1891"/>
    <x v="30"/>
    <x v="1287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x v="1892"/>
    <x v="28"/>
    <x v="1288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x v="1893"/>
    <x v="297"/>
    <x v="191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x v="1894"/>
    <x v="298"/>
    <x v="128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x v="1895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x v="1896"/>
    <x v="28"/>
    <x v="1291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x v="1897"/>
    <x v="42"/>
    <x v="647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x v="1898"/>
    <x v="30"/>
    <x v="1292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x v="1899"/>
    <x v="300"/>
    <x v="1293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x v="1900"/>
    <x v="28"/>
    <x v="433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x v="1901"/>
    <x v="9"/>
    <x v="1294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x v="1902"/>
    <x v="63"/>
    <x v="155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x v="1903"/>
    <x v="31"/>
    <x v="809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x v="1904"/>
    <x v="63"/>
    <x v="1295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x v="1905"/>
    <x v="11"/>
    <x v="1079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x v="1906"/>
    <x v="31"/>
    <x v="1296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x v="1907"/>
    <x v="19"/>
    <x v="1297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x v="1908"/>
    <x v="94"/>
    <x v="1298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x v="1909"/>
    <x v="301"/>
    <x v="115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x v="1910"/>
    <x v="10"/>
    <x v="1299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x v="1911"/>
    <x v="240"/>
    <x v="1300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x v="1912"/>
    <x v="302"/>
    <x v="177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x v="1913"/>
    <x v="2"/>
    <x v="13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x v="1914"/>
    <x v="22"/>
    <x v="1301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x v="1915"/>
    <x v="303"/>
    <x v="1302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x v="1916"/>
    <x v="31"/>
    <x v="92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x v="1917"/>
    <x v="2"/>
    <x v="1303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x v="1918"/>
    <x v="3"/>
    <x v="1304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x v="1919"/>
    <x v="15"/>
    <x v="1305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x v="1920"/>
    <x v="13"/>
    <x v="1306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x v="1921"/>
    <x v="304"/>
    <x v="356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x v="1922"/>
    <x v="9"/>
    <x v="1307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x v="1923"/>
    <x v="15"/>
    <x v="1308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x v="1924"/>
    <x v="15"/>
    <x v="130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x v="1925"/>
    <x v="20"/>
    <x v="972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x v="1926"/>
    <x v="305"/>
    <x v="131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x v="1927"/>
    <x v="50"/>
    <x v="1311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x v="1928"/>
    <x v="28"/>
    <x v="1312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x v="1929"/>
    <x v="13"/>
    <x v="1313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x v="1930"/>
    <x v="26"/>
    <x v="1314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x v="1931"/>
    <x v="12"/>
    <x v="1315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x v="1932"/>
    <x v="10"/>
    <x v="1316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x v="1933"/>
    <x v="30"/>
    <x v="1317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x v="1934"/>
    <x v="51"/>
    <x v="1318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x v="1935"/>
    <x v="20"/>
    <x v="1319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x v="1936"/>
    <x v="36"/>
    <x v="132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x v="1937"/>
    <x v="3"/>
    <x v="1321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x v="1938"/>
    <x v="81"/>
    <x v="1322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x v="1939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x v="1940"/>
    <x v="12"/>
    <x v="1324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x v="1941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x v="1942"/>
    <x v="79"/>
    <x v="1326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x v="1943"/>
    <x v="57"/>
    <x v="1327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x v="1944"/>
    <x v="51"/>
    <x v="1328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x v="1945"/>
    <x v="134"/>
    <x v="1329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x v="1946"/>
    <x v="57"/>
    <x v="1330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x v="1947"/>
    <x v="63"/>
    <x v="1331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x v="1948"/>
    <x v="240"/>
    <x v="1332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x v="1949"/>
    <x v="63"/>
    <x v="1333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x v="1950"/>
    <x v="19"/>
    <x v="1334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x v="1951"/>
    <x v="36"/>
    <x v="1335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x v="1952"/>
    <x v="63"/>
    <x v="1336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x v="1953"/>
    <x v="247"/>
    <x v="1337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x v="1954"/>
    <x v="127"/>
    <x v="1338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x v="1955"/>
    <x v="11"/>
    <x v="1339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x v="1956"/>
    <x v="39"/>
    <x v="1340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x v="1957"/>
    <x v="3"/>
    <x v="1341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x v="1958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x v="1959"/>
    <x v="3"/>
    <x v="1343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x v="1960"/>
    <x v="3"/>
    <x v="1344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x v="1961"/>
    <x v="266"/>
    <x v="1345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x v="1962"/>
    <x v="306"/>
    <x v="1346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x v="1963"/>
    <x v="10"/>
    <x v="1347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x v="1964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x v="1965"/>
    <x v="22"/>
    <x v="1349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x v="1966"/>
    <x v="63"/>
    <x v="1350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x v="1967"/>
    <x v="22"/>
    <x v="1351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x v="1968"/>
    <x v="10"/>
    <x v="1352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x v="1969"/>
    <x v="307"/>
    <x v="1353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x v="1970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x v="1971"/>
    <x v="308"/>
    <x v="1355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x v="1972"/>
    <x v="22"/>
    <x v="1356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x v="1973"/>
    <x v="194"/>
    <x v="135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x v="1974"/>
    <x v="23"/>
    <x v="1358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x v="1975"/>
    <x v="63"/>
    <x v="1359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x v="1976"/>
    <x v="63"/>
    <x v="1360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x v="1977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x v="1978"/>
    <x v="63"/>
    <x v="1362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x v="1979"/>
    <x v="51"/>
    <x v="1363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x v="1980"/>
    <x v="237"/>
    <x v="117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x v="1981"/>
    <x v="287"/>
    <x v="1364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x v="1982"/>
    <x v="36"/>
    <x v="1365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x v="1983"/>
    <x v="183"/>
    <x v="152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x v="1984"/>
    <x v="13"/>
    <x v="116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x v="1985"/>
    <x v="62"/>
    <x v="136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x v="1986"/>
    <x v="12"/>
    <x v="379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x v="1987"/>
    <x v="10"/>
    <x v="155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x v="1988"/>
    <x v="9"/>
    <x v="1238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x v="1989"/>
    <x v="13"/>
    <x v="133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x v="1990"/>
    <x v="15"/>
    <x v="369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x v="1991"/>
    <x v="13"/>
    <x v="117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x v="1992"/>
    <x v="50"/>
    <x v="117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x v="1993"/>
    <x v="28"/>
    <x v="1367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x v="1994"/>
    <x v="309"/>
    <x v="117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x v="1995"/>
    <x v="115"/>
    <x v="117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x v="1996"/>
    <x v="30"/>
    <x v="1368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x v="1997"/>
    <x v="310"/>
    <x v="1369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x v="1998"/>
    <x v="10"/>
    <x v="1370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x v="1999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x v="2000"/>
    <x v="63"/>
    <x v="1372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x v="2001"/>
    <x v="2"/>
    <x v="1373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x v="2002"/>
    <x v="63"/>
    <x v="1374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x v="2003"/>
    <x v="11"/>
    <x v="1375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x v="2004"/>
    <x v="63"/>
    <x v="1376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x v="2005"/>
    <x v="3"/>
    <x v="1377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x v="2006"/>
    <x v="311"/>
    <x v="1378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x v="2007"/>
    <x v="63"/>
    <x v="13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x v="2008"/>
    <x v="11"/>
    <x v="1380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x v="2009"/>
    <x v="63"/>
    <x v="1381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x v="2010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x v="2011"/>
    <x v="292"/>
    <x v="1383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x v="2012"/>
    <x v="11"/>
    <x v="1384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x v="2013"/>
    <x v="312"/>
    <x v="1385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x v="2014"/>
    <x v="3"/>
    <x v="1386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x v="2015"/>
    <x v="31"/>
    <x v="1387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x v="2016"/>
    <x v="99"/>
    <x v="1388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x v="2017"/>
    <x v="79"/>
    <x v="138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x v="2018"/>
    <x v="15"/>
    <x v="1390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x v="2019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x v="2020"/>
    <x v="57"/>
    <x v="1392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x v="2021"/>
    <x v="57"/>
    <x v="1393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x v="2022"/>
    <x v="23"/>
    <x v="139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x v="2023"/>
    <x v="58"/>
    <x v="1395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x v="2024"/>
    <x v="31"/>
    <x v="1396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x v="2025"/>
    <x v="57"/>
    <x v="1397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x v="2026"/>
    <x v="9"/>
    <x v="1398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x v="2027"/>
    <x v="30"/>
    <x v="1399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x v="2028"/>
    <x v="313"/>
    <x v="1400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x v="2029"/>
    <x v="63"/>
    <x v="1401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x v="2030"/>
    <x v="31"/>
    <x v="1402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x v="2031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x v="2032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x v="2033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x v="2034"/>
    <x v="11"/>
    <x v="1406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x v="2035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x v="2036"/>
    <x v="6"/>
    <x v="1408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x v="2037"/>
    <x v="152"/>
    <x v="1409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x v="2038"/>
    <x v="9"/>
    <x v="1410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x v="2039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x v="2040"/>
    <x v="3"/>
    <x v="1412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x v="2041"/>
    <x v="315"/>
    <x v="1413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x v="2042"/>
    <x v="36"/>
    <x v="1414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x v="2043"/>
    <x v="244"/>
    <x v="1415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x v="2044"/>
    <x v="3"/>
    <x v="1416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x v="2045"/>
    <x v="316"/>
    <x v="1417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x v="2046"/>
    <x v="94"/>
    <x v="1418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x v="2047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x v="2048"/>
    <x v="3"/>
    <x v="1420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x v="2049"/>
    <x v="6"/>
    <x v="1421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x v="2050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x v="2051"/>
    <x v="10"/>
    <x v="766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x v="2052"/>
    <x v="19"/>
    <x v="1423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x v="2053"/>
    <x v="12"/>
    <x v="1424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x v="2054"/>
    <x v="63"/>
    <x v="1425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x v="2055"/>
    <x v="36"/>
    <x v="1426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x v="2056"/>
    <x v="317"/>
    <x v="1427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x v="2057"/>
    <x v="11"/>
    <x v="1428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x v="2058"/>
    <x v="31"/>
    <x v="1429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x v="2059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x v="2060"/>
    <x v="57"/>
    <x v="1431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x v="2061"/>
    <x v="23"/>
    <x v="143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x v="2062"/>
    <x v="318"/>
    <x v="1433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x v="2063"/>
    <x v="79"/>
    <x v="1434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x v="2064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x v="2065"/>
    <x v="319"/>
    <x v="1436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x v="2066"/>
    <x v="31"/>
    <x v="143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x v="2067"/>
    <x v="63"/>
    <x v="1438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x v="2068"/>
    <x v="152"/>
    <x v="143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x v="2069"/>
    <x v="22"/>
    <x v="1440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x v="2070"/>
    <x v="320"/>
    <x v="1441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x v="2071"/>
    <x v="57"/>
    <x v="1442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x v="2072"/>
    <x v="20"/>
    <x v="1443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x v="2073"/>
    <x v="204"/>
    <x v="1444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x v="2074"/>
    <x v="321"/>
    <x v="1445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x v="2075"/>
    <x v="63"/>
    <x v="1446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x v="2076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x v="2077"/>
    <x v="3"/>
    <x v="1448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x v="2078"/>
    <x v="28"/>
    <x v="1449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x v="2079"/>
    <x v="8"/>
    <x v="145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x v="2080"/>
    <x v="15"/>
    <x v="145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x v="2081"/>
    <x v="47"/>
    <x v="447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x v="2082"/>
    <x v="9"/>
    <x v="1452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x v="2083"/>
    <x v="12"/>
    <x v="1453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x v="2084"/>
    <x v="23"/>
    <x v="1454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x v="2085"/>
    <x v="15"/>
    <x v="1455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x v="2086"/>
    <x v="9"/>
    <x v="1456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x v="2087"/>
    <x v="30"/>
    <x v="1457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x v="2088"/>
    <x v="6"/>
    <x v="1458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x v="2089"/>
    <x v="102"/>
    <x v="1459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x v="2090"/>
    <x v="12"/>
    <x v="1460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x v="2091"/>
    <x v="15"/>
    <x v="1461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x v="2092"/>
    <x v="8"/>
    <x v="1462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x v="2093"/>
    <x v="30"/>
    <x v="911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x v="2094"/>
    <x v="20"/>
    <x v="904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x v="2095"/>
    <x v="9"/>
    <x v="142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x v="2096"/>
    <x v="12"/>
    <x v="1463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x v="2097"/>
    <x v="9"/>
    <x v="1464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x v="2098"/>
    <x v="20"/>
    <x v="1465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x v="2099"/>
    <x v="13"/>
    <x v="1466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x v="2100"/>
    <x v="28"/>
    <x v="1467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x v="2101"/>
    <x v="198"/>
    <x v="1468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x v="2102"/>
    <x v="134"/>
    <x v="1469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x v="2103"/>
    <x v="13"/>
    <x v="147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x v="2104"/>
    <x v="41"/>
    <x v="1229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x v="2105"/>
    <x v="13"/>
    <x v="1471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x v="2106"/>
    <x v="194"/>
    <x v="1472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x v="2107"/>
    <x v="23"/>
    <x v="1473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x v="2108"/>
    <x v="13"/>
    <x v="1474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x v="2109"/>
    <x v="13"/>
    <x v="167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x v="2110"/>
    <x v="43"/>
    <x v="452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x v="2111"/>
    <x v="39"/>
    <x v="1475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x v="2112"/>
    <x v="10"/>
    <x v="1476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x v="2113"/>
    <x v="15"/>
    <x v="1477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x v="2114"/>
    <x v="240"/>
    <x v="1478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x v="2115"/>
    <x v="38"/>
    <x v="1479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x v="2116"/>
    <x v="28"/>
    <x v="1480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x v="2117"/>
    <x v="13"/>
    <x v="1132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x v="2118"/>
    <x v="6"/>
    <x v="1481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x v="2119"/>
    <x v="63"/>
    <x v="1482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x v="2120"/>
    <x v="58"/>
    <x v="622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x v="2121"/>
    <x v="2"/>
    <x v="155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x v="2122"/>
    <x v="184"/>
    <x v="129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x v="2123"/>
    <x v="127"/>
    <x v="1483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x v="2124"/>
    <x v="22"/>
    <x v="115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x v="2125"/>
    <x v="89"/>
    <x v="1484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x v="2126"/>
    <x v="36"/>
    <x v="379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x v="2127"/>
    <x v="13"/>
    <x v="1369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x v="2128"/>
    <x v="247"/>
    <x v="1079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x v="2129"/>
    <x v="2"/>
    <x v="379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x v="2130"/>
    <x v="57"/>
    <x v="1485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x v="2131"/>
    <x v="28"/>
    <x v="148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x v="2132"/>
    <x v="12"/>
    <x v="1487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x v="2133"/>
    <x v="10"/>
    <x v="148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x v="2134"/>
    <x v="58"/>
    <x v="148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x v="2135"/>
    <x v="63"/>
    <x v="1490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x v="2136"/>
    <x v="28"/>
    <x v="1491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x v="2137"/>
    <x v="11"/>
    <x v="1492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x v="2138"/>
    <x v="69"/>
    <x v="145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x v="2139"/>
    <x v="36"/>
    <x v="117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x v="2140"/>
    <x v="124"/>
    <x v="32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x v="2141"/>
    <x v="13"/>
    <x v="117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x v="2142"/>
    <x v="322"/>
    <x v="1493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x v="2143"/>
    <x v="36"/>
    <x v="1494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x v="2144"/>
    <x v="10"/>
    <x v="116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x v="2145"/>
    <x v="303"/>
    <x v="1495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x v="2146"/>
    <x v="213"/>
    <x v="369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x v="2147"/>
    <x v="13"/>
    <x v="117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x v="2148"/>
    <x v="63"/>
    <x v="1496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x v="2149"/>
    <x v="101"/>
    <x v="1497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x v="2150"/>
    <x v="11"/>
    <x v="155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x v="2151"/>
    <x v="323"/>
    <x v="1172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x v="2152"/>
    <x v="49"/>
    <x v="369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x v="2153"/>
    <x v="10"/>
    <x v="129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x v="2154"/>
    <x v="324"/>
    <x v="1498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x v="2155"/>
    <x v="96"/>
    <x v="1499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x v="2156"/>
    <x v="82"/>
    <x v="1500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x v="2157"/>
    <x v="172"/>
    <x v="375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x v="2158"/>
    <x v="3"/>
    <x v="1079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x v="2159"/>
    <x v="44"/>
    <x v="1501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x v="2160"/>
    <x v="37"/>
    <x v="150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x v="2161"/>
    <x v="30"/>
    <x v="1503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x v="2162"/>
    <x v="62"/>
    <x v="1504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x v="2163"/>
    <x v="30"/>
    <x v="1505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x v="2164"/>
    <x v="13"/>
    <x v="1506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x v="2165"/>
    <x v="325"/>
    <x v="147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x v="2166"/>
    <x v="102"/>
    <x v="1507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x v="2167"/>
    <x v="326"/>
    <x v="358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x v="2168"/>
    <x v="18"/>
    <x v="1508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x v="2169"/>
    <x v="23"/>
    <x v="1509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x v="2170"/>
    <x v="28"/>
    <x v="325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x v="2171"/>
    <x v="285"/>
    <x v="1510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x v="2172"/>
    <x v="23"/>
    <x v="1511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x v="2173"/>
    <x v="176"/>
    <x v="1512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x v="2174"/>
    <x v="10"/>
    <x v="1513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x v="2175"/>
    <x v="30"/>
    <x v="1514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x v="2176"/>
    <x v="31"/>
    <x v="1515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x v="2177"/>
    <x v="28"/>
    <x v="1516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x v="2178"/>
    <x v="10"/>
    <x v="1517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x v="2179"/>
    <x v="13"/>
    <x v="1518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x v="2180"/>
    <x v="9"/>
    <x v="1519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x v="2181"/>
    <x v="40"/>
    <x v="1520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x v="2182"/>
    <x v="3"/>
    <x v="1521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x v="2183"/>
    <x v="10"/>
    <x v="1522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x v="2184"/>
    <x v="22"/>
    <x v="1523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x v="2185"/>
    <x v="22"/>
    <x v="1524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x v="2186"/>
    <x v="327"/>
    <x v="152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x v="2187"/>
    <x v="38"/>
    <x v="1526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x v="2188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x v="2189"/>
    <x v="47"/>
    <x v="152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x v="2190"/>
    <x v="14"/>
    <x v="1529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x v="2191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x v="2192"/>
    <x v="3"/>
    <x v="1531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x v="2193"/>
    <x v="210"/>
    <x v="968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x v="2194"/>
    <x v="32"/>
    <x v="1532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x v="2195"/>
    <x v="11"/>
    <x v="15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x v="2196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x v="2197"/>
    <x v="7"/>
    <x v="1535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x v="2198"/>
    <x v="13"/>
    <x v="1536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x v="2199"/>
    <x v="252"/>
    <x v="1537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x v="2200"/>
    <x v="23"/>
    <x v="1538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x v="2201"/>
    <x v="13"/>
    <x v="1539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x v="2202"/>
    <x v="15"/>
    <x v="1540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x v="2203"/>
    <x v="47"/>
    <x v="1541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x v="2204"/>
    <x v="184"/>
    <x v="932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x v="2205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x v="2206"/>
    <x v="28"/>
    <x v="1542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x v="2207"/>
    <x v="2"/>
    <x v="1543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x v="2208"/>
    <x v="23"/>
    <x v="1544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x v="2209"/>
    <x v="30"/>
    <x v="1545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x v="2210"/>
    <x v="12"/>
    <x v="1546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x v="2211"/>
    <x v="328"/>
    <x v="115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x v="2212"/>
    <x v="20"/>
    <x v="1547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x v="2213"/>
    <x v="131"/>
    <x v="1548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x v="2214"/>
    <x v="43"/>
    <x v="1549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x v="2215"/>
    <x v="329"/>
    <x v="94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x v="2216"/>
    <x v="13"/>
    <x v="1550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x v="2217"/>
    <x v="28"/>
    <x v="1101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x v="2218"/>
    <x v="8"/>
    <x v="1551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x v="2219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x v="2220"/>
    <x v="2"/>
    <x v="155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x v="2221"/>
    <x v="330"/>
    <x v="1554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x v="2222"/>
    <x v="3"/>
    <x v="155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x v="2223"/>
    <x v="223"/>
    <x v="1556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x v="2224"/>
    <x v="102"/>
    <x v="1557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x v="2225"/>
    <x v="93"/>
    <x v="1558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x v="2226"/>
    <x v="28"/>
    <x v="155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x v="2227"/>
    <x v="331"/>
    <x v="1560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x v="2228"/>
    <x v="0"/>
    <x v="1561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x v="2229"/>
    <x v="30"/>
    <x v="1562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x v="2230"/>
    <x v="10"/>
    <x v="1563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x v="2231"/>
    <x v="30"/>
    <x v="1564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x v="2232"/>
    <x v="213"/>
    <x v="15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x v="2233"/>
    <x v="93"/>
    <x v="1566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x v="2234"/>
    <x v="70"/>
    <x v="1567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x v="2235"/>
    <x v="102"/>
    <x v="1568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x v="2236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x v="2237"/>
    <x v="31"/>
    <x v="1570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x v="2238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x v="2239"/>
    <x v="28"/>
    <x v="1572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x v="2240"/>
    <x v="3"/>
    <x v="1573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x v="2241"/>
    <x v="332"/>
    <x v="1574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x v="2242"/>
    <x v="10"/>
    <x v="1575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x v="2243"/>
    <x v="23"/>
    <x v="1576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x v="2244"/>
    <x v="30"/>
    <x v="1514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x v="2245"/>
    <x v="17"/>
    <x v="1577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x v="2246"/>
    <x v="39"/>
    <x v="1578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x v="2247"/>
    <x v="8"/>
    <x v="1579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x v="2248"/>
    <x v="31"/>
    <x v="1580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x v="2249"/>
    <x v="0"/>
    <x v="1581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x v="2250"/>
    <x v="7"/>
    <x v="1582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x v="2251"/>
    <x v="6"/>
    <x v="1583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x v="2252"/>
    <x v="2"/>
    <x v="1584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x v="2253"/>
    <x v="333"/>
    <x v="1585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x v="2254"/>
    <x v="334"/>
    <x v="1586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x v="2255"/>
    <x v="30"/>
    <x v="1587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x v="2256"/>
    <x v="41"/>
    <x v="1588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x v="2257"/>
    <x v="28"/>
    <x v="1589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x v="2258"/>
    <x v="30"/>
    <x v="1590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x v="2259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x v="2260"/>
    <x v="126"/>
    <x v="1592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x v="2261"/>
    <x v="51"/>
    <x v="1593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x v="2262"/>
    <x v="12"/>
    <x v="1594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x v="2263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x v="2264"/>
    <x v="15"/>
    <x v="1596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x v="2265"/>
    <x v="22"/>
    <x v="1597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x v="2266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x v="2267"/>
    <x v="30"/>
    <x v="1599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x v="2268"/>
    <x v="31"/>
    <x v="1600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x v="2269"/>
    <x v="22"/>
    <x v="1601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x v="2270"/>
    <x v="28"/>
    <x v="1602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x v="2271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x v="2272"/>
    <x v="30"/>
    <x v="1604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x v="2273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x v="2274"/>
    <x v="335"/>
    <x v="160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x v="2275"/>
    <x v="0"/>
    <x v="1607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x v="2276"/>
    <x v="13"/>
    <x v="1608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x v="2277"/>
    <x v="28"/>
    <x v="1609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x v="2278"/>
    <x v="336"/>
    <x v="1610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x v="2279"/>
    <x v="43"/>
    <x v="1611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x v="2280"/>
    <x v="47"/>
    <x v="1612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x v="2281"/>
    <x v="9"/>
    <x v="1613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x v="2282"/>
    <x v="12"/>
    <x v="1614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x v="2283"/>
    <x v="9"/>
    <x v="1615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x v="2284"/>
    <x v="15"/>
    <x v="1616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x v="2285"/>
    <x v="37"/>
    <x v="1617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x v="2286"/>
    <x v="28"/>
    <x v="1099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x v="2287"/>
    <x v="15"/>
    <x v="1618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x v="2288"/>
    <x v="15"/>
    <x v="1619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x v="2289"/>
    <x v="30"/>
    <x v="16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x v="2290"/>
    <x v="13"/>
    <x v="1621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x v="2291"/>
    <x v="16"/>
    <x v="1622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x v="2292"/>
    <x v="10"/>
    <x v="1623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x v="2293"/>
    <x v="38"/>
    <x v="1624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x v="2294"/>
    <x v="39"/>
    <x v="162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x v="2295"/>
    <x v="28"/>
    <x v="162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x v="2296"/>
    <x v="11"/>
    <x v="1627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x v="2297"/>
    <x v="43"/>
    <x v="1628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x v="2298"/>
    <x v="134"/>
    <x v="1629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x v="2299"/>
    <x v="10"/>
    <x v="1630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x v="2300"/>
    <x v="98"/>
    <x v="1631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x v="2301"/>
    <x v="337"/>
    <x v="1632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x v="2302"/>
    <x v="12"/>
    <x v="1633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x v="2303"/>
    <x v="102"/>
    <x v="1634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x v="2304"/>
    <x v="8"/>
    <x v="163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x v="2305"/>
    <x v="338"/>
    <x v="1636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x v="2306"/>
    <x v="63"/>
    <x v="1637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x v="2307"/>
    <x v="12"/>
    <x v="1638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x v="2308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x v="2309"/>
    <x v="7"/>
    <x v="164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x v="2310"/>
    <x v="9"/>
    <x v="1641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x v="2311"/>
    <x v="10"/>
    <x v="164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x v="2312"/>
    <x v="38"/>
    <x v="1643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x v="2313"/>
    <x v="30"/>
    <x v="1644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x v="2314"/>
    <x v="36"/>
    <x v="1645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x v="2315"/>
    <x v="44"/>
    <x v="164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x v="2316"/>
    <x v="10"/>
    <x v="1647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x v="2317"/>
    <x v="9"/>
    <x v="1648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x v="2318"/>
    <x v="10"/>
    <x v="1649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x v="2319"/>
    <x v="339"/>
    <x v="165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x v="2320"/>
    <x v="200"/>
    <x v="1079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x v="2321"/>
    <x v="49"/>
    <x v="678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x v="2322"/>
    <x v="51"/>
    <x v="970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x v="2323"/>
    <x v="28"/>
    <x v="439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x v="2324"/>
    <x v="36"/>
    <x v="1651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x v="2325"/>
    <x v="19"/>
    <x v="1652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x v="2326"/>
    <x v="3"/>
    <x v="1653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x v="2327"/>
    <x v="31"/>
    <x v="1654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x v="2328"/>
    <x v="19"/>
    <x v="1655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x v="2329"/>
    <x v="6"/>
    <x v="1656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x v="2330"/>
    <x v="31"/>
    <x v="165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x v="2331"/>
    <x v="20"/>
    <x v="610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x v="2332"/>
    <x v="23"/>
    <x v="165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x v="2333"/>
    <x v="31"/>
    <x v="1659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x v="2334"/>
    <x v="22"/>
    <x v="1660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x v="2335"/>
    <x v="14"/>
    <x v="1661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x v="2336"/>
    <x v="36"/>
    <x v="1662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x v="2337"/>
    <x v="31"/>
    <x v="1663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x v="2338"/>
    <x v="79"/>
    <x v="1664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x v="2339"/>
    <x v="10"/>
    <x v="117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x v="2340"/>
    <x v="62"/>
    <x v="117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x v="2341"/>
    <x v="3"/>
    <x v="452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x v="2342"/>
    <x v="28"/>
    <x v="116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x v="2343"/>
    <x v="9"/>
    <x v="117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x v="2344"/>
    <x v="127"/>
    <x v="1665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x v="2345"/>
    <x v="28"/>
    <x v="493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x v="2346"/>
    <x v="54"/>
    <x v="795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x v="2347"/>
    <x v="340"/>
    <x v="117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x v="2348"/>
    <x v="63"/>
    <x v="117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x v="2349"/>
    <x v="341"/>
    <x v="1651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x v="2350"/>
    <x v="13"/>
    <x v="117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x v="2351"/>
    <x v="28"/>
    <x v="117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x v="2352"/>
    <x v="19"/>
    <x v="379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x v="2353"/>
    <x v="6"/>
    <x v="434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x v="2354"/>
    <x v="3"/>
    <x v="117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x v="2355"/>
    <x v="100"/>
    <x v="117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x v="2356"/>
    <x v="15"/>
    <x v="117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x v="2357"/>
    <x v="51"/>
    <x v="1666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x v="2358"/>
    <x v="10"/>
    <x v="369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x v="2359"/>
    <x v="48"/>
    <x v="117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x v="2360"/>
    <x v="329"/>
    <x v="678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x v="2361"/>
    <x v="164"/>
    <x v="117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x v="2362"/>
    <x v="342"/>
    <x v="117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x v="2363"/>
    <x v="28"/>
    <x v="117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x v="2364"/>
    <x v="31"/>
    <x v="131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x v="2365"/>
    <x v="63"/>
    <x v="1667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x v="2366"/>
    <x v="79"/>
    <x v="173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x v="2367"/>
    <x v="31"/>
    <x v="117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x v="2368"/>
    <x v="31"/>
    <x v="376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x v="2369"/>
    <x v="13"/>
    <x v="117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x v="2370"/>
    <x v="62"/>
    <x v="147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x v="2371"/>
    <x v="343"/>
    <x v="155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x v="2372"/>
    <x v="29"/>
    <x v="115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x v="2373"/>
    <x v="3"/>
    <x v="117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x v="2374"/>
    <x v="9"/>
    <x v="1668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x v="2375"/>
    <x v="30"/>
    <x v="117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x v="2376"/>
    <x v="74"/>
    <x v="117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x v="2377"/>
    <x v="11"/>
    <x v="117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x v="2378"/>
    <x v="36"/>
    <x v="434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x v="2379"/>
    <x v="344"/>
    <x v="1669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x v="2380"/>
    <x v="9"/>
    <x v="73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x v="2381"/>
    <x v="3"/>
    <x v="140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x v="2382"/>
    <x v="28"/>
    <x v="13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x v="2383"/>
    <x v="99"/>
    <x v="1670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x v="2384"/>
    <x v="11"/>
    <x v="117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x v="2385"/>
    <x v="60"/>
    <x v="772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x v="2386"/>
    <x v="258"/>
    <x v="1501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x v="2387"/>
    <x v="194"/>
    <x v="134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x v="2388"/>
    <x v="345"/>
    <x v="117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x v="2389"/>
    <x v="22"/>
    <x v="379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x v="2390"/>
    <x v="285"/>
    <x v="117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x v="2391"/>
    <x v="57"/>
    <x v="155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x v="2392"/>
    <x v="10"/>
    <x v="158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x v="2393"/>
    <x v="287"/>
    <x v="117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x v="2394"/>
    <x v="10"/>
    <x v="115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x v="2395"/>
    <x v="346"/>
    <x v="117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x v="2396"/>
    <x v="23"/>
    <x v="117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x v="2397"/>
    <x v="93"/>
    <x v="117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x v="2398"/>
    <x v="63"/>
    <x v="117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x v="2399"/>
    <x v="89"/>
    <x v="167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x v="2400"/>
    <x v="14"/>
    <x v="401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x v="2401"/>
    <x v="38"/>
    <x v="167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x v="2402"/>
    <x v="36"/>
    <x v="117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x v="2403"/>
    <x v="10"/>
    <x v="1673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x v="2404"/>
    <x v="53"/>
    <x v="1674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x v="2405"/>
    <x v="29"/>
    <x v="1675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x v="2406"/>
    <x v="36"/>
    <x v="134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x v="2407"/>
    <x v="31"/>
    <x v="75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x v="2408"/>
    <x v="36"/>
    <x v="117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x v="2409"/>
    <x v="31"/>
    <x v="118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x v="2410"/>
    <x v="6"/>
    <x v="117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x v="2411"/>
    <x v="9"/>
    <x v="379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x v="2412"/>
    <x v="36"/>
    <x v="75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x v="2413"/>
    <x v="127"/>
    <x v="400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x v="2414"/>
    <x v="22"/>
    <x v="139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x v="2415"/>
    <x v="28"/>
    <x v="117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x v="2416"/>
    <x v="31"/>
    <x v="139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x v="2417"/>
    <x v="9"/>
    <x v="117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x v="2418"/>
    <x v="347"/>
    <x v="1676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x v="2419"/>
    <x v="12"/>
    <x v="116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x v="2420"/>
    <x v="2"/>
    <x v="116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x v="2421"/>
    <x v="127"/>
    <x v="13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x v="2422"/>
    <x v="31"/>
    <x v="622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x v="2423"/>
    <x v="8"/>
    <x v="116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x v="2424"/>
    <x v="22"/>
    <x v="117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x v="2425"/>
    <x v="63"/>
    <x v="116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x v="2426"/>
    <x v="19"/>
    <x v="116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x v="2427"/>
    <x v="348"/>
    <x v="557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x v="2428"/>
    <x v="9"/>
    <x v="577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x v="2429"/>
    <x v="57"/>
    <x v="369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x v="2430"/>
    <x v="32"/>
    <x v="369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x v="2431"/>
    <x v="3"/>
    <x v="117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x v="2432"/>
    <x v="22"/>
    <x v="375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x v="2433"/>
    <x v="65"/>
    <x v="1677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x v="2434"/>
    <x v="349"/>
    <x v="372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x v="2435"/>
    <x v="6"/>
    <x v="117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x v="2436"/>
    <x v="36"/>
    <x v="155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x v="2437"/>
    <x v="3"/>
    <x v="117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x v="2438"/>
    <x v="10"/>
    <x v="115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x v="2439"/>
    <x v="51"/>
    <x v="1678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x v="2440"/>
    <x v="95"/>
    <x v="1679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x v="2441"/>
    <x v="22"/>
    <x v="1680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x v="2442"/>
    <x v="9"/>
    <x v="1681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x v="2443"/>
    <x v="10"/>
    <x v="1682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x v="2444"/>
    <x v="10"/>
    <x v="1683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x v="2445"/>
    <x v="30"/>
    <x v="1684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x v="2446"/>
    <x v="44"/>
    <x v="357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x v="2447"/>
    <x v="3"/>
    <x v="1685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x v="2448"/>
    <x v="36"/>
    <x v="1686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x v="2449"/>
    <x v="3"/>
    <x v="1687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x v="2450"/>
    <x v="20"/>
    <x v="1688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x v="2451"/>
    <x v="9"/>
    <x v="1689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x v="2452"/>
    <x v="19"/>
    <x v="1690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x v="2453"/>
    <x v="43"/>
    <x v="1691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x v="2454"/>
    <x v="15"/>
    <x v="1692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x v="2455"/>
    <x v="165"/>
    <x v="1693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x v="2456"/>
    <x v="10"/>
    <x v="1603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x v="2457"/>
    <x v="11"/>
    <x v="1694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x v="2458"/>
    <x v="0"/>
    <x v="1695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x v="2459"/>
    <x v="51"/>
    <x v="1696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x v="2460"/>
    <x v="9"/>
    <x v="1697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x v="2461"/>
    <x v="13"/>
    <x v="66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x v="2462"/>
    <x v="13"/>
    <x v="580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x v="2463"/>
    <x v="176"/>
    <x v="1698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x v="2464"/>
    <x v="30"/>
    <x v="911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x v="2465"/>
    <x v="28"/>
    <x v="1699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x v="2466"/>
    <x v="13"/>
    <x v="1700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x v="2467"/>
    <x v="38"/>
    <x v="1701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x v="2468"/>
    <x v="28"/>
    <x v="1702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x v="2469"/>
    <x v="2"/>
    <x v="141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x v="2470"/>
    <x v="51"/>
    <x v="1703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x v="2471"/>
    <x v="13"/>
    <x v="41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x v="2472"/>
    <x v="10"/>
    <x v="1704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x v="2473"/>
    <x v="30"/>
    <x v="1705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x v="2474"/>
    <x v="50"/>
    <x v="1706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x v="2475"/>
    <x v="47"/>
    <x v="1707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x v="2476"/>
    <x v="6"/>
    <x v="1708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x v="2477"/>
    <x v="43"/>
    <x v="1709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x v="2478"/>
    <x v="13"/>
    <x v="41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x v="2479"/>
    <x v="23"/>
    <x v="1710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x v="2480"/>
    <x v="28"/>
    <x v="1099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x v="2481"/>
    <x v="184"/>
    <x v="171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x v="2482"/>
    <x v="8"/>
    <x v="1712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x v="2483"/>
    <x v="13"/>
    <x v="318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x v="2484"/>
    <x v="43"/>
    <x v="1713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x v="2485"/>
    <x v="15"/>
    <x v="1714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x v="2486"/>
    <x v="9"/>
    <x v="1715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x v="2487"/>
    <x v="8"/>
    <x v="1716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x v="2488"/>
    <x v="2"/>
    <x v="1493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x v="2489"/>
    <x v="2"/>
    <x v="1717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x v="2490"/>
    <x v="20"/>
    <x v="661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x v="2491"/>
    <x v="22"/>
    <x v="1718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x v="2492"/>
    <x v="15"/>
    <x v="1719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x v="2493"/>
    <x v="15"/>
    <x v="1720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x v="2494"/>
    <x v="12"/>
    <x v="44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x v="2495"/>
    <x v="23"/>
    <x v="1721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x v="2496"/>
    <x v="28"/>
    <x v="1722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x v="2497"/>
    <x v="23"/>
    <x v="1723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x v="2498"/>
    <x v="20"/>
    <x v="1724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x v="2499"/>
    <x v="34"/>
    <x v="1725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x v="2500"/>
    <x v="74"/>
    <x v="172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x v="2501"/>
    <x v="3"/>
    <x v="117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x v="2502"/>
    <x v="19"/>
    <x v="117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x v="2503"/>
    <x v="39"/>
    <x v="117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x v="2504"/>
    <x v="10"/>
    <x v="134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x v="2505"/>
    <x v="350"/>
    <x v="117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x v="2506"/>
    <x v="22"/>
    <x v="117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x v="2507"/>
    <x v="75"/>
    <x v="325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x v="2508"/>
    <x v="63"/>
    <x v="73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x v="2509"/>
    <x v="57"/>
    <x v="117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x v="2510"/>
    <x v="146"/>
    <x v="117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x v="2511"/>
    <x v="237"/>
    <x v="117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x v="2512"/>
    <x v="14"/>
    <x v="852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x v="2513"/>
    <x v="10"/>
    <x v="1727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x v="2514"/>
    <x v="29"/>
    <x v="117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x v="2515"/>
    <x v="102"/>
    <x v="1728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x v="2516"/>
    <x v="10"/>
    <x v="117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x v="2517"/>
    <x v="60"/>
    <x v="654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x v="2518"/>
    <x v="57"/>
    <x v="117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x v="2519"/>
    <x v="78"/>
    <x v="172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x v="2520"/>
    <x v="10"/>
    <x v="97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x v="2521"/>
    <x v="42"/>
    <x v="1730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x v="2522"/>
    <x v="51"/>
    <x v="1731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x v="2523"/>
    <x v="6"/>
    <x v="1732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x v="2524"/>
    <x v="23"/>
    <x v="1733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x v="2525"/>
    <x v="23"/>
    <x v="1734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x v="2526"/>
    <x v="23"/>
    <x v="1735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x v="2527"/>
    <x v="12"/>
    <x v="1736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x v="2528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x v="2529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x v="2530"/>
    <x v="23"/>
    <x v="1738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x v="2531"/>
    <x v="51"/>
    <x v="1739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x v="2532"/>
    <x v="13"/>
    <x v="174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x v="2533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x v="2534"/>
    <x v="251"/>
    <x v="792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x v="2535"/>
    <x v="28"/>
    <x v="1742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x v="2536"/>
    <x v="102"/>
    <x v="1743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x v="2537"/>
    <x v="3"/>
    <x v="1744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x v="2538"/>
    <x v="30"/>
    <x v="174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x v="2539"/>
    <x v="8"/>
    <x v="1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x v="2540"/>
    <x v="176"/>
    <x v="1747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x v="2541"/>
    <x v="49"/>
    <x v="1748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x v="2542"/>
    <x v="10"/>
    <x v="1749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x v="2543"/>
    <x v="13"/>
    <x v="1750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x v="2544"/>
    <x v="8"/>
    <x v="1751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x v="2545"/>
    <x v="62"/>
    <x v="175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x v="2546"/>
    <x v="12"/>
    <x v="1753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x v="2547"/>
    <x v="351"/>
    <x v="1516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x v="2548"/>
    <x v="115"/>
    <x v="1754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x v="2549"/>
    <x v="352"/>
    <x v="175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x v="2550"/>
    <x v="9"/>
    <x v="1756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x v="2551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x v="2552"/>
    <x v="9"/>
    <x v="1758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x v="2553"/>
    <x v="13"/>
    <x v="1759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x v="2554"/>
    <x v="353"/>
    <x v="1760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x v="2555"/>
    <x v="42"/>
    <x v="1761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x v="2556"/>
    <x v="21"/>
    <x v="1762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x v="2557"/>
    <x v="134"/>
    <x v="1763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x v="2558"/>
    <x v="9"/>
    <x v="1764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x v="2559"/>
    <x v="57"/>
    <x v="117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x v="2560"/>
    <x v="3"/>
    <x v="73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x v="2561"/>
    <x v="22"/>
    <x v="117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x v="2562"/>
    <x v="79"/>
    <x v="117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x v="2563"/>
    <x v="3"/>
    <x v="173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x v="2564"/>
    <x v="19"/>
    <x v="117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x v="2565"/>
    <x v="101"/>
    <x v="678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x v="2566"/>
    <x v="3"/>
    <x v="155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x v="2567"/>
    <x v="115"/>
    <x v="1011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x v="2568"/>
    <x v="39"/>
    <x v="1765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x v="2569"/>
    <x v="57"/>
    <x v="156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x v="2570"/>
    <x v="11"/>
    <x v="117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x v="2571"/>
    <x v="6"/>
    <x v="117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x v="2572"/>
    <x v="3"/>
    <x v="117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x v="2573"/>
    <x v="94"/>
    <x v="117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x v="2574"/>
    <x v="3"/>
    <x v="117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x v="2575"/>
    <x v="36"/>
    <x v="117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x v="2576"/>
    <x v="12"/>
    <x v="117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x v="2577"/>
    <x v="61"/>
    <x v="1766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x v="2578"/>
    <x v="0"/>
    <x v="152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x v="2579"/>
    <x v="10"/>
    <x v="798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x v="2580"/>
    <x v="161"/>
    <x v="116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x v="2581"/>
    <x v="28"/>
    <x v="139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x v="2582"/>
    <x v="3"/>
    <x v="117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x v="2583"/>
    <x v="11"/>
    <x v="155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x v="2584"/>
    <x v="9"/>
    <x v="139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x v="2585"/>
    <x v="63"/>
    <x v="1272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x v="2586"/>
    <x v="12"/>
    <x v="694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x v="2587"/>
    <x v="63"/>
    <x v="139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x v="2588"/>
    <x v="9"/>
    <x v="117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x v="2589"/>
    <x v="15"/>
    <x v="375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x v="2590"/>
    <x v="11"/>
    <x v="155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x v="2591"/>
    <x v="3"/>
    <x v="117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x v="2592"/>
    <x v="58"/>
    <x v="116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x v="2593"/>
    <x v="36"/>
    <x v="1767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x v="2594"/>
    <x v="19"/>
    <x v="1768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x v="2595"/>
    <x v="15"/>
    <x v="1079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x v="2596"/>
    <x v="9"/>
    <x v="1769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x v="2597"/>
    <x v="354"/>
    <x v="456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x v="2598"/>
    <x v="63"/>
    <x v="1505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x v="2599"/>
    <x v="2"/>
    <x v="1770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x v="2600"/>
    <x v="14"/>
    <x v="177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x v="2601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x v="2602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x v="2603"/>
    <x v="57"/>
    <x v="1773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x v="2604"/>
    <x v="34"/>
    <x v="1774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x v="2605"/>
    <x v="6"/>
    <x v="1775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x v="2606"/>
    <x v="6"/>
    <x v="1776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x v="2607"/>
    <x v="19"/>
    <x v="1777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x v="2608"/>
    <x v="355"/>
    <x v="1778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x v="2609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x v="2610"/>
    <x v="3"/>
    <x v="1780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x v="2611"/>
    <x v="51"/>
    <x v="1781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x v="2612"/>
    <x v="124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x v="2613"/>
    <x v="356"/>
    <x v="1783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x v="2614"/>
    <x v="31"/>
    <x v="1784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x v="2615"/>
    <x v="2"/>
    <x v="1785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x v="2616"/>
    <x v="36"/>
    <x v="1786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x v="2617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x v="2618"/>
    <x v="99"/>
    <x v="1788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x v="2619"/>
    <x v="36"/>
    <x v="1789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x v="2620"/>
    <x v="15"/>
    <x v="1790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x v="2621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x v="2622"/>
    <x v="6"/>
    <x v="1792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x v="2623"/>
    <x v="325"/>
    <x v="1793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x v="2624"/>
    <x v="30"/>
    <x v="1794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x v="2625"/>
    <x v="325"/>
    <x v="1795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x v="2626"/>
    <x v="357"/>
    <x v="179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x v="2627"/>
    <x v="10"/>
    <x v="179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x v="2628"/>
    <x v="13"/>
    <x v="179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x v="2629"/>
    <x v="22"/>
    <x v="1799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x v="2630"/>
    <x v="358"/>
    <x v="1800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x v="2631"/>
    <x v="10"/>
    <x v="180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x v="2632"/>
    <x v="359"/>
    <x v="1802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x v="2633"/>
    <x v="236"/>
    <x v="1803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x v="2634"/>
    <x v="28"/>
    <x v="1804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x v="2635"/>
    <x v="2"/>
    <x v="1805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x v="2636"/>
    <x v="360"/>
    <x v="1806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x v="2637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x v="2638"/>
    <x v="9"/>
    <x v="1808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x v="2639"/>
    <x v="15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x v="2640"/>
    <x v="69"/>
    <x v="117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x v="2641"/>
    <x v="80"/>
    <x v="1809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x v="2642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x v="2643"/>
    <x v="22"/>
    <x v="174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x v="2644"/>
    <x v="69"/>
    <x v="1810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x v="2645"/>
    <x v="30"/>
    <x v="1275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x v="2646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x v="2647"/>
    <x v="152"/>
    <x v="1811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x v="2648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x v="2649"/>
    <x v="361"/>
    <x v="181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x v="2650"/>
    <x v="57"/>
    <x v="1197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x v="2651"/>
    <x v="362"/>
    <x v="1814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x v="2652"/>
    <x v="57"/>
    <x v="152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x v="2653"/>
    <x v="36"/>
    <x v="181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x v="2654"/>
    <x v="60"/>
    <x v="1816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x v="2655"/>
    <x v="11"/>
    <x v="1817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x v="2656"/>
    <x v="316"/>
    <x v="1818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x v="2657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x v="2658"/>
    <x v="22"/>
    <x v="1820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x v="2659"/>
    <x v="10"/>
    <x v="1821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x v="2660"/>
    <x v="22"/>
    <x v="1822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x v="2661"/>
    <x v="22"/>
    <x v="1823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x v="2662"/>
    <x v="178"/>
    <x v="1824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x v="2663"/>
    <x v="8"/>
    <x v="1825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x v="2664"/>
    <x v="3"/>
    <x v="1826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x v="2665"/>
    <x v="15"/>
    <x v="1827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x v="2666"/>
    <x v="28"/>
    <x v="1240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x v="2667"/>
    <x v="134"/>
    <x v="1099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x v="2668"/>
    <x v="363"/>
    <x v="1828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x v="2669"/>
    <x v="31"/>
    <x v="1829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x v="2670"/>
    <x v="3"/>
    <x v="1830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x v="2671"/>
    <x v="79"/>
    <x v="1831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x v="2672"/>
    <x v="19"/>
    <x v="1832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x v="2673"/>
    <x v="31"/>
    <x v="1833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x v="2674"/>
    <x v="190"/>
    <x v="1834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x v="2675"/>
    <x v="330"/>
    <x v="183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x v="2676"/>
    <x v="364"/>
    <x v="1742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x v="2677"/>
    <x v="79"/>
    <x v="849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x v="2678"/>
    <x v="261"/>
    <x v="183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x v="2679"/>
    <x v="6"/>
    <x v="434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x v="2680"/>
    <x v="12"/>
    <x v="1837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x v="2681"/>
    <x v="36"/>
    <x v="1275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x v="2682"/>
    <x v="54"/>
    <x v="25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x v="2683"/>
    <x v="63"/>
    <x v="115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x v="2684"/>
    <x v="11"/>
    <x v="117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x v="2685"/>
    <x v="36"/>
    <x v="117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x v="2686"/>
    <x v="63"/>
    <x v="1838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x v="2687"/>
    <x v="19"/>
    <x v="116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x v="2688"/>
    <x v="58"/>
    <x v="1839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x v="2689"/>
    <x v="99"/>
    <x v="428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x v="2690"/>
    <x v="8"/>
    <x v="379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x v="2691"/>
    <x v="10"/>
    <x v="13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x v="2692"/>
    <x v="11"/>
    <x v="116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x v="2693"/>
    <x v="36"/>
    <x v="1840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x v="2694"/>
    <x v="127"/>
    <x v="1841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x v="2695"/>
    <x v="165"/>
    <x v="1842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x v="2696"/>
    <x v="6"/>
    <x v="1843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x v="2697"/>
    <x v="365"/>
    <x v="117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x v="2698"/>
    <x v="204"/>
    <x v="119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x v="2699"/>
    <x v="104"/>
    <x v="76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x v="2700"/>
    <x v="3"/>
    <x v="1844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x v="2701"/>
    <x v="79"/>
    <x v="1845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x v="2702"/>
    <x v="266"/>
    <x v="1288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x v="2703"/>
    <x v="281"/>
    <x v="1846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x v="2704"/>
    <x v="19"/>
    <x v="1847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x v="2705"/>
    <x v="6"/>
    <x v="1848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x v="2706"/>
    <x v="22"/>
    <x v="1849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x v="2707"/>
    <x v="63"/>
    <x v="1850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x v="2708"/>
    <x v="127"/>
    <x v="185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x v="2709"/>
    <x v="366"/>
    <x v="1852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x v="2710"/>
    <x v="62"/>
    <x v="1853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x v="2711"/>
    <x v="60"/>
    <x v="1854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x v="2712"/>
    <x v="31"/>
    <x v="1855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x v="2713"/>
    <x v="14"/>
    <x v="1856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x v="2714"/>
    <x v="3"/>
    <x v="1857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x v="2715"/>
    <x v="31"/>
    <x v="1858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x v="2716"/>
    <x v="102"/>
    <x v="1859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x v="2717"/>
    <x v="12"/>
    <x v="186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x v="2718"/>
    <x v="31"/>
    <x v="186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x v="2719"/>
    <x v="47"/>
    <x v="1862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x v="2720"/>
    <x v="10"/>
    <x v="1863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x v="2721"/>
    <x v="14"/>
    <x v="1864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x v="2722"/>
    <x v="367"/>
    <x v="1865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x v="2723"/>
    <x v="79"/>
    <x v="1866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x v="2724"/>
    <x v="57"/>
    <x v="1867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x v="2725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x v="2726"/>
    <x v="36"/>
    <x v="1869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x v="2727"/>
    <x v="51"/>
    <x v="1870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x v="2728"/>
    <x v="100"/>
    <x v="187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x v="2729"/>
    <x v="11"/>
    <x v="1872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x v="2730"/>
    <x v="14"/>
    <x v="1873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x v="2731"/>
    <x v="63"/>
    <x v="1874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x v="2732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x v="2733"/>
    <x v="47"/>
    <x v="1876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x v="2734"/>
    <x v="6"/>
    <x v="1877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x v="2735"/>
    <x v="11"/>
    <x v="1878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x v="2736"/>
    <x v="10"/>
    <x v="1879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x v="2737"/>
    <x v="184"/>
    <x v="1880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x v="2738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x v="2739"/>
    <x v="6"/>
    <x v="428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x v="2740"/>
    <x v="30"/>
    <x v="188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x v="2741"/>
    <x v="368"/>
    <x v="117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x v="2742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x v="2743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x v="2744"/>
    <x v="9"/>
    <x v="1688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x v="2745"/>
    <x v="2"/>
    <x v="133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x v="2746"/>
    <x v="10"/>
    <x v="500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x v="2747"/>
    <x v="3"/>
    <x v="178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x v="2748"/>
    <x v="369"/>
    <x v="117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x v="2749"/>
    <x v="370"/>
    <x v="117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x v="2750"/>
    <x v="225"/>
    <x v="110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x v="2751"/>
    <x v="13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x v="2752"/>
    <x v="3"/>
    <x v="117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x v="2753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x v="2754"/>
    <x v="3"/>
    <x v="1884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x v="2755"/>
    <x v="15"/>
    <x v="115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x v="2756"/>
    <x v="13"/>
    <x v="731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x v="2757"/>
    <x v="28"/>
    <x v="522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x v="2758"/>
    <x v="10"/>
    <x v="117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x v="2759"/>
    <x v="10"/>
    <x v="1275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x v="2760"/>
    <x v="53"/>
    <x v="379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x v="2761"/>
    <x v="371"/>
    <x v="456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x v="2762"/>
    <x v="23"/>
    <x v="372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x v="2763"/>
    <x v="23"/>
    <x v="117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x v="2764"/>
    <x v="1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x v="2765"/>
    <x v="23"/>
    <x v="1172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x v="2766"/>
    <x v="39"/>
    <x v="1885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x v="2767"/>
    <x v="134"/>
    <x v="369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x v="2768"/>
    <x v="22"/>
    <x v="1886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x v="2769"/>
    <x v="372"/>
    <x v="117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x v="2770"/>
    <x v="6"/>
    <x v="117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x v="2771"/>
    <x v="373"/>
    <x v="116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x v="2772"/>
    <x v="23"/>
    <x v="365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x v="2773"/>
    <x v="1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x v="2774"/>
    <x v="223"/>
    <x v="1308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x v="2775"/>
    <x v="9"/>
    <x v="115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x v="2776"/>
    <x v="62"/>
    <x v="1166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x v="2777"/>
    <x v="30"/>
    <x v="500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x v="2778"/>
    <x v="57"/>
    <x v="117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x v="2779"/>
    <x v="21"/>
    <x v="1887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x v="2780"/>
    <x v="28"/>
    <x v="647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x v="2781"/>
    <x v="28"/>
    <x v="1288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x v="2782"/>
    <x v="12"/>
    <x v="583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x v="2783"/>
    <x v="10"/>
    <x v="1888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x v="2784"/>
    <x v="30"/>
    <x v="1889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x v="2785"/>
    <x v="28"/>
    <x v="1890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x v="2786"/>
    <x v="13"/>
    <x v="42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x v="2787"/>
    <x v="9"/>
    <x v="1891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x v="2788"/>
    <x v="9"/>
    <x v="1892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x v="2789"/>
    <x v="13"/>
    <x v="42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x v="2790"/>
    <x v="13"/>
    <x v="778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x v="2791"/>
    <x v="3"/>
    <x v="1893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x v="2792"/>
    <x v="45"/>
    <x v="73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x v="2793"/>
    <x v="176"/>
    <x v="655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x v="2794"/>
    <x v="134"/>
    <x v="189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x v="2795"/>
    <x v="6"/>
    <x v="1895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x v="2796"/>
    <x v="10"/>
    <x v="1896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x v="2797"/>
    <x v="10"/>
    <x v="1897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x v="2798"/>
    <x v="28"/>
    <x v="414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x v="2799"/>
    <x v="2"/>
    <x v="1898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x v="2800"/>
    <x v="9"/>
    <x v="987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x v="2801"/>
    <x v="3"/>
    <x v="1899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x v="2802"/>
    <x v="28"/>
    <x v="190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x v="2803"/>
    <x v="44"/>
    <x v="1901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x v="2804"/>
    <x v="9"/>
    <x v="1902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x v="2805"/>
    <x v="10"/>
    <x v="54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x v="2806"/>
    <x v="37"/>
    <x v="1903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x v="2807"/>
    <x v="30"/>
    <x v="1904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x v="2808"/>
    <x v="30"/>
    <x v="19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x v="2809"/>
    <x v="3"/>
    <x v="1906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x v="2810"/>
    <x v="10"/>
    <x v="1907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x v="2811"/>
    <x v="70"/>
    <x v="1908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x v="2812"/>
    <x v="15"/>
    <x v="1909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x v="2813"/>
    <x v="49"/>
    <x v="898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x v="2814"/>
    <x v="9"/>
    <x v="1910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x v="2815"/>
    <x v="20"/>
    <x v="1911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x v="2816"/>
    <x v="3"/>
    <x v="1912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x v="2817"/>
    <x v="10"/>
    <x v="1913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x v="2818"/>
    <x v="48"/>
    <x v="1914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x v="2819"/>
    <x v="28"/>
    <x v="325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x v="2820"/>
    <x v="12"/>
    <x v="44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x v="2821"/>
    <x v="213"/>
    <x v="1811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x v="2822"/>
    <x v="81"/>
    <x v="1158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x v="2823"/>
    <x v="9"/>
    <x v="109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x v="2824"/>
    <x v="13"/>
    <x v="191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x v="2825"/>
    <x v="13"/>
    <x v="858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x v="2826"/>
    <x v="196"/>
    <x v="191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x v="2827"/>
    <x v="30"/>
    <x v="1917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x v="2828"/>
    <x v="9"/>
    <x v="142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x v="2829"/>
    <x v="9"/>
    <x v="1918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x v="2830"/>
    <x v="30"/>
    <x v="191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x v="2831"/>
    <x v="200"/>
    <x v="1920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x v="2832"/>
    <x v="134"/>
    <x v="1467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x v="2833"/>
    <x v="28"/>
    <x v="1921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x v="2834"/>
    <x v="52"/>
    <x v="1922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x v="2835"/>
    <x v="16"/>
    <x v="447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x v="2836"/>
    <x v="13"/>
    <x v="858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x v="2837"/>
    <x v="8"/>
    <x v="1923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x v="2838"/>
    <x v="30"/>
    <x v="1287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x v="2839"/>
    <x v="28"/>
    <x v="115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x v="2840"/>
    <x v="15"/>
    <x v="117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x v="2841"/>
    <x v="38"/>
    <x v="117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x v="2842"/>
    <x v="131"/>
    <x v="134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x v="2843"/>
    <x v="51"/>
    <x v="1924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x v="2844"/>
    <x v="6"/>
    <x v="117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x v="2845"/>
    <x v="13"/>
    <x v="117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x v="2846"/>
    <x v="19"/>
    <x v="119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x v="2847"/>
    <x v="2"/>
    <x v="139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x v="2848"/>
    <x v="6"/>
    <x v="1925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x v="2849"/>
    <x v="37"/>
    <x v="117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x v="2850"/>
    <x v="10"/>
    <x v="483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x v="2851"/>
    <x v="196"/>
    <x v="117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x v="2852"/>
    <x v="28"/>
    <x v="1926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x v="2853"/>
    <x v="20"/>
    <x v="452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x v="2854"/>
    <x v="9"/>
    <x v="1927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x v="2855"/>
    <x v="114"/>
    <x v="1928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x v="2856"/>
    <x v="28"/>
    <x v="117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x v="2857"/>
    <x v="13"/>
    <x v="428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x v="2858"/>
    <x v="23"/>
    <x v="764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x v="2859"/>
    <x v="49"/>
    <x v="439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x v="2860"/>
    <x v="83"/>
    <x v="434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x v="2861"/>
    <x v="63"/>
    <x v="17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x v="2862"/>
    <x v="30"/>
    <x v="13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x v="2863"/>
    <x v="374"/>
    <x v="117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x v="2864"/>
    <x v="10"/>
    <x v="372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x v="2865"/>
    <x v="30"/>
    <x v="1929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x v="2866"/>
    <x v="36"/>
    <x v="1930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x v="2867"/>
    <x v="22"/>
    <x v="571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x v="2868"/>
    <x v="10"/>
    <x v="661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x v="2869"/>
    <x v="3"/>
    <x v="720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x v="2870"/>
    <x v="9"/>
    <x v="117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x v="2871"/>
    <x v="30"/>
    <x v="1931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x v="2872"/>
    <x v="10"/>
    <x v="1932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x v="2873"/>
    <x v="22"/>
    <x v="1001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x v="2874"/>
    <x v="60"/>
    <x v="117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x v="2875"/>
    <x v="12"/>
    <x v="1084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x v="2876"/>
    <x v="9"/>
    <x v="193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x v="2877"/>
    <x v="375"/>
    <x v="792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x v="2878"/>
    <x v="14"/>
    <x v="1794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x v="2879"/>
    <x v="62"/>
    <x v="117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x v="2880"/>
    <x v="47"/>
    <x v="800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x v="2881"/>
    <x v="3"/>
    <x v="1934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x v="2882"/>
    <x v="101"/>
    <x v="193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x v="2883"/>
    <x v="44"/>
    <x v="176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x v="2884"/>
    <x v="48"/>
    <x v="115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x v="2885"/>
    <x v="9"/>
    <x v="139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x v="2886"/>
    <x v="11"/>
    <x v="117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x v="2887"/>
    <x v="9"/>
    <x v="1936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x v="2888"/>
    <x v="13"/>
    <x v="577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x v="2889"/>
    <x v="3"/>
    <x v="687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x v="2890"/>
    <x v="62"/>
    <x v="83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x v="2891"/>
    <x v="10"/>
    <x v="379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x v="2892"/>
    <x v="63"/>
    <x v="117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x v="2893"/>
    <x v="2"/>
    <x v="1937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x v="2894"/>
    <x v="9"/>
    <x v="1370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x v="2895"/>
    <x v="14"/>
    <x v="110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x v="2896"/>
    <x v="51"/>
    <x v="1938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x v="2897"/>
    <x v="3"/>
    <x v="117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x v="2898"/>
    <x v="62"/>
    <x v="1939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x v="2899"/>
    <x v="47"/>
    <x v="360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x v="2900"/>
    <x v="60"/>
    <x v="379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x v="2901"/>
    <x v="10"/>
    <x v="1665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x v="2902"/>
    <x v="15"/>
    <x v="73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x v="2903"/>
    <x v="8"/>
    <x v="1940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x v="2904"/>
    <x v="12"/>
    <x v="1941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x v="2905"/>
    <x v="30"/>
    <x v="369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x v="2906"/>
    <x v="376"/>
    <x v="1942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x v="2907"/>
    <x v="237"/>
    <x v="17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x v="2908"/>
    <x v="11"/>
    <x v="116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x v="2909"/>
    <x v="40"/>
    <x v="1943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x v="2910"/>
    <x v="377"/>
    <x v="1944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x v="2911"/>
    <x v="3"/>
    <x v="369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x v="2912"/>
    <x v="31"/>
    <x v="116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x v="2913"/>
    <x v="28"/>
    <x v="1945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x v="2914"/>
    <x v="378"/>
    <x v="1011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x v="2915"/>
    <x v="13"/>
    <x v="1946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x v="2916"/>
    <x v="10"/>
    <x v="1947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x v="2917"/>
    <x v="20"/>
    <x v="152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x v="2918"/>
    <x v="30"/>
    <x v="1948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x v="2919"/>
    <x v="213"/>
    <x v="194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x v="2920"/>
    <x v="2"/>
    <x v="83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x v="2921"/>
    <x v="43"/>
    <x v="452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x v="2922"/>
    <x v="31"/>
    <x v="195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x v="2923"/>
    <x v="101"/>
    <x v="1951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x v="2924"/>
    <x v="9"/>
    <x v="1952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x v="2925"/>
    <x v="40"/>
    <x v="1229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x v="2926"/>
    <x v="28"/>
    <x v="325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x v="2927"/>
    <x v="6"/>
    <x v="1953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x v="2928"/>
    <x v="3"/>
    <x v="1954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x v="2929"/>
    <x v="47"/>
    <x v="195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x v="2930"/>
    <x v="379"/>
    <x v="1681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x v="2931"/>
    <x v="30"/>
    <x v="1956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x v="2932"/>
    <x v="30"/>
    <x v="651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x v="2933"/>
    <x v="8"/>
    <x v="1957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x v="2934"/>
    <x v="28"/>
    <x v="1958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x v="2935"/>
    <x v="15"/>
    <x v="41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x v="2936"/>
    <x v="23"/>
    <x v="1959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x v="2937"/>
    <x v="6"/>
    <x v="196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x v="2938"/>
    <x v="30"/>
    <x v="615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x v="2939"/>
    <x v="31"/>
    <x v="116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x v="2940"/>
    <x v="61"/>
    <x v="1961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x v="2941"/>
    <x v="9"/>
    <x v="117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x v="2942"/>
    <x v="3"/>
    <x v="173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x v="2943"/>
    <x v="63"/>
    <x v="117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x v="2944"/>
    <x v="13"/>
    <x v="369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x v="2945"/>
    <x v="31"/>
    <x v="196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x v="2946"/>
    <x v="69"/>
    <x v="363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x v="2947"/>
    <x v="28"/>
    <x v="379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x v="2948"/>
    <x v="380"/>
    <x v="117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x v="2949"/>
    <x v="63"/>
    <x v="1963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x v="2950"/>
    <x v="22"/>
    <x v="1964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x v="2951"/>
    <x v="307"/>
    <x v="898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x v="2952"/>
    <x v="36"/>
    <x v="117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x v="2953"/>
    <x v="38"/>
    <x v="526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x v="2954"/>
    <x v="278"/>
    <x v="1965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x v="2955"/>
    <x v="36"/>
    <x v="668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x v="2956"/>
    <x v="58"/>
    <x v="117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x v="2957"/>
    <x v="3"/>
    <x v="117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x v="2958"/>
    <x v="381"/>
    <x v="117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x v="2959"/>
    <x v="10"/>
    <x v="1966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x v="2960"/>
    <x v="28"/>
    <x v="1967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x v="2961"/>
    <x v="3"/>
    <x v="1968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x v="2962"/>
    <x v="10"/>
    <x v="1969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x v="2963"/>
    <x v="15"/>
    <x v="1970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x v="2964"/>
    <x v="3"/>
    <x v="1971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x v="2965"/>
    <x v="10"/>
    <x v="1972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x v="2966"/>
    <x v="8"/>
    <x v="1973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x v="2967"/>
    <x v="28"/>
    <x v="897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x v="2968"/>
    <x v="12"/>
    <x v="834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x v="2969"/>
    <x v="50"/>
    <x v="1974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x v="2970"/>
    <x v="13"/>
    <x v="1975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x v="2971"/>
    <x v="10"/>
    <x v="1976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x v="2972"/>
    <x v="10"/>
    <x v="1977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x v="2973"/>
    <x v="6"/>
    <x v="1978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x v="2974"/>
    <x v="159"/>
    <x v="678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x v="2975"/>
    <x v="9"/>
    <x v="76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x v="2976"/>
    <x v="47"/>
    <x v="1979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x v="2977"/>
    <x v="10"/>
    <x v="1896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x v="2978"/>
    <x v="9"/>
    <x v="1980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x v="2979"/>
    <x v="23"/>
    <x v="1981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x v="2980"/>
    <x v="10"/>
    <x v="1982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x v="2981"/>
    <x v="382"/>
    <x v="1983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x v="2982"/>
    <x v="31"/>
    <x v="1984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x v="2983"/>
    <x v="3"/>
    <x v="297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x v="2984"/>
    <x v="262"/>
    <x v="1985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x v="2985"/>
    <x v="31"/>
    <x v="1986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x v="2986"/>
    <x v="28"/>
    <x v="325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x v="2987"/>
    <x v="22"/>
    <x v="198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x v="2988"/>
    <x v="3"/>
    <x v="1117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x v="2989"/>
    <x v="0"/>
    <x v="1988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x v="2990"/>
    <x v="9"/>
    <x v="1989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x v="2991"/>
    <x v="28"/>
    <x v="1141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x v="2992"/>
    <x v="43"/>
    <x v="1990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x v="2993"/>
    <x v="36"/>
    <x v="1991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x v="2994"/>
    <x v="19"/>
    <x v="1992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x v="2995"/>
    <x v="3"/>
    <x v="199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x v="2996"/>
    <x v="63"/>
    <x v="1994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x v="2997"/>
    <x v="383"/>
    <x v="1964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x v="2998"/>
    <x v="2"/>
    <x v="83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x v="2999"/>
    <x v="384"/>
    <x v="1995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x v="3000"/>
    <x v="39"/>
    <x v="1996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x v="3001"/>
    <x v="9"/>
    <x v="1891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x v="3002"/>
    <x v="79"/>
    <x v="1997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x v="3003"/>
    <x v="385"/>
    <x v="1998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x v="3004"/>
    <x v="6"/>
    <x v="1999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x v="3005"/>
    <x v="20"/>
    <x v="1144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x v="3006"/>
    <x v="9"/>
    <x v="1891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x v="3007"/>
    <x v="31"/>
    <x v="2000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x v="3008"/>
    <x v="15"/>
    <x v="23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x v="3009"/>
    <x v="43"/>
    <x v="200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x v="3010"/>
    <x v="23"/>
    <x v="2002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x v="3011"/>
    <x v="3"/>
    <x v="2003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x v="3012"/>
    <x v="31"/>
    <x v="2004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x v="3013"/>
    <x v="104"/>
    <x v="2005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x v="3014"/>
    <x v="0"/>
    <x v="2006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x v="3015"/>
    <x v="29"/>
    <x v="2007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x v="3016"/>
    <x v="285"/>
    <x v="2008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x v="3017"/>
    <x v="36"/>
    <x v="2009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x v="3018"/>
    <x v="39"/>
    <x v="201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x v="3019"/>
    <x v="37"/>
    <x v="201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x v="3020"/>
    <x v="3"/>
    <x v="2012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x v="3021"/>
    <x v="176"/>
    <x v="2013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x v="3022"/>
    <x v="10"/>
    <x v="2014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x v="3023"/>
    <x v="30"/>
    <x v="201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x v="3024"/>
    <x v="42"/>
    <x v="2016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x v="3025"/>
    <x v="79"/>
    <x v="2017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x v="3026"/>
    <x v="10"/>
    <x v="2018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x v="3027"/>
    <x v="11"/>
    <x v="2019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x v="3028"/>
    <x v="257"/>
    <x v="122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x v="3029"/>
    <x v="15"/>
    <x v="646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x v="3030"/>
    <x v="28"/>
    <x v="2020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x v="3031"/>
    <x v="9"/>
    <x v="2021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x v="3032"/>
    <x v="57"/>
    <x v="2022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x v="3033"/>
    <x v="31"/>
    <x v="2023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x v="3034"/>
    <x v="31"/>
    <x v="2024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x v="3035"/>
    <x v="2"/>
    <x v="1761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x v="3036"/>
    <x v="28"/>
    <x v="202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x v="3037"/>
    <x v="22"/>
    <x v="2026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x v="3038"/>
    <x v="9"/>
    <x v="2027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x v="3039"/>
    <x v="386"/>
    <x v="2028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x v="3040"/>
    <x v="15"/>
    <x v="1151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x v="3041"/>
    <x v="36"/>
    <x v="2029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x v="3042"/>
    <x v="14"/>
    <x v="2030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x v="3043"/>
    <x v="23"/>
    <x v="2031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x v="3044"/>
    <x v="278"/>
    <x v="2032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x v="3045"/>
    <x v="2"/>
    <x v="2033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x v="3046"/>
    <x v="10"/>
    <x v="2034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x v="3047"/>
    <x v="192"/>
    <x v="417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x v="3048"/>
    <x v="20"/>
    <x v="69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x v="3049"/>
    <x v="8"/>
    <x v="2035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x v="3050"/>
    <x v="63"/>
    <x v="73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x v="3051"/>
    <x v="3"/>
    <x v="13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x v="3052"/>
    <x v="43"/>
    <x v="117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x v="3053"/>
    <x v="22"/>
    <x v="116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x v="3054"/>
    <x v="31"/>
    <x v="117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x v="3055"/>
    <x v="63"/>
    <x v="117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x v="3056"/>
    <x v="102"/>
    <x v="158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x v="3057"/>
    <x v="36"/>
    <x v="2036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x v="3058"/>
    <x v="135"/>
    <x v="400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x v="3059"/>
    <x v="80"/>
    <x v="117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x v="3060"/>
    <x v="3"/>
    <x v="2037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x v="3061"/>
    <x v="9"/>
    <x v="2038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x v="3062"/>
    <x v="96"/>
    <x v="2039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x v="3063"/>
    <x v="31"/>
    <x v="115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x v="3064"/>
    <x v="90"/>
    <x v="204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x v="3065"/>
    <x v="6"/>
    <x v="148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x v="3066"/>
    <x v="65"/>
    <x v="442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x v="3067"/>
    <x v="28"/>
    <x v="385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x v="3068"/>
    <x v="3"/>
    <x v="2041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x v="3069"/>
    <x v="14"/>
    <x v="2042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x v="3070"/>
    <x v="14"/>
    <x v="369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x v="3071"/>
    <x v="387"/>
    <x v="2043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x v="3072"/>
    <x v="31"/>
    <x v="1178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x v="3073"/>
    <x v="36"/>
    <x v="2044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x v="3074"/>
    <x v="3"/>
    <x v="84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x v="3075"/>
    <x v="29"/>
    <x v="522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x v="3076"/>
    <x v="127"/>
    <x v="1840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x v="3077"/>
    <x v="388"/>
    <x v="2045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x v="3078"/>
    <x v="71"/>
    <x v="308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x v="3079"/>
    <x v="80"/>
    <x v="2046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x v="3080"/>
    <x v="7"/>
    <x v="117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x v="3081"/>
    <x v="22"/>
    <x v="443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x v="3082"/>
    <x v="389"/>
    <x v="2047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x v="3083"/>
    <x v="31"/>
    <x v="904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x v="3084"/>
    <x v="22"/>
    <x v="155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x v="3085"/>
    <x v="22"/>
    <x v="366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x v="3086"/>
    <x v="99"/>
    <x v="691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x v="3087"/>
    <x v="31"/>
    <x v="2048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x v="3088"/>
    <x v="390"/>
    <x v="2049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x v="3089"/>
    <x v="10"/>
    <x v="2050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x v="3090"/>
    <x v="57"/>
    <x v="2051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x v="3091"/>
    <x v="23"/>
    <x v="2052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x v="3092"/>
    <x v="57"/>
    <x v="379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x v="3093"/>
    <x v="391"/>
    <x v="155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x v="3094"/>
    <x v="22"/>
    <x v="195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x v="3095"/>
    <x v="3"/>
    <x v="2053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x v="3096"/>
    <x v="392"/>
    <x v="2054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x v="3097"/>
    <x v="13"/>
    <x v="2055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x v="3098"/>
    <x v="14"/>
    <x v="2056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x v="3099"/>
    <x v="30"/>
    <x v="452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x v="3100"/>
    <x v="194"/>
    <x v="2057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x v="3101"/>
    <x v="393"/>
    <x v="143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x v="3102"/>
    <x v="23"/>
    <x v="1699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x v="3103"/>
    <x v="394"/>
    <x v="2058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x v="3104"/>
    <x v="28"/>
    <x v="78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x v="3105"/>
    <x v="79"/>
    <x v="2059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x v="3106"/>
    <x v="63"/>
    <x v="375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x v="3107"/>
    <x v="228"/>
    <x v="2060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x v="3108"/>
    <x v="31"/>
    <x v="115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x v="3109"/>
    <x v="22"/>
    <x v="2061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x v="3110"/>
    <x v="34"/>
    <x v="2062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x v="3111"/>
    <x v="395"/>
    <x v="673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x v="3112"/>
    <x v="96"/>
    <x v="117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x v="3113"/>
    <x v="3"/>
    <x v="452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x v="3114"/>
    <x v="47"/>
    <x v="357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x v="3115"/>
    <x v="28"/>
    <x v="116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x v="3116"/>
    <x v="69"/>
    <x v="551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x v="3117"/>
    <x v="3"/>
    <x v="139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x v="3118"/>
    <x v="396"/>
    <x v="1491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x v="3119"/>
    <x v="15"/>
    <x v="115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x v="3120"/>
    <x v="212"/>
    <x v="851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x v="3121"/>
    <x v="152"/>
    <x v="2063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x v="3122"/>
    <x v="397"/>
    <x v="375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x v="3123"/>
    <x v="86"/>
    <x v="117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x v="3124"/>
    <x v="31"/>
    <x v="578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x v="3125"/>
    <x v="57"/>
    <x v="117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x v="3126"/>
    <x v="36"/>
    <x v="2064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x v="3127"/>
    <x v="21"/>
    <x v="115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x v="3128"/>
    <x v="3"/>
    <x v="672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x v="3129"/>
    <x v="393"/>
    <x v="2043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x v="3130"/>
    <x v="11"/>
    <x v="115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x v="3131"/>
    <x v="2"/>
    <x v="2065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x v="3132"/>
    <x v="28"/>
    <x v="117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x v="3133"/>
    <x v="398"/>
    <x v="2066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x v="3134"/>
    <x v="2"/>
    <x v="2067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x v="3135"/>
    <x v="15"/>
    <x v="155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x v="3136"/>
    <x v="48"/>
    <x v="117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x v="3137"/>
    <x v="63"/>
    <x v="651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x v="3138"/>
    <x v="3"/>
    <x v="2068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x v="3139"/>
    <x v="2"/>
    <x v="2069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x v="3140"/>
    <x v="181"/>
    <x v="372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x v="3141"/>
    <x v="176"/>
    <x v="117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x v="3142"/>
    <x v="3"/>
    <x v="207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x v="3143"/>
    <x v="31"/>
    <x v="117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x v="3144"/>
    <x v="63"/>
    <x v="2071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x v="3145"/>
    <x v="22"/>
    <x v="2072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x v="3146"/>
    <x v="40"/>
    <x v="2073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x v="3147"/>
    <x v="21"/>
    <x v="166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x v="3148"/>
    <x v="8"/>
    <x v="2074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x v="3149"/>
    <x v="8"/>
    <x v="2075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x v="3150"/>
    <x v="41"/>
    <x v="2076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x v="3151"/>
    <x v="9"/>
    <x v="2077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x v="3152"/>
    <x v="39"/>
    <x v="2059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x v="3153"/>
    <x v="10"/>
    <x v="2078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x v="3154"/>
    <x v="62"/>
    <x v="2079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x v="3155"/>
    <x v="23"/>
    <x v="74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x v="3156"/>
    <x v="10"/>
    <x v="208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x v="3157"/>
    <x v="15"/>
    <x v="2081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x v="3158"/>
    <x v="37"/>
    <x v="2082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x v="3159"/>
    <x v="13"/>
    <x v="2083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x v="3160"/>
    <x v="23"/>
    <x v="2084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x v="3161"/>
    <x v="93"/>
    <x v="2085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x v="3162"/>
    <x v="30"/>
    <x v="2086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x v="3163"/>
    <x v="47"/>
    <x v="2087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x v="3164"/>
    <x v="19"/>
    <x v="2088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x v="3165"/>
    <x v="9"/>
    <x v="2089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x v="3166"/>
    <x v="30"/>
    <x v="2090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x v="3167"/>
    <x v="6"/>
    <x v="209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x v="3168"/>
    <x v="13"/>
    <x v="2092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x v="3169"/>
    <x v="39"/>
    <x v="2093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x v="3170"/>
    <x v="13"/>
    <x v="2094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x v="3171"/>
    <x v="3"/>
    <x v="285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x v="3172"/>
    <x v="9"/>
    <x v="2095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x v="3173"/>
    <x v="10"/>
    <x v="2096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x v="3174"/>
    <x v="168"/>
    <x v="1226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x v="3175"/>
    <x v="30"/>
    <x v="2097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x v="3176"/>
    <x v="15"/>
    <x v="2098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x v="3177"/>
    <x v="285"/>
    <x v="2099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x v="3178"/>
    <x v="38"/>
    <x v="2100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x v="3179"/>
    <x v="2"/>
    <x v="614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x v="3180"/>
    <x v="39"/>
    <x v="2101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x v="3181"/>
    <x v="30"/>
    <x v="444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x v="3182"/>
    <x v="270"/>
    <x v="2102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x v="3183"/>
    <x v="28"/>
    <x v="325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x v="3184"/>
    <x v="50"/>
    <x v="2103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x v="3185"/>
    <x v="36"/>
    <x v="210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x v="3186"/>
    <x v="48"/>
    <x v="176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x v="3187"/>
    <x v="56"/>
    <x v="2105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x v="3188"/>
    <x v="23"/>
    <x v="117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x v="3189"/>
    <x v="192"/>
    <x v="118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x v="3190"/>
    <x v="3"/>
    <x v="1301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x v="3191"/>
    <x v="10"/>
    <x v="2038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x v="3192"/>
    <x v="34"/>
    <x v="117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x v="3193"/>
    <x v="8"/>
    <x v="127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x v="3194"/>
    <x v="399"/>
    <x v="1122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x v="3195"/>
    <x v="3"/>
    <x v="1288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x v="3196"/>
    <x v="11"/>
    <x v="178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x v="3197"/>
    <x v="10"/>
    <x v="636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x v="3198"/>
    <x v="63"/>
    <x v="116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x v="3199"/>
    <x v="13"/>
    <x v="379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x v="3200"/>
    <x v="10"/>
    <x v="210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x v="3201"/>
    <x v="28"/>
    <x v="156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x v="3202"/>
    <x v="2"/>
    <x v="117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x v="3203"/>
    <x v="6"/>
    <x v="687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x v="3204"/>
    <x v="10"/>
    <x v="117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x v="3205"/>
    <x v="62"/>
    <x v="567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x v="3206"/>
    <x v="10"/>
    <x v="2107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x v="3207"/>
    <x v="196"/>
    <x v="2108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x v="3208"/>
    <x v="9"/>
    <x v="2109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x v="3209"/>
    <x v="165"/>
    <x v="2110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x v="3210"/>
    <x v="23"/>
    <x v="2111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x v="3211"/>
    <x v="12"/>
    <x v="2112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x v="3212"/>
    <x v="14"/>
    <x v="2113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x v="3213"/>
    <x v="19"/>
    <x v="2114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x v="3214"/>
    <x v="13"/>
    <x v="660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x v="3215"/>
    <x v="37"/>
    <x v="201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x v="3216"/>
    <x v="14"/>
    <x v="2115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x v="3217"/>
    <x v="22"/>
    <x v="2116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x v="3218"/>
    <x v="36"/>
    <x v="2117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x v="3219"/>
    <x v="23"/>
    <x v="2118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x v="3220"/>
    <x v="30"/>
    <x v="2119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x v="3221"/>
    <x v="379"/>
    <x v="2120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x v="3222"/>
    <x v="11"/>
    <x v="2121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x v="3223"/>
    <x v="13"/>
    <x v="2122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x v="3224"/>
    <x v="38"/>
    <x v="38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x v="3225"/>
    <x v="38"/>
    <x v="646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x v="3226"/>
    <x v="39"/>
    <x v="2123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x v="3227"/>
    <x v="22"/>
    <x v="2124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x v="3228"/>
    <x v="27"/>
    <x v="2125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x v="3229"/>
    <x v="28"/>
    <x v="2126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x v="3230"/>
    <x v="28"/>
    <x v="2127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x v="3231"/>
    <x v="10"/>
    <x v="2128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x v="3232"/>
    <x v="23"/>
    <x v="2129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x v="3233"/>
    <x v="36"/>
    <x v="2130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x v="3234"/>
    <x v="22"/>
    <x v="2131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x v="3235"/>
    <x v="19"/>
    <x v="2132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x v="3236"/>
    <x v="70"/>
    <x v="2133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x v="3237"/>
    <x v="400"/>
    <x v="2134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x v="3238"/>
    <x v="9"/>
    <x v="481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x v="3239"/>
    <x v="0"/>
    <x v="2135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x v="3240"/>
    <x v="3"/>
    <x v="2136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x v="3241"/>
    <x v="6"/>
    <x v="213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x v="3242"/>
    <x v="183"/>
    <x v="2138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x v="3243"/>
    <x v="223"/>
    <x v="2139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x v="3244"/>
    <x v="3"/>
    <x v="2140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x v="3245"/>
    <x v="30"/>
    <x v="2141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x v="3246"/>
    <x v="14"/>
    <x v="2142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x v="3247"/>
    <x v="62"/>
    <x v="2143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x v="3248"/>
    <x v="31"/>
    <x v="2144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x v="3249"/>
    <x v="15"/>
    <x v="145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x v="3250"/>
    <x v="268"/>
    <x v="2145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x v="3251"/>
    <x v="22"/>
    <x v="2146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x v="3252"/>
    <x v="93"/>
    <x v="2147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x v="3253"/>
    <x v="43"/>
    <x v="2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x v="3254"/>
    <x v="3"/>
    <x v="2148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x v="3255"/>
    <x v="13"/>
    <x v="2149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x v="3256"/>
    <x v="39"/>
    <x v="2150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x v="3257"/>
    <x v="165"/>
    <x v="2151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x v="3258"/>
    <x v="10"/>
    <x v="215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x v="3259"/>
    <x v="126"/>
    <x v="2153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x v="3260"/>
    <x v="401"/>
    <x v="2154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x v="3261"/>
    <x v="30"/>
    <x v="2155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x v="3262"/>
    <x v="30"/>
    <x v="2156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x v="3263"/>
    <x v="200"/>
    <x v="2157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x v="3264"/>
    <x v="12"/>
    <x v="2158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x v="3265"/>
    <x v="36"/>
    <x v="2159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x v="3266"/>
    <x v="13"/>
    <x v="1904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x v="3267"/>
    <x v="6"/>
    <x v="216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x v="3268"/>
    <x v="40"/>
    <x v="39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x v="3269"/>
    <x v="15"/>
    <x v="2161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x v="3270"/>
    <x v="3"/>
    <x v="2162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x v="3271"/>
    <x v="23"/>
    <x v="2163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x v="3272"/>
    <x v="289"/>
    <x v="2164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x v="3273"/>
    <x v="40"/>
    <x v="216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x v="3274"/>
    <x v="37"/>
    <x v="2166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x v="3275"/>
    <x v="10"/>
    <x v="2167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x v="3276"/>
    <x v="30"/>
    <x v="174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x v="3277"/>
    <x v="238"/>
    <x v="216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x v="3278"/>
    <x v="13"/>
    <x v="2169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x v="3279"/>
    <x v="10"/>
    <x v="599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x v="3280"/>
    <x v="310"/>
    <x v="2170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x v="3281"/>
    <x v="134"/>
    <x v="2171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x v="3282"/>
    <x v="9"/>
    <x v="2172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x v="3283"/>
    <x v="402"/>
    <x v="2173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x v="3284"/>
    <x v="36"/>
    <x v="2174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x v="3285"/>
    <x v="30"/>
    <x v="911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x v="3286"/>
    <x v="3"/>
    <x v="2175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x v="3287"/>
    <x v="2"/>
    <x v="2176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x v="3288"/>
    <x v="13"/>
    <x v="2177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x v="3289"/>
    <x v="2"/>
    <x v="365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x v="3290"/>
    <x v="403"/>
    <x v="683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x v="3291"/>
    <x v="37"/>
    <x v="2178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x v="3292"/>
    <x v="20"/>
    <x v="2179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x v="3293"/>
    <x v="176"/>
    <x v="2180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x v="3294"/>
    <x v="15"/>
    <x v="218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x v="3295"/>
    <x v="62"/>
    <x v="2182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x v="3296"/>
    <x v="3"/>
    <x v="218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x v="3297"/>
    <x v="9"/>
    <x v="2184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x v="3298"/>
    <x v="9"/>
    <x v="1734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x v="3299"/>
    <x v="9"/>
    <x v="2185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x v="3300"/>
    <x v="33"/>
    <x v="2186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x v="3301"/>
    <x v="40"/>
    <x v="2187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x v="3302"/>
    <x v="36"/>
    <x v="2188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x v="3303"/>
    <x v="23"/>
    <x v="2189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x v="3304"/>
    <x v="15"/>
    <x v="131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x v="3305"/>
    <x v="28"/>
    <x v="2190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x v="3306"/>
    <x v="8"/>
    <x v="611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x v="3307"/>
    <x v="18"/>
    <x v="2191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x v="3308"/>
    <x v="115"/>
    <x v="2192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x v="3309"/>
    <x v="30"/>
    <x v="40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x v="3310"/>
    <x v="30"/>
    <x v="1676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x v="3311"/>
    <x v="13"/>
    <x v="2193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x v="3312"/>
    <x v="134"/>
    <x v="472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x v="3313"/>
    <x v="23"/>
    <x v="2194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x v="3314"/>
    <x v="404"/>
    <x v="2195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x v="3315"/>
    <x v="405"/>
    <x v="2196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x v="3316"/>
    <x v="13"/>
    <x v="2197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x v="3317"/>
    <x v="2"/>
    <x v="2065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x v="3318"/>
    <x v="30"/>
    <x v="2198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x v="3319"/>
    <x v="2"/>
    <x v="2199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x v="3320"/>
    <x v="126"/>
    <x v="959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x v="3321"/>
    <x v="28"/>
    <x v="2200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x v="3322"/>
    <x v="15"/>
    <x v="2201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x v="3323"/>
    <x v="44"/>
    <x v="2202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x v="3324"/>
    <x v="6"/>
    <x v="2203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x v="3325"/>
    <x v="134"/>
    <x v="1629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x v="3326"/>
    <x v="40"/>
    <x v="2204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x v="3327"/>
    <x v="28"/>
    <x v="2205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x v="3328"/>
    <x v="15"/>
    <x v="2206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x v="3329"/>
    <x v="10"/>
    <x v="538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x v="3330"/>
    <x v="12"/>
    <x v="44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x v="3331"/>
    <x v="8"/>
    <x v="2207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x v="3332"/>
    <x v="406"/>
    <x v="2208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x v="3333"/>
    <x v="10"/>
    <x v="2209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x v="3334"/>
    <x v="49"/>
    <x v="156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x v="3335"/>
    <x v="30"/>
    <x v="2210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x v="3336"/>
    <x v="36"/>
    <x v="2211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x v="3337"/>
    <x v="6"/>
    <x v="2212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x v="3338"/>
    <x v="9"/>
    <x v="2213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x v="3339"/>
    <x v="295"/>
    <x v="959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x v="3340"/>
    <x v="12"/>
    <x v="627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x v="3341"/>
    <x v="176"/>
    <x v="647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x v="3342"/>
    <x v="37"/>
    <x v="1494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x v="3343"/>
    <x v="2"/>
    <x v="1084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x v="3344"/>
    <x v="15"/>
    <x v="2214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x v="3345"/>
    <x v="13"/>
    <x v="2215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x v="3346"/>
    <x v="62"/>
    <x v="22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x v="3347"/>
    <x v="28"/>
    <x v="2217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x v="3348"/>
    <x v="8"/>
    <x v="2218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x v="3349"/>
    <x v="10"/>
    <x v="2219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x v="3350"/>
    <x v="10"/>
    <x v="2220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x v="3351"/>
    <x v="2"/>
    <x v="607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x v="3352"/>
    <x v="9"/>
    <x v="2221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x v="3353"/>
    <x v="257"/>
    <x v="2222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x v="3354"/>
    <x v="15"/>
    <x v="1259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x v="3355"/>
    <x v="13"/>
    <x v="895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x v="3356"/>
    <x v="3"/>
    <x v="2223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x v="3357"/>
    <x v="23"/>
    <x v="2224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x v="3358"/>
    <x v="7"/>
    <x v="2225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x v="3359"/>
    <x v="10"/>
    <x v="2226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x v="3360"/>
    <x v="2"/>
    <x v="2227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x v="3361"/>
    <x v="407"/>
    <x v="2228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x v="3362"/>
    <x v="9"/>
    <x v="2229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x v="3363"/>
    <x v="30"/>
    <x v="1287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x v="3364"/>
    <x v="2"/>
    <x v="2230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x v="3365"/>
    <x v="47"/>
    <x v="1763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x v="3366"/>
    <x v="28"/>
    <x v="2231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x v="3367"/>
    <x v="10"/>
    <x v="2232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x v="3368"/>
    <x v="15"/>
    <x v="2233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x v="3369"/>
    <x v="48"/>
    <x v="1766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x v="3370"/>
    <x v="28"/>
    <x v="831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x v="3371"/>
    <x v="13"/>
    <x v="557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x v="3372"/>
    <x v="8"/>
    <x v="2234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x v="3373"/>
    <x v="9"/>
    <x v="142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x v="3374"/>
    <x v="6"/>
    <x v="2235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x v="3375"/>
    <x v="6"/>
    <x v="2236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x v="3376"/>
    <x v="131"/>
    <x v="2237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x v="3377"/>
    <x v="13"/>
    <x v="2238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x v="3378"/>
    <x v="9"/>
    <x v="2239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x v="3379"/>
    <x v="23"/>
    <x v="224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x v="3380"/>
    <x v="8"/>
    <x v="2241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x v="3381"/>
    <x v="257"/>
    <x v="2242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x v="3382"/>
    <x v="12"/>
    <x v="2243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x v="3383"/>
    <x v="13"/>
    <x v="41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x v="3384"/>
    <x v="13"/>
    <x v="174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x v="3385"/>
    <x v="9"/>
    <x v="2244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x v="3386"/>
    <x v="15"/>
    <x v="2245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x v="3387"/>
    <x v="3"/>
    <x v="2246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x v="3388"/>
    <x v="15"/>
    <x v="2247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x v="3389"/>
    <x v="2"/>
    <x v="2196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x v="3390"/>
    <x v="2"/>
    <x v="83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x v="3391"/>
    <x v="15"/>
    <x v="2248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x v="3392"/>
    <x v="131"/>
    <x v="2249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x v="3393"/>
    <x v="2"/>
    <x v="1622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x v="3394"/>
    <x v="15"/>
    <x v="41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x v="3395"/>
    <x v="49"/>
    <x v="668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x v="3396"/>
    <x v="23"/>
    <x v="2250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x v="3397"/>
    <x v="38"/>
    <x v="459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x v="3398"/>
    <x v="3"/>
    <x v="225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x v="3399"/>
    <x v="193"/>
    <x v="2252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x v="3400"/>
    <x v="36"/>
    <x v="2253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x v="3401"/>
    <x v="13"/>
    <x v="41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x v="3402"/>
    <x v="2"/>
    <x v="904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x v="3403"/>
    <x v="18"/>
    <x v="2254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x v="3404"/>
    <x v="3"/>
    <x v="2255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x v="3405"/>
    <x v="13"/>
    <x v="2256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x v="3406"/>
    <x v="2"/>
    <x v="2257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x v="3407"/>
    <x v="2"/>
    <x v="225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x v="3408"/>
    <x v="9"/>
    <x v="2259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x v="3409"/>
    <x v="36"/>
    <x v="2260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x v="3410"/>
    <x v="9"/>
    <x v="142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x v="3411"/>
    <x v="2"/>
    <x v="1084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x v="3412"/>
    <x v="9"/>
    <x v="2090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x v="3413"/>
    <x v="48"/>
    <x v="148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x v="3414"/>
    <x v="23"/>
    <x v="2261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x v="3415"/>
    <x v="180"/>
    <x v="2262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x v="3416"/>
    <x v="23"/>
    <x v="2263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x v="3417"/>
    <x v="181"/>
    <x v="2264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x v="3418"/>
    <x v="176"/>
    <x v="2265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x v="3419"/>
    <x v="3"/>
    <x v="2266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x v="3420"/>
    <x v="9"/>
    <x v="2267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x v="3421"/>
    <x v="49"/>
    <x v="457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x v="3422"/>
    <x v="12"/>
    <x v="2268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x v="3423"/>
    <x v="11"/>
    <x v="2269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x v="3424"/>
    <x v="192"/>
    <x v="1959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x v="3425"/>
    <x v="15"/>
    <x v="646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x v="3426"/>
    <x v="13"/>
    <x v="910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x v="3427"/>
    <x v="325"/>
    <x v="666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x v="3428"/>
    <x v="13"/>
    <x v="2270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x v="3429"/>
    <x v="13"/>
    <x v="41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x v="3430"/>
    <x v="13"/>
    <x v="2271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x v="3431"/>
    <x v="196"/>
    <x v="2272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x v="3432"/>
    <x v="3"/>
    <x v="128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x v="3433"/>
    <x v="28"/>
    <x v="2273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x v="3434"/>
    <x v="10"/>
    <x v="2274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x v="3435"/>
    <x v="9"/>
    <x v="168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x v="3436"/>
    <x v="30"/>
    <x v="227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x v="3437"/>
    <x v="38"/>
    <x v="2276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x v="3438"/>
    <x v="10"/>
    <x v="2277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x v="3439"/>
    <x v="30"/>
    <x v="1644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x v="3440"/>
    <x v="49"/>
    <x v="156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x v="3441"/>
    <x v="28"/>
    <x v="2278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x v="3442"/>
    <x v="43"/>
    <x v="2279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x v="3443"/>
    <x v="13"/>
    <x v="41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x v="3444"/>
    <x v="28"/>
    <x v="876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x v="3445"/>
    <x v="28"/>
    <x v="2280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x v="3446"/>
    <x v="190"/>
    <x v="2281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x v="3447"/>
    <x v="134"/>
    <x v="2282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x v="3448"/>
    <x v="2"/>
    <x v="1158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x v="3449"/>
    <x v="81"/>
    <x v="2283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x v="3450"/>
    <x v="28"/>
    <x v="2284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x v="3451"/>
    <x v="43"/>
    <x v="22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x v="3452"/>
    <x v="176"/>
    <x v="2286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x v="3453"/>
    <x v="3"/>
    <x v="2287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x v="3454"/>
    <x v="9"/>
    <x v="2288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x v="3455"/>
    <x v="13"/>
    <x v="2289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x v="3456"/>
    <x v="408"/>
    <x v="2290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x v="3457"/>
    <x v="2"/>
    <x v="229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x v="3458"/>
    <x v="2"/>
    <x v="2292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x v="3459"/>
    <x v="2"/>
    <x v="2293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x v="3460"/>
    <x v="49"/>
    <x v="2294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x v="3461"/>
    <x v="3"/>
    <x v="2295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x v="3462"/>
    <x v="10"/>
    <x v="2296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x v="3463"/>
    <x v="13"/>
    <x v="2169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x v="3464"/>
    <x v="8"/>
    <x v="2297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x v="3465"/>
    <x v="9"/>
    <x v="168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x v="3466"/>
    <x v="3"/>
    <x v="229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x v="3467"/>
    <x v="70"/>
    <x v="2299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x v="3468"/>
    <x v="49"/>
    <x v="672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x v="3469"/>
    <x v="2"/>
    <x v="2300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x v="3470"/>
    <x v="13"/>
    <x v="230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x v="3471"/>
    <x v="244"/>
    <x v="2302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x v="3472"/>
    <x v="13"/>
    <x v="895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x v="3473"/>
    <x v="43"/>
    <x v="2303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x v="3474"/>
    <x v="43"/>
    <x v="2304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x v="3475"/>
    <x v="40"/>
    <x v="857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x v="3476"/>
    <x v="13"/>
    <x v="2305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x v="3477"/>
    <x v="15"/>
    <x v="2306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x v="3478"/>
    <x v="15"/>
    <x v="2307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x v="3479"/>
    <x v="3"/>
    <x v="2308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x v="3480"/>
    <x v="9"/>
    <x v="2309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x v="3481"/>
    <x v="295"/>
    <x v="2310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x v="3482"/>
    <x v="30"/>
    <x v="2311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x v="3483"/>
    <x v="409"/>
    <x v="1827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x v="3484"/>
    <x v="9"/>
    <x v="2312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x v="3485"/>
    <x v="13"/>
    <x v="948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x v="3486"/>
    <x v="9"/>
    <x v="2313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x v="3487"/>
    <x v="10"/>
    <x v="2314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x v="3488"/>
    <x v="28"/>
    <x v="231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x v="3489"/>
    <x v="2"/>
    <x v="2316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x v="3490"/>
    <x v="276"/>
    <x v="2317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x v="3491"/>
    <x v="15"/>
    <x v="646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x v="3492"/>
    <x v="44"/>
    <x v="402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x v="3493"/>
    <x v="10"/>
    <x v="2318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x v="3494"/>
    <x v="9"/>
    <x v="2319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x v="3495"/>
    <x v="410"/>
    <x v="472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x v="3496"/>
    <x v="409"/>
    <x v="232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x v="3497"/>
    <x v="13"/>
    <x v="2321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x v="3498"/>
    <x v="28"/>
    <x v="2322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x v="3499"/>
    <x v="15"/>
    <x v="17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x v="3500"/>
    <x v="23"/>
    <x v="2323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x v="3501"/>
    <x v="30"/>
    <x v="2324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x v="3502"/>
    <x v="28"/>
    <x v="325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x v="3503"/>
    <x v="30"/>
    <x v="2325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x v="3504"/>
    <x v="9"/>
    <x v="631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x v="3505"/>
    <x v="3"/>
    <x v="2326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x v="3506"/>
    <x v="213"/>
    <x v="147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x v="3507"/>
    <x v="9"/>
    <x v="2327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x v="3508"/>
    <x v="42"/>
    <x v="1217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x v="3509"/>
    <x v="15"/>
    <x v="232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x v="3510"/>
    <x v="28"/>
    <x v="325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x v="3511"/>
    <x v="70"/>
    <x v="2153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x v="3512"/>
    <x v="2"/>
    <x v="110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x v="3513"/>
    <x v="9"/>
    <x v="2329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x v="3514"/>
    <x v="30"/>
    <x v="911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x v="3515"/>
    <x v="23"/>
    <x v="417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x v="3516"/>
    <x v="15"/>
    <x v="2330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x v="3517"/>
    <x v="13"/>
    <x v="40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x v="3518"/>
    <x v="13"/>
    <x v="1132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x v="3519"/>
    <x v="18"/>
    <x v="2331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x v="3520"/>
    <x v="411"/>
    <x v="1174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x v="3521"/>
    <x v="23"/>
    <x v="2332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x v="3522"/>
    <x v="3"/>
    <x v="2333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x v="3523"/>
    <x v="2"/>
    <x v="798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x v="3524"/>
    <x v="126"/>
    <x v="2334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x v="3525"/>
    <x v="12"/>
    <x v="233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x v="3526"/>
    <x v="409"/>
    <x v="2336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x v="3527"/>
    <x v="2"/>
    <x v="2337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x v="3528"/>
    <x v="181"/>
    <x v="2338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x v="3529"/>
    <x v="28"/>
    <x v="1958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x v="3530"/>
    <x v="412"/>
    <x v="1936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x v="3531"/>
    <x v="2"/>
    <x v="229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x v="3532"/>
    <x v="10"/>
    <x v="2339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x v="3533"/>
    <x v="13"/>
    <x v="2340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x v="3534"/>
    <x v="325"/>
    <x v="398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x v="3535"/>
    <x v="413"/>
    <x v="1967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x v="3536"/>
    <x v="13"/>
    <x v="1956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x v="3537"/>
    <x v="20"/>
    <x v="2341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x v="3538"/>
    <x v="43"/>
    <x v="2342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x v="3539"/>
    <x v="38"/>
    <x v="2343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x v="3540"/>
    <x v="62"/>
    <x v="2344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x v="3541"/>
    <x v="15"/>
    <x v="76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x v="3542"/>
    <x v="30"/>
    <x v="911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x v="3543"/>
    <x v="49"/>
    <x v="2345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x v="3544"/>
    <x v="184"/>
    <x v="2346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x v="3545"/>
    <x v="19"/>
    <x v="2347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x v="3546"/>
    <x v="190"/>
    <x v="2307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x v="3547"/>
    <x v="28"/>
    <x v="806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x v="3548"/>
    <x v="30"/>
    <x v="2348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x v="3549"/>
    <x v="15"/>
    <x v="2349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x v="3550"/>
    <x v="414"/>
    <x v="2350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x v="3551"/>
    <x v="62"/>
    <x v="2351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x v="3552"/>
    <x v="10"/>
    <x v="2352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x v="3553"/>
    <x v="262"/>
    <x v="1162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x v="3554"/>
    <x v="41"/>
    <x v="2222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x v="3555"/>
    <x v="57"/>
    <x v="2353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x v="3556"/>
    <x v="18"/>
    <x v="1929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x v="3557"/>
    <x v="28"/>
    <x v="831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x v="3558"/>
    <x v="50"/>
    <x v="2354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x v="3559"/>
    <x v="30"/>
    <x v="1904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x v="3560"/>
    <x v="415"/>
    <x v="2355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x v="3561"/>
    <x v="2"/>
    <x v="2356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x v="3562"/>
    <x v="28"/>
    <x v="202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x v="3563"/>
    <x v="42"/>
    <x v="1156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x v="3564"/>
    <x v="13"/>
    <x v="2357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x v="3565"/>
    <x v="28"/>
    <x v="235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x v="3566"/>
    <x v="28"/>
    <x v="2359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x v="3567"/>
    <x v="10"/>
    <x v="2360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x v="3568"/>
    <x v="13"/>
    <x v="2361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x v="3569"/>
    <x v="15"/>
    <x v="2362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x v="3570"/>
    <x v="2"/>
    <x v="83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x v="3571"/>
    <x v="9"/>
    <x v="2363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x v="3572"/>
    <x v="238"/>
    <x v="2364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x v="3573"/>
    <x v="3"/>
    <x v="2365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x v="3574"/>
    <x v="213"/>
    <x v="173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x v="3575"/>
    <x v="20"/>
    <x v="1911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x v="3576"/>
    <x v="15"/>
    <x v="2366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x v="3577"/>
    <x v="2"/>
    <x v="83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x v="3578"/>
    <x v="42"/>
    <x v="581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x v="3579"/>
    <x v="15"/>
    <x v="646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x v="3580"/>
    <x v="28"/>
    <x v="2367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x v="3581"/>
    <x v="9"/>
    <x v="2259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x v="3582"/>
    <x v="9"/>
    <x v="2368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x v="3583"/>
    <x v="104"/>
    <x v="909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x v="3584"/>
    <x v="51"/>
    <x v="2369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x v="3585"/>
    <x v="2"/>
    <x v="1508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x v="3586"/>
    <x v="48"/>
    <x v="167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x v="3587"/>
    <x v="23"/>
    <x v="1977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x v="3588"/>
    <x v="10"/>
    <x v="2370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x v="3589"/>
    <x v="176"/>
    <x v="1281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x v="3590"/>
    <x v="13"/>
    <x v="2371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x v="3591"/>
    <x v="9"/>
    <x v="1830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x v="3592"/>
    <x v="183"/>
    <x v="1132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x v="3593"/>
    <x v="27"/>
    <x v="2372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x v="3594"/>
    <x v="184"/>
    <x v="1699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x v="3595"/>
    <x v="30"/>
    <x v="1644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x v="3596"/>
    <x v="28"/>
    <x v="1666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x v="3597"/>
    <x v="2"/>
    <x v="2373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x v="3598"/>
    <x v="185"/>
    <x v="31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x v="3599"/>
    <x v="13"/>
    <x v="2374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x v="3600"/>
    <x v="23"/>
    <x v="2375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x v="3601"/>
    <x v="15"/>
    <x v="1904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x v="3602"/>
    <x v="9"/>
    <x v="1477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x v="3603"/>
    <x v="49"/>
    <x v="75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x v="3604"/>
    <x v="9"/>
    <x v="2376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x v="3605"/>
    <x v="131"/>
    <x v="2377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x v="3606"/>
    <x v="134"/>
    <x v="25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x v="3607"/>
    <x v="416"/>
    <x v="2378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x v="3608"/>
    <x v="28"/>
    <x v="2379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x v="3609"/>
    <x v="30"/>
    <x v="95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x v="3610"/>
    <x v="10"/>
    <x v="238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x v="3611"/>
    <x v="21"/>
    <x v="38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x v="3612"/>
    <x v="30"/>
    <x v="2381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x v="3613"/>
    <x v="30"/>
    <x v="1293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x v="3614"/>
    <x v="30"/>
    <x v="2119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x v="3615"/>
    <x v="417"/>
    <x v="2382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x v="3616"/>
    <x v="13"/>
    <x v="895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x v="3617"/>
    <x v="28"/>
    <x v="932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x v="3618"/>
    <x v="124"/>
    <x v="2383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x v="3619"/>
    <x v="9"/>
    <x v="2384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x v="3620"/>
    <x v="28"/>
    <x v="2385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x v="3621"/>
    <x v="30"/>
    <x v="142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x v="3622"/>
    <x v="9"/>
    <x v="2386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x v="3623"/>
    <x v="9"/>
    <x v="2329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x v="3624"/>
    <x v="23"/>
    <x v="2387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x v="3625"/>
    <x v="13"/>
    <x v="41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x v="3626"/>
    <x v="57"/>
    <x v="117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x v="3627"/>
    <x v="80"/>
    <x v="369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x v="3628"/>
    <x v="9"/>
    <x v="116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x v="3629"/>
    <x v="418"/>
    <x v="2388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x v="3630"/>
    <x v="2"/>
    <x v="173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x v="3631"/>
    <x v="10"/>
    <x v="2389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x v="3632"/>
    <x v="96"/>
    <x v="2390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x v="3633"/>
    <x v="8"/>
    <x v="2391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x v="3634"/>
    <x v="60"/>
    <x v="117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x v="3635"/>
    <x v="9"/>
    <x v="179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x v="3636"/>
    <x v="126"/>
    <x v="1168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x v="3637"/>
    <x v="31"/>
    <x v="116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x v="3638"/>
    <x v="28"/>
    <x v="434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x v="3639"/>
    <x v="9"/>
    <x v="117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x v="3640"/>
    <x v="176"/>
    <x v="493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x v="3641"/>
    <x v="31"/>
    <x v="117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x v="3642"/>
    <x v="10"/>
    <x v="378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x v="3643"/>
    <x v="28"/>
    <x v="116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x v="3644"/>
    <x v="3"/>
    <x v="517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x v="3645"/>
    <x v="2"/>
    <x v="134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x v="3646"/>
    <x v="79"/>
    <x v="2392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x v="3647"/>
    <x v="47"/>
    <x v="1911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x v="3648"/>
    <x v="2"/>
    <x v="83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x v="3649"/>
    <x v="2"/>
    <x v="624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x v="3650"/>
    <x v="43"/>
    <x v="2393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x v="3651"/>
    <x v="13"/>
    <x v="1118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x v="3652"/>
    <x v="15"/>
    <x v="2394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x v="3653"/>
    <x v="10"/>
    <x v="2395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x v="3654"/>
    <x v="10"/>
    <x v="2396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x v="3655"/>
    <x v="13"/>
    <x v="2397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x v="3656"/>
    <x v="15"/>
    <x v="17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x v="3657"/>
    <x v="9"/>
    <x v="2398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x v="3658"/>
    <x v="49"/>
    <x v="156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x v="3659"/>
    <x v="9"/>
    <x v="2399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x v="3660"/>
    <x v="6"/>
    <x v="2400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x v="3661"/>
    <x v="419"/>
    <x v="731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x v="3662"/>
    <x v="134"/>
    <x v="983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x v="3663"/>
    <x v="420"/>
    <x v="2401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x v="3664"/>
    <x v="38"/>
    <x v="647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x v="3665"/>
    <x v="9"/>
    <x v="2402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x v="3666"/>
    <x v="28"/>
    <x v="831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x v="3667"/>
    <x v="28"/>
    <x v="2403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x v="3668"/>
    <x v="421"/>
    <x v="854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x v="3669"/>
    <x v="8"/>
    <x v="2404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x v="3670"/>
    <x v="9"/>
    <x v="2405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x v="3671"/>
    <x v="23"/>
    <x v="2406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x v="3672"/>
    <x v="37"/>
    <x v="605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x v="3673"/>
    <x v="45"/>
    <x v="119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x v="3674"/>
    <x v="134"/>
    <x v="1249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x v="3675"/>
    <x v="14"/>
    <x v="2407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x v="3676"/>
    <x v="13"/>
    <x v="42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x v="3677"/>
    <x v="13"/>
    <x v="2408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x v="3678"/>
    <x v="9"/>
    <x v="2409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x v="3679"/>
    <x v="28"/>
    <x v="2410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x v="3680"/>
    <x v="9"/>
    <x v="2411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x v="3681"/>
    <x v="8"/>
    <x v="2412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x v="3682"/>
    <x v="47"/>
    <x v="241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x v="3683"/>
    <x v="10"/>
    <x v="2414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x v="3684"/>
    <x v="18"/>
    <x v="241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x v="3685"/>
    <x v="10"/>
    <x v="2416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x v="3686"/>
    <x v="9"/>
    <x v="1980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x v="3687"/>
    <x v="9"/>
    <x v="504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x v="3688"/>
    <x v="15"/>
    <x v="1122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x v="3689"/>
    <x v="79"/>
    <x v="2417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x v="3690"/>
    <x v="28"/>
    <x v="2343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x v="3691"/>
    <x v="422"/>
    <x v="357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x v="3692"/>
    <x v="8"/>
    <x v="2418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x v="3693"/>
    <x v="23"/>
    <x v="2419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x v="3694"/>
    <x v="13"/>
    <x v="109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x v="3695"/>
    <x v="13"/>
    <x v="242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x v="3696"/>
    <x v="10"/>
    <x v="2421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x v="3697"/>
    <x v="30"/>
    <x v="2381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x v="3698"/>
    <x v="2"/>
    <x v="2422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x v="3699"/>
    <x v="15"/>
    <x v="2423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x v="3700"/>
    <x v="9"/>
    <x v="1980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x v="3701"/>
    <x v="405"/>
    <x v="2044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x v="3702"/>
    <x v="43"/>
    <x v="2424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x v="3703"/>
    <x v="423"/>
    <x v="24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x v="3704"/>
    <x v="15"/>
    <x v="2426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x v="3705"/>
    <x v="28"/>
    <x v="586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x v="3706"/>
    <x v="176"/>
    <x v="174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x v="3707"/>
    <x v="28"/>
    <x v="2427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x v="3708"/>
    <x v="46"/>
    <x v="2428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x v="3709"/>
    <x v="2"/>
    <x v="365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x v="3710"/>
    <x v="51"/>
    <x v="2429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x v="3711"/>
    <x v="13"/>
    <x v="1944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x v="3712"/>
    <x v="3"/>
    <x v="990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x v="3713"/>
    <x v="8"/>
    <x v="243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x v="3714"/>
    <x v="134"/>
    <x v="2431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x v="3715"/>
    <x v="23"/>
    <x v="2432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x v="3716"/>
    <x v="2"/>
    <x v="1890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x v="3717"/>
    <x v="48"/>
    <x v="2433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x v="3718"/>
    <x v="126"/>
    <x v="2434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x v="3719"/>
    <x v="10"/>
    <x v="2435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x v="3720"/>
    <x v="15"/>
    <x v="2436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x v="3721"/>
    <x v="37"/>
    <x v="2437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x v="3722"/>
    <x v="270"/>
    <x v="2438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x v="3723"/>
    <x v="43"/>
    <x v="1363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x v="3724"/>
    <x v="16"/>
    <x v="243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x v="3725"/>
    <x v="13"/>
    <x v="1132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x v="3726"/>
    <x v="22"/>
    <x v="2440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x v="3727"/>
    <x v="10"/>
    <x v="2441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x v="3728"/>
    <x v="28"/>
    <x v="173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x v="3729"/>
    <x v="62"/>
    <x v="972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x v="3730"/>
    <x v="16"/>
    <x v="449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x v="3731"/>
    <x v="15"/>
    <x v="117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x v="3732"/>
    <x v="15"/>
    <x v="2442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x v="3733"/>
    <x v="325"/>
    <x v="17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x v="3734"/>
    <x v="15"/>
    <x v="115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x v="3735"/>
    <x v="176"/>
    <x v="403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x v="3736"/>
    <x v="15"/>
    <x v="795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x v="3737"/>
    <x v="23"/>
    <x v="1007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x v="3738"/>
    <x v="13"/>
    <x v="1812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x v="3739"/>
    <x v="22"/>
    <x v="117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x v="3740"/>
    <x v="10"/>
    <x v="173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x v="3741"/>
    <x v="41"/>
    <x v="117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x v="3742"/>
    <x v="38"/>
    <x v="117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x v="3743"/>
    <x v="213"/>
    <x v="115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x v="3744"/>
    <x v="0"/>
    <x v="167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x v="3745"/>
    <x v="30"/>
    <x v="379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x v="3746"/>
    <x v="10"/>
    <x v="2443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x v="3747"/>
    <x v="2"/>
    <x v="2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x v="3748"/>
    <x v="12"/>
    <x v="2444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x v="3749"/>
    <x v="28"/>
    <x v="2445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x v="3750"/>
    <x v="2"/>
    <x v="1941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x v="3751"/>
    <x v="10"/>
    <x v="2446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x v="3752"/>
    <x v="30"/>
    <x v="142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x v="3753"/>
    <x v="131"/>
    <x v="2447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x v="3754"/>
    <x v="37"/>
    <x v="2448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x v="3755"/>
    <x v="8"/>
    <x v="2449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x v="3756"/>
    <x v="15"/>
    <x v="317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x v="3757"/>
    <x v="23"/>
    <x v="2450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x v="3758"/>
    <x v="10"/>
    <x v="2451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x v="3759"/>
    <x v="2"/>
    <x v="83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x v="3760"/>
    <x v="21"/>
    <x v="2452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x v="3761"/>
    <x v="10"/>
    <x v="97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x v="3762"/>
    <x v="15"/>
    <x v="646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x v="3763"/>
    <x v="39"/>
    <x v="2453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x v="3764"/>
    <x v="3"/>
    <x v="2454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x v="3765"/>
    <x v="13"/>
    <x v="245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x v="3766"/>
    <x v="23"/>
    <x v="2456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x v="3767"/>
    <x v="184"/>
    <x v="1742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x v="3768"/>
    <x v="13"/>
    <x v="41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x v="3769"/>
    <x v="28"/>
    <x v="2457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x v="3770"/>
    <x v="10"/>
    <x v="2458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x v="3771"/>
    <x v="10"/>
    <x v="106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x v="3772"/>
    <x v="30"/>
    <x v="911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x v="3773"/>
    <x v="13"/>
    <x v="557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x v="3774"/>
    <x v="6"/>
    <x v="763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x v="3775"/>
    <x v="13"/>
    <x v="2459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x v="3776"/>
    <x v="262"/>
    <x v="570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x v="3777"/>
    <x v="36"/>
    <x v="2460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x v="3778"/>
    <x v="30"/>
    <x v="142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x v="3779"/>
    <x v="37"/>
    <x v="2461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x v="3780"/>
    <x v="13"/>
    <x v="1256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x v="3781"/>
    <x v="38"/>
    <x v="2462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x v="3782"/>
    <x v="28"/>
    <x v="190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x v="3783"/>
    <x v="13"/>
    <x v="10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x v="3784"/>
    <x v="12"/>
    <x v="2463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x v="3785"/>
    <x v="18"/>
    <x v="574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x v="3786"/>
    <x v="96"/>
    <x v="83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x v="3787"/>
    <x v="424"/>
    <x v="851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x v="3788"/>
    <x v="36"/>
    <x v="117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x v="3789"/>
    <x v="15"/>
    <x v="117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x v="3790"/>
    <x v="78"/>
    <x v="428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x v="3791"/>
    <x v="39"/>
    <x v="2411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x v="3792"/>
    <x v="10"/>
    <x v="155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x v="3793"/>
    <x v="20"/>
    <x v="115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x v="3794"/>
    <x v="290"/>
    <x v="116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x v="3795"/>
    <x v="12"/>
    <x v="2464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x v="3796"/>
    <x v="54"/>
    <x v="581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x v="3797"/>
    <x v="3"/>
    <x v="2465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x v="3798"/>
    <x v="29"/>
    <x v="695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x v="3799"/>
    <x v="10"/>
    <x v="44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x v="3800"/>
    <x v="9"/>
    <x v="117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x v="3801"/>
    <x v="14"/>
    <x v="2466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x v="3802"/>
    <x v="6"/>
    <x v="117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x v="3803"/>
    <x v="60"/>
    <x v="158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x v="3804"/>
    <x v="51"/>
    <x v="139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x v="3805"/>
    <x v="15"/>
    <x v="2467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x v="3806"/>
    <x v="28"/>
    <x v="325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x v="3807"/>
    <x v="13"/>
    <x v="874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x v="3808"/>
    <x v="15"/>
    <x v="2468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x v="3809"/>
    <x v="49"/>
    <x v="2469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x v="3810"/>
    <x v="13"/>
    <x v="1539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x v="3811"/>
    <x v="190"/>
    <x v="2470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x v="3812"/>
    <x v="15"/>
    <x v="2083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x v="3813"/>
    <x v="28"/>
    <x v="247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x v="3814"/>
    <x v="15"/>
    <x v="2472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x v="3815"/>
    <x v="13"/>
    <x v="2473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x v="3816"/>
    <x v="49"/>
    <x v="365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x v="3705"/>
    <x v="28"/>
    <x v="247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x v="3817"/>
    <x v="43"/>
    <x v="357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x v="3818"/>
    <x v="8"/>
    <x v="2475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x v="3819"/>
    <x v="10"/>
    <x v="2476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x v="3820"/>
    <x v="30"/>
    <x v="2477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x v="3821"/>
    <x v="49"/>
    <x v="795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x v="3822"/>
    <x v="10"/>
    <x v="2478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x v="3823"/>
    <x v="20"/>
    <x v="526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x v="3824"/>
    <x v="9"/>
    <x v="2479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x v="3825"/>
    <x v="10"/>
    <x v="97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x v="3826"/>
    <x v="2"/>
    <x v="2480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x v="3827"/>
    <x v="213"/>
    <x v="117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x v="3828"/>
    <x v="2"/>
    <x v="248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x v="3829"/>
    <x v="38"/>
    <x v="2482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x v="3830"/>
    <x v="38"/>
    <x v="2483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x v="3831"/>
    <x v="9"/>
    <x v="2484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x v="3832"/>
    <x v="48"/>
    <x v="1002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x v="3833"/>
    <x v="134"/>
    <x v="72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x v="3834"/>
    <x v="13"/>
    <x v="2485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x v="3835"/>
    <x v="57"/>
    <x v="2486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x v="3836"/>
    <x v="13"/>
    <x v="874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x v="3837"/>
    <x v="332"/>
    <x v="654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x v="3838"/>
    <x v="3"/>
    <x v="2487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x v="3839"/>
    <x v="10"/>
    <x v="2488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x v="3840"/>
    <x v="10"/>
    <x v="2489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x v="3841"/>
    <x v="336"/>
    <x v="2490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x v="3842"/>
    <x v="79"/>
    <x v="2491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x v="3843"/>
    <x v="39"/>
    <x v="2492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x v="3844"/>
    <x v="124"/>
    <x v="1230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x v="3845"/>
    <x v="93"/>
    <x v="2493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x v="3846"/>
    <x v="11"/>
    <x v="2494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x v="3847"/>
    <x v="28"/>
    <x v="2495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x v="3848"/>
    <x v="30"/>
    <x v="1483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x v="3849"/>
    <x v="3"/>
    <x v="17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x v="3850"/>
    <x v="57"/>
    <x v="375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x v="3851"/>
    <x v="34"/>
    <x v="2496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x v="3852"/>
    <x v="28"/>
    <x v="379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x v="3853"/>
    <x v="10"/>
    <x v="116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x v="3854"/>
    <x v="10"/>
    <x v="92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x v="3855"/>
    <x v="2"/>
    <x v="115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x v="3856"/>
    <x v="30"/>
    <x v="116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x v="3857"/>
    <x v="12"/>
    <x v="848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x v="3858"/>
    <x v="13"/>
    <x v="173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x v="3859"/>
    <x v="51"/>
    <x v="116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x v="3860"/>
    <x v="12"/>
    <x v="117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x v="3861"/>
    <x v="10"/>
    <x v="177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x v="3862"/>
    <x v="425"/>
    <x v="1084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x v="3863"/>
    <x v="13"/>
    <x v="143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x v="3864"/>
    <x v="13"/>
    <x v="2345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x v="3865"/>
    <x v="10"/>
    <x v="115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x v="3866"/>
    <x v="426"/>
    <x v="2497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x v="3867"/>
    <x v="3"/>
    <x v="646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x v="3868"/>
    <x v="15"/>
    <x v="13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x v="3869"/>
    <x v="36"/>
    <x v="117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x v="3870"/>
    <x v="62"/>
    <x v="117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x v="3871"/>
    <x v="420"/>
    <x v="117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x v="3872"/>
    <x v="11"/>
    <x v="117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x v="3873"/>
    <x v="195"/>
    <x v="2498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x v="3874"/>
    <x v="31"/>
    <x v="2499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x v="3875"/>
    <x v="102"/>
    <x v="115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x v="3876"/>
    <x v="36"/>
    <x v="117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x v="3877"/>
    <x v="51"/>
    <x v="1255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x v="3878"/>
    <x v="2"/>
    <x v="379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x v="3879"/>
    <x v="11"/>
    <x v="117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x v="3880"/>
    <x v="36"/>
    <x v="117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x v="3881"/>
    <x v="3"/>
    <x v="117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x v="3882"/>
    <x v="427"/>
    <x v="117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x v="3883"/>
    <x v="3"/>
    <x v="117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x v="3884"/>
    <x v="13"/>
    <x v="428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x v="3885"/>
    <x v="13"/>
    <x v="2500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x v="3886"/>
    <x v="6"/>
    <x v="1497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x v="3887"/>
    <x v="36"/>
    <x v="2501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x v="3888"/>
    <x v="134"/>
    <x v="92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x v="3889"/>
    <x v="28"/>
    <x v="117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x v="3890"/>
    <x v="63"/>
    <x v="2502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x v="3891"/>
    <x v="36"/>
    <x v="624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x v="3892"/>
    <x v="28"/>
    <x v="155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x v="3893"/>
    <x v="183"/>
    <x v="575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x v="3894"/>
    <x v="30"/>
    <x v="1901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x v="3895"/>
    <x v="30"/>
    <x v="552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x v="3896"/>
    <x v="3"/>
    <x v="366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x v="3897"/>
    <x v="30"/>
    <x v="2503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x v="3898"/>
    <x v="9"/>
    <x v="379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x v="3899"/>
    <x v="9"/>
    <x v="159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x v="3900"/>
    <x v="15"/>
    <x v="117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x v="3901"/>
    <x v="3"/>
    <x v="158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x v="3902"/>
    <x v="15"/>
    <x v="2504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x v="3903"/>
    <x v="15"/>
    <x v="2373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x v="3904"/>
    <x v="28"/>
    <x v="358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x v="3905"/>
    <x v="47"/>
    <x v="654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x v="3906"/>
    <x v="127"/>
    <x v="2503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x v="3907"/>
    <x v="12"/>
    <x v="193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x v="3908"/>
    <x v="6"/>
    <x v="2505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x v="3909"/>
    <x v="36"/>
    <x v="116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x v="3910"/>
    <x v="3"/>
    <x v="325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x v="3911"/>
    <x v="30"/>
    <x v="711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x v="3912"/>
    <x v="15"/>
    <x v="139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x v="3913"/>
    <x v="13"/>
    <x v="117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x v="3914"/>
    <x v="8"/>
    <x v="115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x v="3915"/>
    <x v="127"/>
    <x v="678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x v="3916"/>
    <x v="10"/>
    <x v="456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x v="3917"/>
    <x v="30"/>
    <x v="2503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x v="3918"/>
    <x v="9"/>
    <x v="117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x v="3919"/>
    <x v="47"/>
    <x v="377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x v="3920"/>
    <x v="236"/>
    <x v="2506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x v="3921"/>
    <x v="36"/>
    <x v="2507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x v="3922"/>
    <x v="325"/>
    <x v="493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x v="3923"/>
    <x v="10"/>
    <x v="493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x v="3924"/>
    <x v="30"/>
    <x v="379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x v="3925"/>
    <x v="10"/>
    <x v="1208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x v="3926"/>
    <x v="22"/>
    <x v="2508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x v="3927"/>
    <x v="3"/>
    <x v="117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x v="3928"/>
    <x v="6"/>
    <x v="117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x v="3929"/>
    <x v="14"/>
    <x v="116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x v="3930"/>
    <x v="39"/>
    <x v="2509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x v="3931"/>
    <x v="10"/>
    <x v="110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x v="3932"/>
    <x v="9"/>
    <x v="2510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x v="3933"/>
    <x v="22"/>
    <x v="117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x v="3934"/>
    <x v="428"/>
    <x v="2511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x v="3935"/>
    <x v="429"/>
    <x v="2512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x v="3936"/>
    <x v="10"/>
    <x v="139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x v="3937"/>
    <x v="10"/>
    <x v="143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x v="3938"/>
    <x v="62"/>
    <x v="155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x v="3939"/>
    <x v="38"/>
    <x v="117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x v="3940"/>
    <x v="10"/>
    <x v="2513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x v="3941"/>
    <x v="10"/>
    <x v="117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x v="3942"/>
    <x v="13"/>
    <x v="139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x v="3943"/>
    <x v="12"/>
    <x v="666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x v="3944"/>
    <x v="9"/>
    <x v="462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x v="3945"/>
    <x v="11"/>
    <x v="117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x v="3946"/>
    <x v="3"/>
    <x v="2514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x v="3947"/>
    <x v="23"/>
    <x v="379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x v="2849"/>
    <x v="61"/>
    <x v="116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x v="3948"/>
    <x v="91"/>
    <x v="379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x v="3949"/>
    <x v="430"/>
    <x v="117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x v="3950"/>
    <x v="31"/>
    <x v="117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x v="3951"/>
    <x v="257"/>
    <x v="94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x v="3952"/>
    <x v="62"/>
    <x v="117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x v="3953"/>
    <x v="89"/>
    <x v="1001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x v="3954"/>
    <x v="13"/>
    <x v="762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x v="3955"/>
    <x v="38"/>
    <x v="2515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x v="3956"/>
    <x v="9"/>
    <x v="372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x v="3957"/>
    <x v="10"/>
    <x v="577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x v="3958"/>
    <x v="123"/>
    <x v="372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x v="3959"/>
    <x v="3"/>
    <x v="117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x v="3960"/>
    <x v="13"/>
    <x v="691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x v="3961"/>
    <x v="13"/>
    <x v="2516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x v="3962"/>
    <x v="51"/>
    <x v="372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x v="3963"/>
    <x v="180"/>
    <x v="22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x v="3964"/>
    <x v="10"/>
    <x v="251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x v="3965"/>
    <x v="431"/>
    <x v="2518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x v="3966"/>
    <x v="36"/>
    <x v="143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x v="3967"/>
    <x v="32"/>
    <x v="2519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x v="3968"/>
    <x v="28"/>
    <x v="2518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x v="3969"/>
    <x v="10"/>
    <x v="2520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x v="3970"/>
    <x v="28"/>
    <x v="1002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x v="3971"/>
    <x v="432"/>
    <x v="117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x v="3972"/>
    <x v="46"/>
    <x v="972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x v="3973"/>
    <x v="161"/>
    <x v="2521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x v="3974"/>
    <x v="13"/>
    <x v="2522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x v="3975"/>
    <x v="12"/>
    <x v="178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x v="3976"/>
    <x v="30"/>
    <x v="2202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x v="3357"/>
    <x v="11"/>
    <x v="1281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x v="3977"/>
    <x v="16"/>
    <x v="575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x v="3978"/>
    <x v="433"/>
    <x v="2523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x v="3979"/>
    <x v="15"/>
    <x v="483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x v="3980"/>
    <x v="13"/>
    <x v="762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x v="3981"/>
    <x v="10"/>
    <x v="2524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x v="3982"/>
    <x v="44"/>
    <x v="118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x v="3983"/>
    <x v="15"/>
    <x v="573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x v="3984"/>
    <x v="9"/>
    <x v="117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x v="3985"/>
    <x v="409"/>
    <x v="2525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x v="3986"/>
    <x v="2"/>
    <x v="173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x v="3987"/>
    <x v="3"/>
    <x v="2526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x v="3988"/>
    <x v="63"/>
    <x v="158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x v="3989"/>
    <x v="13"/>
    <x v="139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x v="3990"/>
    <x v="48"/>
    <x v="119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x v="3991"/>
    <x v="9"/>
    <x v="252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x v="3992"/>
    <x v="9"/>
    <x v="117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x v="3993"/>
    <x v="21"/>
    <x v="526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x v="3994"/>
    <x v="39"/>
    <x v="2528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x v="3995"/>
    <x v="6"/>
    <x v="115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x v="3996"/>
    <x v="38"/>
    <x v="2508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x v="3997"/>
    <x v="21"/>
    <x v="1937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x v="3960"/>
    <x v="13"/>
    <x v="167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x v="3998"/>
    <x v="2"/>
    <x v="116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x v="3999"/>
    <x v="9"/>
    <x v="13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x v="4000"/>
    <x v="11"/>
    <x v="369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x v="4001"/>
    <x v="13"/>
    <x v="139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x v="4002"/>
    <x v="28"/>
    <x v="177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x v="4003"/>
    <x v="434"/>
    <x v="73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x v="4004"/>
    <x v="312"/>
    <x v="2529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x v="4005"/>
    <x v="49"/>
    <x v="1820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x v="4006"/>
    <x v="435"/>
    <x v="117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x v="4007"/>
    <x v="13"/>
    <x v="375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x v="4008"/>
    <x v="7"/>
    <x v="117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x v="4009"/>
    <x v="39"/>
    <x v="116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x v="4010"/>
    <x v="2"/>
    <x v="119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x v="4011"/>
    <x v="3"/>
    <x v="522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x v="4012"/>
    <x v="15"/>
    <x v="176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x v="4013"/>
    <x v="8"/>
    <x v="792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x v="4014"/>
    <x v="20"/>
    <x v="173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x v="4015"/>
    <x v="36"/>
    <x v="366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x v="4016"/>
    <x v="102"/>
    <x v="2530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x v="4017"/>
    <x v="39"/>
    <x v="117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x v="4018"/>
    <x v="134"/>
    <x v="115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x v="4019"/>
    <x v="10"/>
    <x v="156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x v="4020"/>
    <x v="23"/>
    <x v="117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x v="4021"/>
    <x v="9"/>
    <x v="394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x v="4022"/>
    <x v="13"/>
    <x v="253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x v="4023"/>
    <x v="22"/>
    <x v="117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x v="4024"/>
    <x v="30"/>
    <x v="402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x v="4025"/>
    <x v="10"/>
    <x v="117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x v="4026"/>
    <x v="436"/>
    <x v="2532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x v="4027"/>
    <x v="437"/>
    <x v="2533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x v="4028"/>
    <x v="438"/>
    <x v="148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x v="4029"/>
    <x v="3"/>
    <x v="2534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x v="3326"/>
    <x v="12"/>
    <x v="2535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x v="4030"/>
    <x v="176"/>
    <x v="439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x v="4031"/>
    <x v="30"/>
    <x v="356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x v="4032"/>
    <x v="2"/>
    <x v="452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x v="4033"/>
    <x v="6"/>
    <x v="911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x v="4034"/>
    <x v="10"/>
    <x v="577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x v="4035"/>
    <x v="3"/>
    <x v="577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x v="4036"/>
    <x v="43"/>
    <x v="117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x v="4037"/>
    <x v="20"/>
    <x v="117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x v="4038"/>
    <x v="10"/>
    <x v="116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x v="4039"/>
    <x v="439"/>
    <x v="75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x v="4040"/>
    <x v="10"/>
    <x v="178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x v="4041"/>
    <x v="73"/>
    <x v="2536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x v="4042"/>
    <x v="22"/>
    <x v="148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x v="4043"/>
    <x v="15"/>
    <x v="116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x v="4044"/>
    <x v="2"/>
    <x v="117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x v="4045"/>
    <x v="9"/>
    <x v="1673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x v="4046"/>
    <x v="2"/>
    <x v="178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x v="4047"/>
    <x v="440"/>
    <x v="117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x v="4048"/>
    <x v="10"/>
    <x v="695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x v="4049"/>
    <x v="15"/>
    <x v="195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x v="4050"/>
    <x v="8"/>
    <x v="2537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x v="4051"/>
    <x v="192"/>
    <x v="483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x v="4052"/>
    <x v="3"/>
    <x v="156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x v="4053"/>
    <x v="3"/>
    <x v="2516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x v="4054"/>
    <x v="441"/>
    <x v="117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x v="4055"/>
    <x v="22"/>
    <x v="2538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x v="4056"/>
    <x v="196"/>
    <x v="2503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x v="4057"/>
    <x v="13"/>
    <x v="22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x v="4058"/>
    <x v="23"/>
    <x v="2539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x v="4059"/>
    <x v="36"/>
    <x v="379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x v="3887"/>
    <x v="10"/>
    <x v="631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x v="4060"/>
    <x v="442"/>
    <x v="2540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x v="4061"/>
    <x v="21"/>
    <x v="357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x v="4062"/>
    <x v="28"/>
    <x v="78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x v="4063"/>
    <x v="22"/>
    <x v="117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x v="4064"/>
    <x v="28"/>
    <x v="460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x v="4065"/>
    <x v="8"/>
    <x v="2541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x v="4066"/>
    <x v="181"/>
    <x v="2542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x v="4067"/>
    <x v="13"/>
    <x v="2543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x v="4068"/>
    <x v="176"/>
    <x v="117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x v="4069"/>
    <x v="36"/>
    <x v="2544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x v="4070"/>
    <x v="49"/>
    <x v="117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x v="4071"/>
    <x v="9"/>
    <x v="139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x v="4072"/>
    <x v="9"/>
    <x v="117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x v="4073"/>
    <x v="443"/>
    <x v="457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x v="4074"/>
    <x v="325"/>
    <x v="158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x v="4075"/>
    <x v="8"/>
    <x v="2545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x v="4076"/>
    <x v="9"/>
    <x v="115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x v="4077"/>
    <x v="8"/>
    <x v="115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x v="4078"/>
    <x v="28"/>
    <x v="779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x v="4079"/>
    <x v="376"/>
    <x v="117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x v="4080"/>
    <x v="13"/>
    <x v="1168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x v="4081"/>
    <x v="10"/>
    <x v="739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x v="4082"/>
    <x v="28"/>
    <x v="573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x v="4083"/>
    <x v="183"/>
    <x v="2546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x v="4084"/>
    <x v="74"/>
    <x v="17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x v="4085"/>
    <x v="30"/>
    <x v="177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x v="4086"/>
    <x v="13"/>
    <x v="655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x v="4087"/>
    <x v="11"/>
    <x v="25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x v="4088"/>
    <x v="8"/>
    <x v="402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x v="4089"/>
    <x v="3"/>
    <x v="117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x v="4090"/>
    <x v="96"/>
    <x v="117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x v="4091"/>
    <x v="37"/>
    <x v="155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x v="4092"/>
    <x v="444"/>
    <x v="117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x v="4093"/>
    <x v="20"/>
    <x v="117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x v="4094"/>
    <x v="2"/>
    <x v="254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x v="4095"/>
    <x v="28"/>
    <x v="173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x v="4096"/>
    <x v="9"/>
    <x v="762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x v="4097"/>
    <x v="287"/>
    <x v="2094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x v="4098"/>
    <x v="10"/>
    <x v="2404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x v="4099"/>
    <x v="13"/>
    <x v="78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x v="4100"/>
    <x v="9"/>
    <x v="1765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x v="4101"/>
    <x v="2"/>
    <x v="117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x v="4102"/>
    <x v="43"/>
    <x v="172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x v="4103"/>
    <x v="9"/>
    <x v="1077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x v="2849"/>
    <x v="30"/>
    <x v="116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x v="4104"/>
    <x v="15"/>
    <x v="158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9CA09-0271-DA4A-AC6E-D1910D5B171F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4:C29" firstHeaderRow="1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dataField="1"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Average of Length" fld="2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5529E-5CD8-7343-8EC0-2B995E09C391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5:G9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2">
    <field x="21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6A71E-94CD-E748-BF23-DDFCA7C0B8B6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B14DF-CEF3-5544-AC55-803C62B545EF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EAF3D-024A-9A4A-BED9-3B3A555C14E3}" name="PivotTable10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4:R24" firstHeaderRow="0" firstDataRow="1" firstDataCol="1" rowPageCount="1" colPageCount="1"/>
  <pivotFields count="22">
    <pivotField showAll="0"/>
    <pivotField showAll="0"/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 v="18"/>
    </i>
    <i>
      <x v="19"/>
    </i>
    <i>
      <x v="14"/>
    </i>
    <i>
      <x v="16"/>
    </i>
    <i>
      <x v="4"/>
    </i>
    <i>
      <x v="20"/>
    </i>
    <i>
      <x v="7"/>
    </i>
    <i>
      <x v="5"/>
    </i>
    <i>
      <x v="17"/>
    </i>
    <i>
      <x v="13"/>
    </i>
    <i>
      <x v="1"/>
    </i>
    <i>
      <x v="3"/>
    </i>
    <i>
      <x v="11"/>
    </i>
    <i>
      <x v="9"/>
    </i>
    <i>
      <x v="8"/>
    </i>
    <i>
      <x v="12"/>
    </i>
    <i>
      <x v="6"/>
    </i>
    <i>
      <x v="15"/>
    </i>
    <i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Average of backers_count" fld="11" subtotal="average" baseField="0" baseItem="0" numFmtId="2"/>
    <dataField name="Average of pledged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CEA1F-55ED-4F40-8A80-62B16722F614}" name="PivotTable8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N2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95" zoomScaleNormal="9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16406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  <c r="U1" s="1" t="s">
        <v>8409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(((J2/60)/60)/24)+(DATE(1970,1,1))</f>
        <v>42177.007071759261</v>
      </c>
      <c r="T2" s="15">
        <f>(((I2/60)/60)/24)+(DATE(1970,1,1))</f>
        <v>42208.125</v>
      </c>
      <c r="U2" s="38">
        <f>T2-S2</f>
        <v>31.117928240739275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(((J3/60)/60)/24)+(DATE(1970,1,1))</f>
        <v>42766.600497685184</v>
      </c>
      <c r="T3" s="15">
        <f t="shared" ref="T3:T66" si="3">(((I3/60)/60)/24)+(DATE(1970,1,1))</f>
        <v>42796.600497685184</v>
      </c>
      <c r="U3" s="38">
        <f t="shared" ref="U3:U66" si="4">T3-S3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38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38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38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38">
        <f t="shared" si="4"/>
        <v>16.299687500002619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38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38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38">
        <f t="shared" si="4"/>
        <v>6.9304166666697711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38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38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38">
        <f t="shared" si="4"/>
        <v>31.346504629633273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38">
        <f t="shared" si="4"/>
        <v>44.41174768518249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38">
        <f t="shared" si="4"/>
        <v>36.174895833333721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38">
        <f t="shared" si="4"/>
        <v>25.556157407409046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38">
        <f t="shared" si="4"/>
        <v>18.451180555552128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38">
        <f t="shared" si="4"/>
        <v>45.432743055549508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38">
        <f t="shared" si="4"/>
        <v>30.041666666664241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38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38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38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38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38">
        <f t="shared" si="4"/>
        <v>15.421296296299261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38">
        <f t="shared" si="4"/>
        <v>26.859942129631236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38">
        <f t="shared" si="4"/>
        <v>32.998576388898073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38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38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38">
        <f t="shared" si="4"/>
        <v>30.041666666671517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38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38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38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38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38">
        <f t="shared" si="4"/>
        <v>41.538460648152977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38">
        <f t="shared" si="4"/>
        <v>30.041666666671517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38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38">
        <f t="shared" si="4"/>
        <v>23.708171296297223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38">
        <f t="shared" si="4"/>
        <v>29.958333333328483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38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38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38">
        <f t="shared" si="4"/>
        <v>30.910555555557949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38">
        <f t="shared" si="4"/>
        <v>19.952685185184237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38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38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38">
        <f t="shared" si="4"/>
        <v>30.209652777775773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38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38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38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38">
        <f t="shared" si="4"/>
        <v>60.041666666664241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38">
        <f t="shared" si="4"/>
        <v>30.983101851852552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38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38">
        <f t="shared" si="4"/>
        <v>38.955347222217824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38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38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38">
        <f t="shared" si="4"/>
        <v>14.367534722223354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38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38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38">
        <f t="shared" si="4"/>
        <v>14.117777777784795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38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38">
        <f t="shared" si="4"/>
        <v>30.041666666664241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38">
        <f t="shared" si="4"/>
        <v>31.639166666660458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38">
        <f t="shared" si="4"/>
        <v>19.098182870373421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38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38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38">
        <f t="shared" si="4"/>
        <v>23.295451388890797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38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(((J67/60)/60)/24)+(DATE(1970,1,1))</f>
        <v>41835.821226851855</v>
      </c>
      <c r="T67" s="15">
        <f t="shared" ref="T67:T130" si="8">(((I67/60)/60)/24)+(DATE(1970,1,1))</f>
        <v>41862.249305555553</v>
      </c>
      <c r="U67" s="38">
        <f t="shared" ref="U67:U130" si="9">T67-S67</f>
        <v>26.428078703698702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38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38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38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38">
        <f t="shared" si="9"/>
        <v>32.103182870370802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38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38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38">
        <f t="shared" si="9"/>
        <v>19.98980324074364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38">
        <f t="shared" si="9"/>
        <v>78.409212962964375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38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38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38">
        <f t="shared" si="9"/>
        <v>60.041666666664241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38">
        <f t="shared" si="9"/>
        <v>52.97943287036469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38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38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38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38">
        <f t="shared" si="9"/>
        <v>3.9675115740683395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38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38">
        <f t="shared" si="9"/>
        <v>14.863553240749752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38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38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38">
        <f t="shared" si="9"/>
        <v>74.041666666656965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38">
        <f t="shared" si="9"/>
        <v>9.5307523148221662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38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38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38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38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38">
        <f t="shared" si="9"/>
        <v>46.134456018509809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38">
        <f t="shared" si="9"/>
        <v>28.01693287037051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38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38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38">
        <f t="shared" si="9"/>
        <v>66.462488425924676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38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38">
        <f t="shared" si="9"/>
        <v>36.184328703704523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38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38">
        <f t="shared" si="9"/>
        <v>20.041666666664241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38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38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38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38">
        <f t="shared" si="9"/>
        <v>23.34645833333343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38">
        <f t="shared" si="9"/>
        <v>18.275231481486117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38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38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38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38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38">
        <f t="shared" si="9"/>
        <v>34.299618055549217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38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38">
        <f t="shared" si="9"/>
        <v>24.04030092593166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38">
        <f t="shared" si="9"/>
        <v>7.8665740740761976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38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38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38">
        <f t="shared" si="9"/>
        <v>45.958333333335759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38">
        <f t="shared" si="9"/>
        <v>89.956666666665114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38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38">
        <f t="shared" si="9"/>
        <v>29.889050925929041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38">
        <f t="shared" si="9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38">
        <f t="shared" si="9"/>
        <v>15.722800925927004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38">
        <f t="shared" si="9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38">
        <f t="shared" si="9"/>
        <v>36.134675925924967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38">
        <f t="shared" si="9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38">
        <f t="shared" si="9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38">
        <f t="shared" si="9"/>
        <v>30.493784722217242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38">
        <f t="shared" si="9"/>
        <v>29.958333333335759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38">
        <f t="shared" si="9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(((J131/60)/60)/24)+(DATE(1970,1,1))</f>
        <v>41882.937303240738</v>
      </c>
      <c r="T131" s="15">
        <f t="shared" ref="T131:T194" si="13">(((I131/60)/60)/24)+(DATE(1970,1,1))</f>
        <v>41942.937303240738</v>
      </c>
      <c r="U131" s="38">
        <f t="shared" ref="U131:U194" si="14">T131-S131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38">
        <f t="shared" si="14"/>
        <v>27.929027777783631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38">
        <f t="shared" si="14"/>
        <v>15.162488425921765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38">
        <f t="shared" si="14"/>
        <v>45.041666666671517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38">
        <f t="shared" si="14"/>
        <v>29.922175925930787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38">
        <f t="shared" si="14"/>
        <v>29.798402777771116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38">
        <f t="shared" si="14"/>
        <v>33.409756944442051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38">
        <f t="shared" si="14"/>
        <v>44.017662037033006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38">
        <f t="shared" si="14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38">
        <f t="shared" si="14"/>
        <v>30.950219907412247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38">
        <f t="shared" si="14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38">
        <f t="shared" si="14"/>
        <v>29.958333333328483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38">
        <f t="shared" si="14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38">
        <f t="shared" si="14"/>
        <v>21.041666666664241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38">
        <f t="shared" si="14"/>
        <v>57.182384259256651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38">
        <f t="shared" si="14"/>
        <v>59.958333333328483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38">
        <f t="shared" si="14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38">
        <f t="shared" si="14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38">
        <f t="shared" si="14"/>
        <v>42.994675925918273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38">
        <f t="shared" si="14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38">
        <f t="shared" si="14"/>
        <v>30.161226851851097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38">
        <f t="shared" si="14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38">
        <f t="shared" si="14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38">
        <f t="shared" si="14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38">
        <f t="shared" si="14"/>
        <v>42.041666666671517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38">
        <f t="shared" si="14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38">
        <f t="shared" si="14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38">
        <f t="shared" si="14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38">
        <f t="shared" si="14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38">
        <f t="shared" si="14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38">
        <f t="shared" si="14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38">
        <f t="shared" si="14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38">
        <f t="shared" si="14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38">
        <f t="shared" si="14"/>
        <v>32.86069444444729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38">
        <f t="shared" si="14"/>
        <v>34.038726851853426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38">
        <f t="shared" si="14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38">
        <f t="shared" si="14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38">
        <f t="shared" si="14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38">
        <f t="shared" si="14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38">
        <f t="shared" si="14"/>
        <v>29.958333333328483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38">
        <f t="shared" si="14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38">
        <f t="shared" si="14"/>
        <v>29.249965277776937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38">
        <f t="shared" si="14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38">
        <f t="shared" si="14"/>
        <v>34.958333333328483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38">
        <f t="shared" si="14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38">
        <f t="shared" si="14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38">
        <f t="shared" si="14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38">
        <f t="shared" si="14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38">
        <f t="shared" si="14"/>
        <v>16.958333333328483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38">
        <f t="shared" si="14"/>
        <v>30.041666666671517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38">
        <f t="shared" si="14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38">
        <f t="shared" si="14"/>
        <v>39.80042824074917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38">
        <f t="shared" si="14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38">
        <f t="shared" si="14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38">
        <f t="shared" si="14"/>
        <v>30.041666666664241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38">
        <f t="shared" si="14"/>
        <v>57.374745370369055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38">
        <f t="shared" si="14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38">
        <f t="shared" si="14"/>
        <v>30.020439814805286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38">
        <f t="shared" si="14"/>
        <v>24.05651620370918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38">
        <f t="shared" si="14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38">
        <f t="shared" si="14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38">
        <f t="shared" si="14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38">
        <f t="shared" si="14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38">
        <f t="shared" si="14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(((J195/60)/60)/24)+(DATE(1970,1,1))</f>
        <v>41911.934791666667</v>
      </c>
      <c r="T195" s="15">
        <f t="shared" ref="T195:T258" si="18">(((I195/60)/60)/24)+(DATE(1970,1,1))</f>
        <v>41971.976458333331</v>
      </c>
      <c r="U195" s="38">
        <f t="shared" ref="U195:U258" si="19">T195-S195</f>
        <v>60.041666666664241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38">
        <f t="shared" si="19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38">
        <f t="shared" si="19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38">
        <f t="shared" si="19"/>
        <v>28.332199074073287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38">
        <f t="shared" si="19"/>
        <v>42.026620370364981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38">
        <f t="shared" si="19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38">
        <f t="shared" si="19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38">
        <f t="shared" si="19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38">
        <f t="shared" si="19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38">
        <f t="shared" si="19"/>
        <v>29.946481481478259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38">
        <f t="shared" si="19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38">
        <f t="shared" si="19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38">
        <f t="shared" si="19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38">
        <f t="shared" si="19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38">
        <f t="shared" si="19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38">
        <f t="shared" si="19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38">
        <f t="shared" si="19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38">
        <f t="shared" si="19"/>
        <v>29.143611111110658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38">
        <f t="shared" si="19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38">
        <f t="shared" si="19"/>
        <v>59.958333333343035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38">
        <f t="shared" si="19"/>
        <v>29.993680555548053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38">
        <f t="shared" si="19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38">
        <f t="shared" si="19"/>
        <v>42.769189814811398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38">
        <f t="shared" si="19"/>
        <v>49.958333333328483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38">
        <f t="shared" si="19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38">
        <f t="shared" si="19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38">
        <f t="shared" si="19"/>
        <v>31.964293981480296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38">
        <f t="shared" si="19"/>
        <v>41.193634259252576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38">
        <f t="shared" si="19"/>
        <v>59.958333333328483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38">
        <f t="shared" si="19"/>
        <v>58.34053240740468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38">
        <f t="shared" si="19"/>
        <v>29.997106481481751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38">
        <f t="shared" si="19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38">
        <f t="shared" si="19"/>
        <v>29.958333333335759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38">
        <f t="shared" si="19"/>
        <v>48.729120370371675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38">
        <f t="shared" si="19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38">
        <f t="shared" si="19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38">
        <f t="shared" si="19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38">
        <f t="shared" si="19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38">
        <f t="shared" si="19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38">
        <f t="shared" si="19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38">
        <f t="shared" si="19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38">
        <f t="shared" si="19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38">
        <f t="shared" si="19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38">
        <f t="shared" si="19"/>
        <v>52.915520833339542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38">
        <f t="shared" si="19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38">
        <f t="shared" si="19"/>
        <v>20.412500000005821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38">
        <f t="shared" si="19"/>
        <v>19.389699074075907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38">
        <f t="shared" si="19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38">
        <f t="shared" si="19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38">
        <f t="shared" si="19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38">
        <f t="shared" si="19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38">
        <f t="shared" si="19"/>
        <v>39.972233796295768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38">
        <f t="shared" si="19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38">
        <f t="shared" si="19"/>
        <v>50.041666666664241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38">
        <f t="shared" si="19"/>
        <v>36.547754629631527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38">
        <f t="shared" si="19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38">
        <f t="shared" si="19"/>
        <v>79.812268518515339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38">
        <f t="shared" si="19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38">
        <f t="shared" si="19"/>
        <v>32.004097222219571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38">
        <f t="shared" si="19"/>
        <v>63.503263888887886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38">
        <f t="shared" si="19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38">
        <f t="shared" si="19"/>
        <v>30.130671296297805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38">
        <f t="shared" si="19"/>
        <v>29.958333333328483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38">
        <f t="shared" si="19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(((J259/60)/60)/24)+(DATE(1970,1,1))</f>
        <v>42479.626875000002</v>
      </c>
      <c r="T259" s="15">
        <f t="shared" ref="T259:T322" si="23">(((I259/60)/60)/24)+(DATE(1970,1,1))</f>
        <v>42509.626875000002</v>
      </c>
      <c r="U259" s="38">
        <f t="shared" ref="U259:U322" si="24">T259-S259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38">
        <f t="shared" si="2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38">
        <f t="shared" si="2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38">
        <f t="shared" si="24"/>
        <v>45.660428240742476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38">
        <f t="shared" si="24"/>
        <v>49.736064814816928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38">
        <f t="shared" si="2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38">
        <f t="shared" si="2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38">
        <f t="shared" si="2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38">
        <f t="shared" si="24"/>
        <v>41.598726851858373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38">
        <f t="shared" si="24"/>
        <v>85.985567129624542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38">
        <f t="shared" si="2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38">
        <f t="shared" si="24"/>
        <v>45.041666666664241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38">
        <f t="shared" si="2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38">
        <f t="shared" si="24"/>
        <v>50.300115740741603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38">
        <f t="shared" si="24"/>
        <v>29.233090277775773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38">
        <f t="shared" si="24"/>
        <v>60.883668981485243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38">
        <f t="shared" si="2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38">
        <f t="shared" si="24"/>
        <v>34.378599537041737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38">
        <f t="shared" si="24"/>
        <v>30.041666666664241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38">
        <f t="shared" si="24"/>
        <v>59.958333333335759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38">
        <f t="shared" si="2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38">
        <f t="shared" si="2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38">
        <f t="shared" si="24"/>
        <v>33.839861111104256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38">
        <f t="shared" si="2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38">
        <f t="shared" si="24"/>
        <v>85.646377314813435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38">
        <f t="shared" si="24"/>
        <v>36.996620370366145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38">
        <f t="shared" si="24"/>
        <v>19.497638888889924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38">
        <f t="shared" si="2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38">
        <f t="shared" si="2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38">
        <f t="shared" si="24"/>
        <v>44.958333333335759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38">
        <f t="shared" si="24"/>
        <v>30.888680555552128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38">
        <f t="shared" si="2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38">
        <f t="shared" si="2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38">
        <f t="shared" si="24"/>
        <v>49.963460648148612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38">
        <f t="shared" si="24"/>
        <v>18.231643518520286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38">
        <f t="shared" si="24"/>
        <v>32.362743055557075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38">
        <f t="shared" si="2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38">
        <f t="shared" si="24"/>
        <v>35.582245370365854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38">
        <f t="shared" si="24"/>
        <v>59.995266203703068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38">
        <f t="shared" si="2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38">
        <f t="shared" si="24"/>
        <v>35.437951388885267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38">
        <f t="shared" si="24"/>
        <v>59.411481481482042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38">
        <f t="shared" si="24"/>
        <v>30.041666666664241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38">
        <f t="shared" si="2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38">
        <f t="shared" si="24"/>
        <v>39.958333333335759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38">
        <f t="shared" si="2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38">
        <f t="shared" si="2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38">
        <f t="shared" si="24"/>
        <v>38.988460648150067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38">
        <f t="shared" si="2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38">
        <f t="shared" si="24"/>
        <v>19.958333333335759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38">
        <f t="shared" si="2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38">
        <f t="shared" si="2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38">
        <f t="shared" si="2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38">
        <f t="shared" si="24"/>
        <v>14.900196759263054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38">
        <f t="shared" si="24"/>
        <v>41.112824074072705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38">
        <f t="shared" si="2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38">
        <f t="shared" si="24"/>
        <v>44.438032407408173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38">
        <f t="shared" si="2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38">
        <f t="shared" si="2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38">
        <f t="shared" si="24"/>
        <v>33.284062500002619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38">
        <f t="shared" si="2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38">
        <f t="shared" si="24"/>
        <v>29.958333333335759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38">
        <f t="shared" si="24"/>
        <v>87.494340277778974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38">
        <f t="shared" si="24"/>
        <v>29.407025462962338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(((J323/60)/60)/24)+(DATE(1970,1,1))</f>
        <v>42647.446597222224</v>
      </c>
      <c r="T323" s="15">
        <f t="shared" ref="T323:T386" si="28">(((I323/60)/60)/24)+(DATE(1970,1,1))</f>
        <v>42682.488263888896</v>
      </c>
      <c r="U323" s="38">
        <f t="shared" ref="U323:U386" si="29">T323-S323</f>
        <v>35.041666666671517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38">
        <f t="shared" si="29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38">
        <f t="shared" si="29"/>
        <v>28.011273148149485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38">
        <f t="shared" si="29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38">
        <f t="shared" si="29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38">
        <f t="shared" si="29"/>
        <v>33.641365740739275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38">
        <f t="shared" si="29"/>
        <v>27.098043981473893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38">
        <f t="shared" si="29"/>
        <v>30.220046296301007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38">
        <f t="shared" si="29"/>
        <v>23.69991898148146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38">
        <f t="shared" si="29"/>
        <v>31.650196759263054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38">
        <f t="shared" si="29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38">
        <f t="shared" si="29"/>
        <v>41.65304398148146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38">
        <f t="shared" si="29"/>
        <v>29.958333333335759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38">
        <f t="shared" si="29"/>
        <v>38.10929398148437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38">
        <f t="shared" si="29"/>
        <v>31.179224537045229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38">
        <f t="shared" si="29"/>
        <v>30.041666666664241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38">
        <f t="shared" si="29"/>
        <v>29.958333333328483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38">
        <f t="shared" si="29"/>
        <v>56.285995370373712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38">
        <f t="shared" si="29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38">
        <f t="shared" si="29"/>
        <v>30.205937499995343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38">
        <f t="shared" si="29"/>
        <v>18.286365740743349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38">
        <f t="shared" si="29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38">
        <f t="shared" si="29"/>
        <v>30.387210648150358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38">
        <f t="shared" si="29"/>
        <v>44.126226851847605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38">
        <f t="shared" si="29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38">
        <f t="shared" si="29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38">
        <f t="shared" si="29"/>
        <v>30.041666666671517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38">
        <f t="shared" si="29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38">
        <f t="shared" si="29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38">
        <f t="shared" si="29"/>
        <v>38.099895833336632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38">
        <f t="shared" si="29"/>
        <v>39.958333333343035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38">
        <f t="shared" si="29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38">
        <f t="shared" si="29"/>
        <v>30.041666666656965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38">
        <f t="shared" si="29"/>
        <v>29.958333333328483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38">
        <f t="shared" si="29"/>
        <v>31.041666666664241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38">
        <f t="shared" si="29"/>
        <v>29.958333333335759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38">
        <f t="shared" si="29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38">
        <f t="shared" si="29"/>
        <v>28.764803240745096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38">
        <f t="shared" si="29"/>
        <v>22.146180555559113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38">
        <f t="shared" si="29"/>
        <v>44.234722222216078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38">
        <f t="shared" si="29"/>
        <v>30.041666666671517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38">
        <f t="shared" si="29"/>
        <v>21.789456018515921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38">
        <f t="shared" si="29"/>
        <v>45.062314814815181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38">
        <f t="shared" si="29"/>
        <v>30.306342592593865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38">
        <f t="shared" si="29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38">
        <f t="shared" si="29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38">
        <f t="shared" si="29"/>
        <v>39.630347222220735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38">
        <f t="shared" si="29"/>
        <v>34.958333333328483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38">
        <f t="shared" si="29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38">
        <f t="shared" si="29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38">
        <f t="shared" si="29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38">
        <f t="shared" si="29"/>
        <v>40.089768518519122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38">
        <f t="shared" si="29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38">
        <f t="shared" si="29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38">
        <f t="shared" si="29"/>
        <v>41.735752314816636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38">
        <f t="shared" si="29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38">
        <f t="shared" si="29"/>
        <v>30.041574074079108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38">
        <f t="shared" si="29"/>
        <v>24.422592592585715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38">
        <f t="shared" si="29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38">
        <f t="shared" si="29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38">
        <f t="shared" si="29"/>
        <v>34.510219907409919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38">
        <f t="shared" si="29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38">
        <f t="shared" si="29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38">
        <f t="shared" si="29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(((J387/60)/60)/24)+(DATE(1970,1,1))</f>
        <v>41934.584502314814</v>
      </c>
      <c r="T387" s="15">
        <f t="shared" ref="T387:T450" si="33">(((I387/60)/60)/24)+(DATE(1970,1,1))</f>
        <v>41964.626168981486</v>
      </c>
      <c r="U387" s="38">
        <f t="shared" ref="U387:U450" si="34">T387-S387</f>
        <v>30.041666666671517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38">
        <f t="shared" si="34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38">
        <f t="shared" si="34"/>
        <v>30.573402777779847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38">
        <f t="shared" si="34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38">
        <f t="shared" si="34"/>
        <v>31.894560185188311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38">
        <f t="shared" si="34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38">
        <f t="shared" si="34"/>
        <v>29.998715277775773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38">
        <f t="shared" si="34"/>
        <v>30.407743055555329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38">
        <f t="shared" si="34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38">
        <f t="shared" si="34"/>
        <v>59.958333333335759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38">
        <f t="shared" si="34"/>
        <v>35.987962962964957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38">
        <f t="shared" si="34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38">
        <f t="shared" si="34"/>
        <v>42.379120370365854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38">
        <f t="shared" si="34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38">
        <f t="shared" si="34"/>
        <v>30.624224537037662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38">
        <f t="shared" si="34"/>
        <v>30.509872685186565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38">
        <f t="shared" si="34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38">
        <f t="shared" si="34"/>
        <v>21.041666666671517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38">
        <f t="shared" si="34"/>
        <v>46.986562500002037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38">
        <f t="shared" si="34"/>
        <v>29.333078703697538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38">
        <f t="shared" si="34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38">
        <f t="shared" si="34"/>
        <v>34.08684027777781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38">
        <f t="shared" si="34"/>
        <v>60.041666666671517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38">
        <f t="shared" si="34"/>
        <v>40.041666666664241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38">
        <f t="shared" si="34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38">
        <f t="shared" si="34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38">
        <f t="shared" si="34"/>
        <v>32.032361111116188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38">
        <f t="shared" si="34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38">
        <f t="shared" si="34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38">
        <f t="shared" si="34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38">
        <f t="shared" si="34"/>
        <v>24.648124999999709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38">
        <f t="shared" si="34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38">
        <f t="shared" si="34"/>
        <v>11.218981481477385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38">
        <f t="shared" si="34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38">
        <f t="shared" si="34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38">
        <f t="shared" si="34"/>
        <v>29.958333333328483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38">
        <f t="shared" si="34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38">
        <f t="shared" si="34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38">
        <f t="shared" si="34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38">
        <f t="shared" si="34"/>
        <v>59.958333333335759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38">
        <f t="shared" si="34"/>
        <v>60.041666666671517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38">
        <f t="shared" si="34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38">
        <f t="shared" si="34"/>
        <v>13.881944444452529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38">
        <f t="shared" si="34"/>
        <v>28.149942129624833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38">
        <f t="shared" si="34"/>
        <v>73.306226851847896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38">
        <f t="shared" si="34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38">
        <f t="shared" si="34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38">
        <f t="shared" si="34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38">
        <f t="shared" si="34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38">
        <f t="shared" si="34"/>
        <v>33.041666666664241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38">
        <f t="shared" si="34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38">
        <f t="shared" si="34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38">
        <f t="shared" si="34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38">
        <f t="shared" si="34"/>
        <v>30.041666666664241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38">
        <f t="shared" si="34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38">
        <f t="shared" si="34"/>
        <v>29.958333333343035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38">
        <f t="shared" si="34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38">
        <f t="shared" si="34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38">
        <f t="shared" si="34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38">
        <f t="shared" si="34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38">
        <f t="shared" si="34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38">
        <f t="shared" si="34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38">
        <f t="shared" si="34"/>
        <v>24.958333333328483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38">
        <f t="shared" si="34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(((J451/60)/60)/24)+(DATE(1970,1,1))</f>
        <v>41534.568113425928</v>
      </c>
      <c r="T451" s="15">
        <f t="shared" ref="T451:T514" si="38">(((I451/60)/60)/24)+(DATE(1970,1,1))</f>
        <v>41564.568113425928</v>
      </c>
      <c r="U451" s="38">
        <f t="shared" ref="U451:U514" si="39">T451-S451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38">
        <f t="shared" si="39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38">
        <f t="shared" si="39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38">
        <f t="shared" si="39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38">
        <f t="shared" si="39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38">
        <f t="shared" si="39"/>
        <v>30.83413194444438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38">
        <f t="shared" si="39"/>
        <v>45.018958333334012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38">
        <f t="shared" si="39"/>
        <v>21.471516203710053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38">
        <f t="shared" si="39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38">
        <f t="shared" si="39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38">
        <f t="shared" si="39"/>
        <v>60.041666666664241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38">
        <f t="shared" si="39"/>
        <v>31.624131944445253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38">
        <f t="shared" si="39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38">
        <f t="shared" si="39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38">
        <f t="shared" si="39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38">
        <f t="shared" si="39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38">
        <f t="shared" si="39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38">
        <f t="shared" si="39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38">
        <f t="shared" si="39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38">
        <f t="shared" si="39"/>
        <v>59.992847222223645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38">
        <f t="shared" si="39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38">
        <f t="shared" si="39"/>
        <v>49.998969907406718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38">
        <f t="shared" si="39"/>
        <v>44.958333333335759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38">
        <f t="shared" si="39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38">
        <f t="shared" si="39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38">
        <f t="shared" si="39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38">
        <f t="shared" si="39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38">
        <f t="shared" si="39"/>
        <v>35.190960648149485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38">
        <f t="shared" si="39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38">
        <f t="shared" si="39"/>
        <v>29.958333333335759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38">
        <f t="shared" si="39"/>
        <v>60.041666666664241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38">
        <f t="shared" si="39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38">
        <f t="shared" si="39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38">
        <f t="shared" si="39"/>
        <v>26.710069444437977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38">
        <f t="shared" si="39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38">
        <f t="shared" si="39"/>
        <v>41.041666666671517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38">
        <f t="shared" si="39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38">
        <f t="shared" si="39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38">
        <f t="shared" si="39"/>
        <v>60.041666666664241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38">
        <f t="shared" si="39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38">
        <f t="shared" si="39"/>
        <v>30.99958333333052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38">
        <f t="shared" si="39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38">
        <f t="shared" si="39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38">
        <f t="shared" si="39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38">
        <f t="shared" si="39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38">
        <f t="shared" si="39"/>
        <v>23.294386574074451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38">
        <f t="shared" si="39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38">
        <f t="shared" si="39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38">
        <f t="shared" si="39"/>
        <v>53.17054398147593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38">
        <f t="shared" si="39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38">
        <f t="shared" si="39"/>
        <v>54.978842592594447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38">
        <f t="shared" si="39"/>
        <v>59.041770833326154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38">
        <f t="shared" si="39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38">
        <f t="shared" si="39"/>
        <v>29.958333333335759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38">
        <f t="shared" si="39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38">
        <f t="shared" si="39"/>
        <v>59.958333333335759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38">
        <f t="shared" si="39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38">
        <f t="shared" si="39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38">
        <f t="shared" si="39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38">
        <f t="shared" si="39"/>
        <v>59.568738425921765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38">
        <f t="shared" si="39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38">
        <f t="shared" si="39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38">
        <f t="shared" si="39"/>
        <v>29.958333333335759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38">
        <f t="shared" si="39"/>
        <v>45.041666666656965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(((J515/60)/60)/24)+(DATE(1970,1,1))</f>
        <v>42552.653993055559</v>
      </c>
      <c r="T515" s="15">
        <f t="shared" ref="T515:T578" si="43">(((I515/60)/60)/24)+(DATE(1970,1,1))</f>
        <v>42597.291666666672</v>
      </c>
      <c r="U515" s="38">
        <f t="shared" ref="U515:U578" si="44">T515-S515</f>
        <v>44.637673611112405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38">
        <f t="shared" si="44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38">
        <f t="shared" si="44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38">
        <f t="shared" si="44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38">
        <f t="shared" si="44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38">
        <f t="shared" si="44"/>
        <v>29.999259259260725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38">
        <f t="shared" si="44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38">
        <f t="shared" si="44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38">
        <f t="shared" si="44"/>
        <v>29.114826388889924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38">
        <f t="shared" si="44"/>
        <v>19.958333333335759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38">
        <f t="shared" si="44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38">
        <f t="shared" si="44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38">
        <f t="shared" si="44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38">
        <f t="shared" si="44"/>
        <v>31.116388888884103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38">
        <f t="shared" si="44"/>
        <v>30.464513888888177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38">
        <f t="shared" si="44"/>
        <v>20.96866898148437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38">
        <f t="shared" si="44"/>
        <v>21.177152777774609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38">
        <f t="shared" si="44"/>
        <v>21.49226851851563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38">
        <f t="shared" si="44"/>
        <v>45.225821759260725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38">
        <f t="shared" si="44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38">
        <f t="shared" si="44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38">
        <f t="shared" si="44"/>
        <v>39.147337962960592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38">
        <f t="shared" si="44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38">
        <f t="shared" si="44"/>
        <v>40.40501157406834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38">
        <f t="shared" si="44"/>
        <v>30.041666666656965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38">
        <f t="shared" si="44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38">
        <f t="shared" si="44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38">
        <f t="shared" si="44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38">
        <f t="shared" si="44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38">
        <f t="shared" si="44"/>
        <v>59.958333333335759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38">
        <f t="shared" si="44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38">
        <f t="shared" si="44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38">
        <f t="shared" si="44"/>
        <v>40.041666666671517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38">
        <f t="shared" si="44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38">
        <f t="shared" si="44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38">
        <f t="shared" si="44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38">
        <f t="shared" si="44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38">
        <f t="shared" si="44"/>
        <v>12.529571759252576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38">
        <f t="shared" si="44"/>
        <v>44.469398148146865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38">
        <f t="shared" si="44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38">
        <f t="shared" si="44"/>
        <v>30.041666666664241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38">
        <f t="shared" si="44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38">
        <f t="shared" si="44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38">
        <f t="shared" si="44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38">
        <f t="shared" si="44"/>
        <v>30.041666666664241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38">
        <f t="shared" si="44"/>
        <v>29.958333333335759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38">
        <f t="shared" si="44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38">
        <f t="shared" si="44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38">
        <f t="shared" si="44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38">
        <f t="shared" si="44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38">
        <f t="shared" si="44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38">
        <f t="shared" si="44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38">
        <f t="shared" si="44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38">
        <f t="shared" si="44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38">
        <f t="shared" si="44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38">
        <f t="shared" si="44"/>
        <v>36.536770833328774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38">
        <f t="shared" si="44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38">
        <f t="shared" si="44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38">
        <f t="shared" si="44"/>
        <v>19.349733796298096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38">
        <f t="shared" si="44"/>
        <v>30.041666666671517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38">
        <f t="shared" si="44"/>
        <v>58.999872685191804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38">
        <f t="shared" si="44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38">
        <f t="shared" si="44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38">
        <f t="shared" si="44"/>
        <v>59.958333333335759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(((J579/60)/60)/24)+(DATE(1970,1,1))</f>
        <v>42450.589143518519</v>
      </c>
      <c r="T579" s="15">
        <f t="shared" ref="T579:T642" si="48">(((I579/60)/60)/24)+(DATE(1970,1,1))</f>
        <v>42510.589143518519</v>
      </c>
      <c r="U579" s="38">
        <f t="shared" ref="U579:U642" si="49">T579-S579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38">
        <f t="shared" si="4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38">
        <f t="shared" si="4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38">
        <f t="shared" si="4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38">
        <f t="shared" si="4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38">
        <f t="shared" si="49"/>
        <v>23.010196759263636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38">
        <f t="shared" si="49"/>
        <v>29.958333333343035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38">
        <f t="shared" si="49"/>
        <v>29.958333333335759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38">
        <f t="shared" si="49"/>
        <v>55.609062499999709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38">
        <f t="shared" si="4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38">
        <f t="shared" si="4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38">
        <f t="shared" si="49"/>
        <v>60.041666666656965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38">
        <f t="shared" si="4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38">
        <f t="shared" si="49"/>
        <v>30.987604166664823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38">
        <f t="shared" si="4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38">
        <f t="shared" si="49"/>
        <v>29.999999999992724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38">
        <f t="shared" si="49"/>
        <v>29.958333333335759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38">
        <f t="shared" si="4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38">
        <f t="shared" si="4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38">
        <f t="shared" si="4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38">
        <f t="shared" si="49"/>
        <v>36.961400462969323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38">
        <f t="shared" si="4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38">
        <f t="shared" si="49"/>
        <v>23.82358796295739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38">
        <f t="shared" si="4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38">
        <f t="shared" si="4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38">
        <f t="shared" si="4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38">
        <f t="shared" si="4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38">
        <f t="shared" si="4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38">
        <f t="shared" si="4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38">
        <f t="shared" si="49"/>
        <v>45.974432870367309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38">
        <f t="shared" si="49"/>
        <v>30.041666666664241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38">
        <f t="shared" si="4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38">
        <f t="shared" si="49"/>
        <v>30.041666666656965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38">
        <f t="shared" si="4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38">
        <f t="shared" si="4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38">
        <f t="shared" si="4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38">
        <f t="shared" si="49"/>
        <v>30.710879629630654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38">
        <f t="shared" si="4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38">
        <f t="shared" si="4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38">
        <f t="shared" si="4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38">
        <f t="shared" si="4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38">
        <f t="shared" si="4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38">
        <f t="shared" si="49"/>
        <v>60.041666666664241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38">
        <f t="shared" si="4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38">
        <f t="shared" si="4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38">
        <f t="shared" si="4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38">
        <f t="shared" si="4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38">
        <f t="shared" si="4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38">
        <f t="shared" si="49"/>
        <v>29.958333333335759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38">
        <f t="shared" si="49"/>
        <v>32.997465277774609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38">
        <f t="shared" si="49"/>
        <v>59.651493055549508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38">
        <f t="shared" si="4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38">
        <f t="shared" si="4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38">
        <f t="shared" si="49"/>
        <v>29.595821759263345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38">
        <f t="shared" si="4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38">
        <f t="shared" si="49"/>
        <v>30.041666666671517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38">
        <f t="shared" si="49"/>
        <v>31.659004629618721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38">
        <f t="shared" si="4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38">
        <f t="shared" si="4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38">
        <f t="shared" si="49"/>
        <v>29.993865740732872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38">
        <f t="shared" si="49"/>
        <v>28.999097222229466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38">
        <f t="shared" si="49"/>
        <v>59.958333333335759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38">
        <f t="shared" si="4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38">
        <f t="shared" si="49"/>
        <v>15.538020833322662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(((J643/60)/60)/24)+(DATE(1970,1,1))</f>
        <v>42199.57</v>
      </c>
      <c r="T643" s="15">
        <f t="shared" ref="T643:T706" si="53">(((I643/60)/60)/24)+(DATE(1970,1,1))</f>
        <v>42229.57</v>
      </c>
      <c r="U643" s="38">
        <f t="shared" ref="U643:U706" si="54">T643-S643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38">
        <f t="shared" si="54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38">
        <f t="shared" si="54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38">
        <f t="shared" si="54"/>
        <v>42.375706018516212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38">
        <f t="shared" si="54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38">
        <f t="shared" si="54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38">
        <f t="shared" si="54"/>
        <v>29.958333333335759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38">
        <f t="shared" si="54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38">
        <f t="shared" si="54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38">
        <f t="shared" si="54"/>
        <v>60.041666666671517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38">
        <f t="shared" si="54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38">
        <f t="shared" si="54"/>
        <v>30.041666666664241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38">
        <f t="shared" si="54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38">
        <f t="shared" si="54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38">
        <f t="shared" si="54"/>
        <v>29.958333333328483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38">
        <f t="shared" si="54"/>
        <v>59.958333333328483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38">
        <f t="shared" si="54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38">
        <f t="shared" si="54"/>
        <v>32.589247685187729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38">
        <f t="shared" si="54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38">
        <f t="shared" si="54"/>
        <v>30.041666666671517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38">
        <f t="shared" si="54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38">
        <f t="shared" si="54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38">
        <f t="shared" si="54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38">
        <f t="shared" si="54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38">
        <f t="shared" si="54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38">
        <f t="shared" si="54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38">
        <f t="shared" si="54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38">
        <f t="shared" si="54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38">
        <f t="shared" si="54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38">
        <f t="shared" si="54"/>
        <v>33.630555555559113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38">
        <f t="shared" si="54"/>
        <v>33.473935185189475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38">
        <f t="shared" si="54"/>
        <v>30.988148148149776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38">
        <f t="shared" si="54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38">
        <f t="shared" si="54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38">
        <f t="shared" si="54"/>
        <v>29.360370370370219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38">
        <f t="shared" si="54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38">
        <f t="shared" si="54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38">
        <f t="shared" si="54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38">
        <f t="shared" si="54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38">
        <f t="shared" si="54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38">
        <f t="shared" si="54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38">
        <f t="shared" si="54"/>
        <v>29.958333333343035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38">
        <f t="shared" si="54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38">
        <f t="shared" si="54"/>
        <v>35.65172453703417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38">
        <f t="shared" si="54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38">
        <f t="shared" si="54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38">
        <f t="shared" si="54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38">
        <f t="shared" si="54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38">
        <f t="shared" si="54"/>
        <v>36.539849537039117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38">
        <f t="shared" si="54"/>
        <v>42.615266203705687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38">
        <f t="shared" si="54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38">
        <f t="shared" si="54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38">
        <f t="shared" si="54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38">
        <f t="shared" si="54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38">
        <f t="shared" si="54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38">
        <f t="shared" si="54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38">
        <f t="shared" si="54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38">
        <f t="shared" si="54"/>
        <v>33.152256944449618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38">
        <f t="shared" si="54"/>
        <v>37.18115740740177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38">
        <f t="shared" si="54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38">
        <f t="shared" si="54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38">
        <f t="shared" si="54"/>
        <v>30.041666666656965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38">
        <f t="shared" si="54"/>
        <v>55.029756944437395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38">
        <f t="shared" si="54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(((J707/60)/60)/24)+(DATE(1970,1,1))</f>
        <v>42726.491643518515</v>
      </c>
      <c r="T707" s="15">
        <f t="shared" ref="T707:T770" si="58">(((I707/60)/60)/24)+(DATE(1970,1,1))</f>
        <v>42756.491643518515</v>
      </c>
      <c r="U707" s="38">
        <f t="shared" ref="U707:U770" si="59">T707-S707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38">
        <f t="shared" si="59"/>
        <v>41.781909722223645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38">
        <f t="shared" si="59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38">
        <f t="shared" si="59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38">
        <f t="shared" si="59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38">
        <f t="shared" si="59"/>
        <v>33.045578703698993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38">
        <f t="shared" si="59"/>
        <v>40.041666666656965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38">
        <f t="shared" si="59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38">
        <f t="shared" si="59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38">
        <f t="shared" si="59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38">
        <f t="shared" si="59"/>
        <v>40.041666666671517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38">
        <f t="shared" si="59"/>
        <v>33.341354166666861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38">
        <f t="shared" si="59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38">
        <f t="shared" si="59"/>
        <v>31.403854166666861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38">
        <f t="shared" si="59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38">
        <f t="shared" si="59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38">
        <f t="shared" si="59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38">
        <f t="shared" si="59"/>
        <v>29.958333333335759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38">
        <f t="shared" si="59"/>
        <v>30.349432870367309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38">
        <f t="shared" si="59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38">
        <f t="shared" si="59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38">
        <f t="shared" si="59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38">
        <f t="shared" si="59"/>
        <v>41.868645833339542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38">
        <f t="shared" si="59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38">
        <f t="shared" si="59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38">
        <f t="shared" si="59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38">
        <f t="shared" si="59"/>
        <v>50.454317129631818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38">
        <f t="shared" si="59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38">
        <f t="shared" si="59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38">
        <f t="shared" si="59"/>
        <v>31.04374999999709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38">
        <f t="shared" si="59"/>
        <v>30.99761574074364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38">
        <f t="shared" si="59"/>
        <v>19.473379629627743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38">
        <f t="shared" si="59"/>
        <v>17.558020833334012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38">
        <f t="shared" si="59"/>
        <v>30.603541666670935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38">
        <f t="shared" si="59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38">
        <f t="shared" si="59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38">
        <f t="shared" si="59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38">
        <f t="shared" si="59"/>
        <v>29.958333333328483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38">
        <f t="shared" si="59"/>
        <v>25.165682870370802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38">
        <f t="shared" si="59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38">
        <f t="shared" si="59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38">
        <f t="shared" si="59"/>
        <v>18.123043981482624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38">
        <f t="shared" si="59"/>
        <v>30.90533564814541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38">
        <f t="shared" si="59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38">
        <f t="shared" si="59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38">
        <f t="shared" si="59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38">
        <f t="shared" si="59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38">
        <f t="shared" si="59"/>
        <v>20.036840277767624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38">
        <f t="shared" si="59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38">
        <f t="shared" si="59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38">
        <f t="shared" si="59"/>
        <v>30.423414351847896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38">
        <f t="shared" si="59"/>
        <v>60.958333333335759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38">
        <f t="shared" si="59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38">
        <f t="shared" si="59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38">
        <f t="shared" si="59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38">
        <f t="shared" si="59"/>
        <v>30.041666666664241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38">
        <f t="shared" si="59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38">
        <f t="shared" si="59"/>
        <v>17.391550925924093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38">
        <f t="shared" si="59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38">
        <f t="shared" si="59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38">
        <f t="shared" si="59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38">
        <f t="shared" si="59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38">
        <f t="shared" si="59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38">
        <f t="shared" si="59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(((J771/60)/60)/24)+(DATE(1970,1,1))</f>
        <v>41604.996458333335</v>
      </c>
      <c r="T771" s="15">
        <f t="shared" ref="T771:T834" si="63">(((I771/60)/60)/24)+(DATE(1970,1,1))</f>
        <v>41634.996458333335</v>
      </c>
      <c r="U771" s="38">
        <f t="shared" ref="U771:U834" si="64">T771-S771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38">
        <f t="shared" si="64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38">
        <f t="shared" si="64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38">
        <f t="shared" si="64"/>
        <v>50.109039351853426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38">
        <f t="shared" si="64"/>
        <v>34.223090277781012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38">
        <f t="shared" si="64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38">
        <f t="shared" si="64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38">
        <f t="shared" si="64"/>
        <v>37.522627314814599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38">
        <f t="shared" si="64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38">
        <f t="shared" si="64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38">
        <f t="shared" si="64"/>
        <v>29.482581018513883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38">
        <f t="shared" si="64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38">
        <f t="shared" si="64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38">
        <f t="shared" si="64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38">
        <f t="shared" si="64"/>
        <v>39.142951388887013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38">
        <f t="shared" si="64"/>
        <v>39.958333333335759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38">
        <f t="shared" si="64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38">
        <f t="shared" si="64"/>
        <v>57.601689814815472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38">
        <f t="shared" si="64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38">
        <f t="shared" si="64"/>
        <v>38.159166666671808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38">
        <f t="shared" si="64"/>
        <v>18.146527777775191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38">
        <f t="shared" si="64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38">
        <f t="shared" si="64"/>
        <v>33.468680555553874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38">
        <f t="shared" si="64"/>
        <v>30.041666666664241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38">
        <f t="shared" si="64"/>
        <v>15.466388888889924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38">
        <f t="shared" si="64"/>
        <v>55.597488425926713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38">
        <f t="shared" si="64"/>
        <v>42.594606481485243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38">
        <f t="shared" si="64"/>
        <v>29.99901620370656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38">
        <f t="shared" si="64"/>
        <v>31.172592592592991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38">
        <f t="shared" si="64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38">
        <f t="shared" si="64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38">
        <f t="shared" si="64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38">
        <f t="shared" si="64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38">
        <f t="shared" si="64"/>
        <v>46.147870370368764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38">
        <f t="shared" si="64"/>
        <v>26.091689814813435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38">
        <f t="shared" si="64"/>
        <v>17.060347222221026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38">
        <f t="shared" si="64"/>
        <v>50.135277777779265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38">
        <f t="shared" si="64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38">
        <f t="shared" si="64"/>
        <v>35.454733796286746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38">
        <f t="shared" si="64"/>
        <v>33.107106481482333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38">
        <f t="shared" si="64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38">
        <f t="shared" si="64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38">
        <f t="shared" si="64"/>
        <v>22.059236111112114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38">
        <f t="shared" si="64"/>
        <v>52.56398148147855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38">
        <f t="shared" si="64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38">
        <f t="shared" si="64"/>
        <v>15.00971064814803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38">
        <f t="shared" si="64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38">
        <f t="shared" si="64"/>
        <v>31.399965277778392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38">
        <f t="shared" si="64"/>
        <v>53.60797453703708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38">
        <f t="shared" si="64"/>
        <v>7.8261458333290648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38">
        <f t="shared" si="64"/>
        <v>9.1989120370417368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38">
        <f t="shared" si="64"/>
        <v>30.366412037037662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38">
        <f t="shared" si="64"/>
        <v>34.245312499995634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38">
        <f t="shared" si="64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38">
        <f t="shared" si="64"/>
        <v>29.958333333335759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38">
        <f t="shared" si="64"/>
        <v>36.048865740740439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38">
        <f t="shared" si="64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38">
        <f t="shared" si="64"/>
        <v>20.958333333328483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38">
        <f t="shared" si="64"/>
        <v>26.352233796293149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38">
        <f t="shared" si="64"/>
        <v>12.632615740738402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38">
        <f t="shared" si="64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38">
        <f t="shared" si="64"/>
        <v>29.958333333328483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38">
        <f t="shared" si="64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38">
        <f t="shared" si="64"/>
        <v>59.66718750000291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(((J835/60)/60)/24)+(DATE(1970,1,1))</f>
        <v>41718.878182870372</v>
      </c>
      <c r="T835" s="15">
        <f t="shared" ref="T835:T898" si="68">(((I835/60)/60)/24)+(DATE(1970,1,1))</f>
        <v>41748.878182870372</v>
      </c>
      <c r="U835" s="38">
        <f t="shared" ref="U835:U898" si="69">T835-S835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38">
        <f t="shared" si="69"/>
        <v>33.343148148152977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38">
        <f t="shared" si="69"/>
        <v>42.667152777779847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38">
        <f t="shared" si="69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38">
        <f t="shared" si="69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38">
        <f t="shared" si="69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38">
        <f t="shared" si="69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38">
        <f t="shared" si="69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38">
        <f t="shared" si="69"/>
        <v>30.041666666664241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38">
        <f t="shared" si="69"/>
        <v>34.573576388887886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38">
        <f t="shared" si="69"/>
        <v>17.075462962959136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38">
        <f t="shared" si="69"/>
        <v>38.523009259261016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38">
        <f t="shared" si="69"/>
        <v>39.960000000006403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38">
        <f t="shared" si="69"/>
        <v>14.191493055557657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38">
        <f t="shared" si="69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38">
        <f t="shared" si="69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38">
        <f t="shared" si="69"/>
        <v>27.958333333335759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38">
        <f t="shared" si="69"/>
        <v>32.379895833328192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38">
        <f t="shared" si="69"/>
        <v>59.942673611119972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38">
        <f t="shared" si="69"/>
        <v>11.069502314814599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38">
        <f t="shared" si="69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38">
        <f t="shared" si="69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38">
        <f t="shared" si="69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38">
        <f t="shared" si="69"/>
        <v>59.479675925933407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38">
        <f t="shared" si="69"/>
        <v>42.041666666671517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38">
        <f t="shared" si="69"/>
        <v>30.212060185185692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38">
        <f t="shared" si="69"/>
        <v>30.17976851851563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38">
        <f t="shared" si="69"/>
        <v>30.041666666664241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38">
        <f t="shared" si="69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38">
        <f t="shared" si="69"/>
        <v>30.041666666671517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38">
        <f t="shared" si="69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38">
        <f t="shared" si="69"/>
        <v>22.309050925927295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38">
        <f t="shared" si="69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38">
        <f t="shared" si="69"/>
        <v>37.9940046296324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38">
        <f t="shared" si="69"/>
        <v>60.102245370369928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38">
        <f t="shared" si="69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38">
        <f t="shared" si="69"/>
        <v>29.958333333328483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38">
        <f t="shared" si="69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38">
        <f t="shared" si="69"/>
        <v>30.041666666664241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38">
        <f t="shared" si="69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38">
        <f t="shared" si="69"/>
        <v>40.041666666664241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38">
        <f t="shared" si="69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38">
        <f t="shared" si="69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38">
        <f t="shared" si="69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38">
        <f t="shared" si="69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38">
        <f t="shared" si="69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38">
        <f t="shared" si="69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38">
        <f t="shared" si="69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38">
        <f t="shared" si="69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38">
        <f t="shared" si="69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38">
        <f t="shared" si="69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38">
        <f t="shared" si="69"/>
        <v>59.302245370374294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38">
        <f t="shared" si="69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38">
        <f t="shared" si="69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38">
        <f t="shared" si="69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38">
        <f t="shared" si="69"/>
        <v>35.496701388889051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38">
        <f t="shared" si="69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38">
        <f t="shared" si="69"/>
        <v>30.041666666664241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38">
        <f t="shared" si="69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38">
        <f t="shared" si="69"/>
        <v>86.966631944444089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38">
        <f t="shared" si="69"/>
        <v>29.958333333335759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38">
        <f t="shared" si="69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38">
        <f t="shared" si="69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38">
        <f t="shared" si="69"/>
        <v>25.29368055555824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(((J899/60)/60)/24)+(DATE(1970,1,1))</f>
        <v>41211.688750000001</v>
      </c>
      <c r="T899" s="15">
        <f t="shared" ref="T899:T962" si="73">(((I899/60)/60)/24)+(DATE(1970,1,1))</f>
        <v>41241.730416666665</v>
      </c>
      <c r="U899" s="38">
        <f t="shared" ref="U899:U962" si="74">T899-S899</f>
        <v>30.041666666664241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38">
        <f t="shared" si="7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38">
        <f t="shared" si="7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38">
        <f t="shared" si="74"/>
        <v>29.958333333328483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38">
        <f t="shared" si="74"/>
        <v>45.987800925926422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38">
        <f t="shared" si="74"/>
        <v>51.680300925931078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38">
        <f t="shared" si="74"/>
        <v>25.304629629630654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38">
        <f t="shared" si="7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38">
        <f t="shared" si="7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38">
        <f t="shared" si="74"/>
        <v>29.958333333335759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38">
        <f t="shared" si="7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38">
        <f t="shared" si="74"/>
        <v>45.406076388891961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38">
        <f t="shared" si="74"/>
        <v>31.476388888884685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38">
        <f t="shared" si="7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38">
        <f t="shared" si="7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38">
        <f t="shared" si="74"/>
        <v>60.041666666664241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38">
        <f t="shared" si="7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38">
        <f t="shared" si="7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38">
        <f t="shared" si="74"/>
        <v>31.528078703704523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38">
        <f t="shared" si="74"/>
        <v>38.354930555557075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38">
        <f t="shared" si="74"/>
        <v>31.160532407404389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38">
        <f t="shared" si="74"/>
        <v>30.041666666664241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38">
        <f t="shared" si="7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38">
        <f t="shared" si="74"/>
        <v>30.041666666664241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38">
        <f t="shared" si="74"/>
        <v>42.041666666671517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38">
        <f t="shared" si="7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38">
        <f t="shared" si="74"/>
        <v>30.041666666671517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38">
        <f t="shared" si="7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38">
        <f t="shared" si="74"/>
        <v>30.041666666664241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38">
        <f t="shared" si="74"/>
        <v>29.924421296294895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38">
        <f t="shared" si="7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38">
        <f t="shared" si="74"/>
        <v>50.137581018519995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38">
        <f t="shared" si="74"/>
        <v>29.958333333335759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38">
        <f t="shared" si="74"/>
        <v>41.981643518520286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38">
        <f t="shared" si="74"/>
        <v>34.556689814809943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38">
        <f t="shared" si="74"/>
        <v>44.958333333335759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38">
        <f t="shared" si="7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38">
        <f t="shared" si="74"/>
        <v>29.51291666666657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38">
        <f t="shared" si="7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38">
        <f t="shared" si="74"/>
        <v>43.809155092596484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38">
        <f t="shared" si="74"/>
        <v>30.041666666671517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38">
        <f t="shared" si="7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38">
        <f t="shared" si="74"/>
        <v>39.068773148144828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38">
        <f t="shared" si="7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38">
        <f t="shared" si="7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38">
        <f t="shared" si="7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38">
        <f t="shared" si="74"/>
        <v>30.041666666656965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38">
        <f t="shared" si="74"/>
        <v>33.999421296291985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38">
        <f t="shared" si="74"/>
        <v>52.126319444440014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38">
        <f t="shared" si="7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38">
        <f t="shared" si="7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38">
        <f t="shared" si="7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38">
        <f t="shared" si="7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38">
        <f t="shared" si="7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38">
        <f t="shared" si="7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38">
        <f t="shared" si="74"/>
        <v>30.041666666664241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38">
        <f t="shared" si="7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38">
        <f t="shared" si="7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38">
        <f t="shared" si="7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38">
        <f t="shared" si="74"/>
        <v>59.958333333328483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38">
        <f t="shared" si="74"/>
        <v>31.041666666656965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38">
        <f t="shared" si="74"/>
        <v>21.404826388890797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38">
        <f t="shared" si="7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38">
        <f t="shared" si="74"/>
        <v>41.958333333328483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(((J963/60)/60)/24)+(DATE(1970,1,1))</f>
        <v>42740.693692129629</v>
      </c>
      <c r="T963" s="15">
        <f t="shared" ref="T963:T1026" si="78">(((I963/60)/60)/24)+(DATE(1970,1,1))</f>
        <v>42786.791666666672</v>
      </c>
      <c r="U963" s="38">
        <f t="shared" ref="U963:U1026" si="79">T963-S963</f>
        <v>46.097974537042319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38">
        <f t="shared" si="79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38">
        <f t="shared" si="79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38">
        <f t="shared" si="79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38">
        <f t="shared" si="79"/>
        <v>32.149236111115897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38">
        <f t="shared" si="79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38">
        <f t="shared" si="79"/>
        <v>59.958333333335759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38">
        <f t="shared" si="79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38">
        <f t="shared" si="79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38">
        <f t="shared" si="79"/>
        <v>36.987118055556493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38">
        <f t="shared" si="79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38">
        <f t="shared" si="79"/>
        <v>29.425254629633855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38">
        <f t="shared" si="79"/>
        <v>60.041666666671517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38">
        <f t="shared" si="79"/>
        <v>29.958333333335759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38">
        <f t="shared" si="79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38">
        <f t="shared" si="79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38">
        <f t="shared" si="79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38">
        <f t="shared" si="79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38">
        <f t="shared" si="79"/>
        <v>35.373981481490773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38">
        <f t="shared" si="79"/>
        <v>45.041666666671517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38">
        <f t="shared" si="79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38">
        <f t="shared" si="79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38">
        <f t="shared" si="79"/>
        <v>31.203182870369346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38">
        <f t="shared" si="79"/>
        <v>29.958333333343035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38">
        <f t="shared" si="79"/>
        <v>29.990624999991269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38">
        <f t="shared" si="79"/>
        <v>54.232638888890506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38">
        <f t="shared" si="79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38">
        <f t="shared" si="79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38">
        <f t="shared" si="79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38">
        <f t="shared" si="79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38">
        <f t="shared" si="79"/>
        <v>25.02861111110542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38">
        <f t="shared" si="79"/>
        <v>59.958333333335759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38">
        <f t="shared" si="79"/>
        <v>33.243425925917109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38">
        <f t="shared" si="79"/>
        <v>52.694560185183946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38">
        <f t="shared" si="79"/>
        <v>24.725925925929914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38">
        <f t="shared" si="79"/>
        <v>29.777314814818965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38">
        <f t="shared" si="79"/>
        <v>30.041666666664241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38">
        <f t="shared" si="79"/>
        <v>45.041666666664241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38">
        <f t="shared" si="79"/>
        <v>30.035069444442343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38">
        <f t="shared" si="79"/>
        <v>59.958333333328483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38">
        <f t="shared" si="79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38">
        <f t="shared" si="79"/>
        <v>29.565115740741021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38">
        <f t="shared" si="79"/>
        <v>29.958333333335759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38">
        <f t="shared" si="79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38">
        <f t="shared" si="79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38">
        <f t="shared" si="79"/>
        <v>8.2591203703705105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38">
        <f t="shared" si="79"/>
        <v>42.041666666664241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38">
        <f t="shared" si="79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38">
        <f t="shared" si="79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38">
        <f t="shared" si="79"/>
        <v>56.294884259259561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38">
        <f t="shared" si="79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38">
        <f t="shared" si="79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38">
        <f t="shared" si="79"/>
        <v>27.999351851845859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38">
        <f t="shared" si="79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38">
        <f t="shared" si="79"/>
        <v>30.041666666656965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38">
        <f t="shared" si="79"/>
        <v>44.958333333328483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38">
        <f t="shared" si="79"/>
        <v>40.041666666664241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38">
        <f t="shared" si="79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38">
        <f t="shared" si="79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38">
        <f t="shared" si="79"/>
        <v>29.96309027778625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38">
        <f t="shared" si="79"/>
        <v>22.914687500000582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38">
        <f t="shared" si="79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38">
        <f t="shared" si="79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38">
        <f t="shared" si="79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(((J1027/60)/60)/24)+(DATE(1970,1,1))</f>
        <v>42049.833761574075</v>
      </c>
      <c r="T1027" s="15">
        <f t="shared" ref="T1027:T1090" si="83">(((I1027/60)/60)/24)+(DATE(1970,1,1))</f>
        <v>42079.792094907403</v>
      </c>
      <c r="U1027" s="38">
        <f t="shared" ref="U1027:U1090" si="84">T1027-S1027</f>
        <v>29.958333333328483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38">
        <f t="shared" si="84"/>
        <v>33.958333333335759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38">
        <f t="shared" si="84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38">
        <f t="shared" si="84"/>
        <v>45.205960648141627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38">
        <f t="shared" si="84"/>
        <v>54.204085648147156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38">
        <f t="shared" si="84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38">
        <f t="shared" si="84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38">
        <f t="shared" si="84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38">
        <f t="shared" si="84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38">
        <f t="shared" si="84"/>
        <v>31.999259259260725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38">
        <f t="shared" si="84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38">
        <f t="shared" si="84"/>
        <v>31.884375000001455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38">
        <f t="shared" si="84"/>
        <v>22.385856481472729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38">
        <f t="shared" si="84"/>
        <v>29.958333333328483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38">
        <f t="shared" si="84"/>
        <v>25.223310185181617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38">
        <f t="shared" si="84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38">
        <f t="shared" si="84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38">
        <f t="shared" si="84"/>
        <v>42.720509259255778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38">
        <f t="shared" si="84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38">
        <f t="shared" si="84"/>
        <v>56.926145833334886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38">
        <f t="shared" si="84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38">
        <f t="shared" si="84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38">
        <f t="shared" si="84"/>
        <v>30.041666666671517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38">
        <f t="shared" si="84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38">
        <f t="shared" si="84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38">
        <f t="shared" si="84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38">
        <f t="shared" si="84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38">
        <f t="shared" si="84"/>
        <v>44.04218750000291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38">
        <f t="shared" si="84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38">
        <f t="shared" si="84"/>
        <v>30.064826388887013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38">
        <f t="shared" si="84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38">
        <f t="shared" si="84"/>
        <v>59.958333333343035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38">
        <f t="shared" si="84"/>
        <v>30.041666666671517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38">
        <f t="shared" si="84"/>
        <v>41.099039351851388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38">
        <f t="shared" si="84"/>
        <v>29.958333333335759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38">
        <f t="shared" si="84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38">
        <f t="shared" si="84"/>
        <v>59.764953703706851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38">
        <f t="shared" si="84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38">
        <f t="shared" si="84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38">
        <f t="shared" si="84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38">
        <f t="shared" si="84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38">
        <f t="shared" si="84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38">
        <f t="shared" si="84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38">
        <f t="shared" si="84"/>
        <v>29.958333333343035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38">
        <f t="shared" si="84"/>
        <v>32.041666666671517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38">
        <f t="shared" si="84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38">
        <f t="shared" si="84"/>
        <v>30.041666666671517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38">
        <f t="shared" si="84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38">
        <f t="shared" si="84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38">
        <f t="shared" si="84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38">
        <f t="shared" si="84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38">
        <f t="shared" si="84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38">
        <f t="shared" si="84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38">
        <f t="shared" si="84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38">
        <f t="shared" si="84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38">
        <f t="shared" si="84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38">
        <f t="shared" si="84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38">
        <f t="shared" si="84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38">
        <f t="shared" si="84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38">
        <f t="shared" si="84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38">
        <f t="shared" si="84"/>
        <v>29.958333333335759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38">
        <f t="shared" si="84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38">
        <f t="shared" si="84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38">
        <f t="shared" si="84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(((J1091/60)/60)/24)+(DATE(1970,1,1))</f>
        <v>42151.189525462964</v>
      </c>
      <c r="T1091" s="15">
        <f t="shared" ref="T1091:T1154" si="88">(((I1091/60)/60)/24)+(DATE(1970,1,1))</f>
        <v>42181.189525462964</v>
      </c>
      <c r="U1091" s="38">
        <f t="shared" ref="U1091:U1154" si="89">T1091-S1091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38">
        <f t="shared" si="89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38">
        <f t="shared" si="89"/>
        <v>29.958333333328483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38">
        <f t="shared" si="89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38">
        <f t="shared" si="89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38">
        <f t="shared" si="89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38">
        <f t="shared" si="89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38">
        <f t="shared" si="89"/>
        <v>30.627847222225682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38">
        <f t="shared" si="89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38">
        <f t="shared" si="89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38">
        <f t="shared" si="89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38">
        <f t="shared" si="89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38">
        <f t="shared" si="89"/>
        <v>26.985902777771116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38">
        <f t="shared" si="89"/>
        <v>40.203877314808778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38">
        <f t="shared" si="89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38">
        <f t="shared" si="89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38">
        <f t="shared" si="89"/>
        <v>29.958333333335759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38">
        <f t="shared" si="89"/>
        <v>29.958333333328483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38">
        <f t="shared" si="89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38">
        <f t="shared" si="89"/>
        <v>59.958333333335759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38">
        <f t="shared" si="89"/>
        <v>30.041666666656965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38">
        <f t="shared" si="89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38">
        <f t="shared" si="89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38">
        <f t="shared" si="89"/>
        <v>59.594780092593282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38">
        <f t="shared" si="89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38">
        <f t="shared" si="89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38">
        <f t="shared" si="89"/>
        <v>29.958333333335759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38">
        <f t="shared" si="89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38">
        <f t="shared" si="89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38">
        <f t="shared" si="89"/>
        <v>29.958333333335759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38">
        <f t="shared" si="89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38">
        <f t="shared" si="89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38">
        <f t="shared" si="89"/>
        <v>29.958333333328483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38">
        <f t="shared" si="89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38">
        <f t="shared" si="89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38">
        <f t="shared" si="89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38">
        <f t="shared" si="89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38">
        <f t="shared" si="89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38">
        <f t="shared" si="89"/>
        <v>31.041666666664241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38">
        <f t="shared" si="89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38">
        <f t="shared" si="89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38">
        <f t="shared" si="89"/>
        <v>60.041666666664241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38">
        <f t="shared" si="89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38">
        <f t="shared" si="89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38">
        <f t="shared" si="89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38">
        <f t="shared" si="89"/>
        <v>13.904537037036789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38">
        <f t="shared" si="89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38">
        <f t="shared" si="89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38">
        <f t="shared" si="89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38">
        <f t="shared" si="89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38">
        <f t="shared" si="89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38">
        <f t="shared" si="89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38">
        <f t="shared" si="89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38">
        <f t="shared" si="89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38">
        <f t="shared" si="89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38">
        <f t="shared" si="89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38">
        <f t="shared" si="89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38">
        <f t="shared" si="89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38">
        <f t="shared" si="89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38">
        <f t="shared" si="89"/>
        <v>30.041666666671517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38">
        <f t="shared" si="89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38">
        <f t="shared" si="89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38">
        <f t="shared" si="89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38">
        <f t="shared" si="89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(((J1155/60)/60)/24)+(DATE(1970,1,1))</f>
        <v>42143.714178240742</v>
      </c>
      <c r="T1155" s="15">
        <f t="shared" ref="T1155:T1218" si="93">(((I1155/60)/60)/24)+(DATE(1970,1,1))</f>
        <v>42173.714178240742</v>
      </c>
      <c r="U1155" s="38">
        <f t="shared" ref="U1155:U1218" si="94">T1155-S1155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38">
        <f t="shared" si="94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38">
        <f t="shared" si="94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38">
        <f t="shared" si="94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38">
        <f t="shared" si="94"/>
        <v>60.041666666671517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38">
        <f t="shared" si="94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38">
        <f t="shared" si="94"/>
        <v>30.929803240738693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38">
        <f t="shared" si="94"/>
        <v>29.958333333343035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38">
        <f t="shared" si="94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38">
        <f t="shared" si="94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38">
        <f t="shared" si="94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38">
        <f t="shared" si="94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38">
        <f t="shared" si="94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38">
        <f t="shared" si="94"/>
        <v>30.681226851855172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38">
        <f t="shared" si="94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38">
        <f t="shared" si="94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38">
        <f t="shared" si="94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38">
        <f t="shared" si="94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38">
        <f t="shared" si="94"/>
        <v>18.041666666664241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38">
        <f t="shared" si="94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38">
        <f t="shared" si="94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38">
        <f t="shared" si="94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38">
        <f t="shared" si="94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38">
        <f t="shared" si="94"/>
        <v>54.522013888898073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38">
        <f t="shared" si="94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38">
        <f t="shared" si="94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38">
        <f t="shared" si="94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38">
        <f t="shared" si="94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38">
        <f t="shared" si="94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38">
        <f t="shared" si="94"/>
        <v>18.868425925924385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38">
        <f t="shared" si="94"/>
        <v>19.304594907414867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38">
        <f t="shared" si="94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38">
        <f t="shared" si="94"/>
        <v>32.301516203704523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38">
        <f t="shared" si="94"/>
        <v>33.082465277781012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38">
        <f t="shared" si="94"/>
        <v>31.855057870372548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38">
        <f t="shared" si="94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38">
        <f t="shared" si="94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38">
        <f t="shared" si="94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38">
        <f t="shared" si="94"/>
        <v>29.958333333328483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38">
        <f t="shared" si="94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38">
        <f t="shared" si="94"/>
        <v>59.958333333328483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38">
        <f t="shared" si="94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38">
        <f t="shared" si="94"/>
        <v>60.027164351849933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38">
        <f t="shared" si="94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38">
        <f t="shared" si="94"/>
        <v>30.584560185183364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38">
        <f t="shared" si="94"/>
        <v>35.505949074075033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38">
        <f t="shared" si="94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38">
        <f t="shared" si="94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38">
        <f t="shared" si="94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38">
        <f t="shared" si="94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38">
        <f t="shared" si="94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38">
        <f t="shared" si="94"/>
        <v>44.460266203699575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38">
        <f t="shared" si="94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38">
        <f t="shared" si="94"/>
        <v>32.785729166658712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38">
        <f t="shared" si="94"/>
        <v>29.986423611117061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38">
        <f t="shared" si="94"/>
        <v>29.958333333335759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38">
        <f t="shared" si="94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38">
        <f t="shared" si="94"/>
        <v>22.933194444442051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38">
        <f t="shared" si="94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38">
        <f t="shared" si="94"/>
        <v>16.091493055559113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38">
        <f t="shared" si="94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38">
        <f t="shared" si="94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38">
        <f t="shared" si="94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38">
        <f t="shared" si="94"/>
        <v>32.344016203700448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(((J1219/60)/60)/24)+(DATE(1970,1,1))</f>
        <v>42535.809490740736</v>
      </c>
      <c r="T1219" s="15">
        <f t="shared" ref="T1219:T1282" si="98">(((I1219/60)/60)/24)+(DATE(1970,1,1))</f>
        <v>42565.809490740736</v>
      </c>
      <c r="U1219" s="38">
        <f t="shared" ref="U1219:U1282" si="99">T1219-S1219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38">
        <f t="shared" si="99"/>
        <v>30.462962962963502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38">
        <f t="shared" si="9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38">
        <f t="shared" si="9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38">
        <f t="shared" si="99"/>
        <v>27.524444444439723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38">
        <f t="shared" si="99"/>
        <v>30.446215277785086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38">
        <f t="shared" si="99"/>
        <v>30.041666666671517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38">
        <f t="shared" si="9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38">
        <f t="shared" si="9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38">
        <f t="shared" si="99"/>
        <v>34.166886574072123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38">
        <f t="shared" si="99"/>
        <v>30.372499999997672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38">
        <f t="shared" si="9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38">
        <f t="shared" si="99"/>
        <v>30.206863425926713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38">
        <f t="shared" si="9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38">
        <f t="shared" si="99"/>
        <v>50.099907407413411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38">
        <f t="shared" si="9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38">
        <f t="shared" si="9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38">
        <f t="shared" si="9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38">
        <f t="shared" si="9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38">
        <f t="shared" si="99"/>
        <v>7.9865277777789743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38">
        <f t="shared" si="9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38">
        <f t="shared" si="9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38">
        <f t="shared" si="9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38">
        <f t="shared" si="99"/>
        <v>58.870405092588044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38">
        <f t="shared" si="99"/>
        <v>22.411574074074451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38">
        <f t="shared" si="99"/>
        <v>15.388634259259561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38">
        <f t="shared" si="99"/>
        <v>60.995706018518831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38">
        <f t="shared" si="99"/>
        <v>31.049502314817801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38">
        <f t="shared" si="9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38">
        <f t="shared" si="99"/>
        <v>45.041666666664241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38">
        <f t="shared" si="9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38">
        <f t="shared" si="99"/>
        <v>35.634108796301007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38">
        <f t="shared" si="9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38">
        <f t="shared" si="9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38">
        <f t="shared" si="9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38">
        <f t="shared" si="9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38">
        <f t="shared" si="9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38">
        <f t="shared" si="99"/>
        <v>56.586273148146574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38">
        <f t="shared" si="99"/>
        <v>30.041666666664241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38">
        <f t="shared" si="9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38">
        <f t="shared" si="99"/>
        <v>48.958333333335759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38">
        <f t="shared" si="9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38">
        <f t="shared" si="99"/>
        <v>32.19532407407678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38">
        <f t="shared" si="9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38">
        <f t="shared" si="9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38">
        <f t="shared" si="9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38">
        <f t="shared" si="99"/>
        <v>34.957523148143082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38">
        <f t="shared" si="9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38">
        <f t="shared" si="9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38">
        <f t="shared" si="9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38">
        <f t="shared" si="9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38">
        <f t="shared" si="9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38">
        <f t="shared" si="99"/>
        <v>30.176944444450783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38">
        <f t="shared" si="99"/>
        <v>59.958333333328483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38">
        <f t="shared" si="99"/>
        <v>30.041666666664241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38">
        <f t="shared" si="99"/>
        <v>69.42153935184615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38">
        <f t="shared" si="9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38">
        <f t="shared" si="9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38">
        <f t="shared" si="9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38">
        <f t="shared" si="99"/>
        <v>49.46241898147855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38">
        <f t="shared" si="9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38">
        <f t="shared" si="99"/>
        <v>28.528171296296932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38">
        <f t="shared" si="99"/>
        <v>39.958333333335759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38">
        <f t="shared" si="9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(((J1283/60)/60)/24)+(DATE(1970,1,1))</f>
        <v>41463.743472222224</v>
      </c>
      <c r="T1283" s="15">
        <f t="shared" ref="T1283:T1346" si="103">(((I1283/60)/60)/24)+(DATE(1970,1,1))</f>
        <v>41483.743472222224</v>
      </c>
      <c r="U1283" s="38">
        <f t="shared" ref="U1283:U1346" si="104">T1283-S1283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38">
        <f t="shared" si="104"/>
        <v>30.732465277775191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38">
        <f t="shared" si="104"/>
        <v>23.449201388888469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38">
        <f t="shared" si="104"/>
        <v>23.472893518519413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38">
        <f t="shared" si="104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38">
        <f t="shared" si="104"/>
        <v>13.198761574065429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38">
        <f t="shared" si="104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38">
        <f t="shared" si="104"/>
        <v>31.012002314819256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38">
        <f t="shared" si="104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38">
        <f t="shared" si="104"/>
        <v>30.676030092596193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38">
        <f t="shared" si="104"/>
        <v>36.638993055559695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38">
        <f t="shared" si="104"/>
        <v>27.193425925921474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38">
        <f t="shared" si="104"/>
        <v>30.041666666656965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38">
        <f t="shared" si="104"/>
        <v>18.00466435184353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38">
        <f t="shared" si="104"/>
        <v>30.135451388880028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38">
        <f t="shared" si="104"/>
        <v>19.958333333335759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38">
        <f t="shared" si="104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38">
        <f t="shared" si="104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38">
        <f t="shared" si="104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38">
        <f t="shared" si="104"/>
        <v>39.114374999997381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38">
        <f t="shared" si="104"/>
        <v>10.375254629630945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38">
        <f t="shared" si="104"/>
        <v>30.041666666664241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38">
        <f t="shared" si="104"/>
        <v>16.017129629624833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38">
        <f t="shared" si="104"/>
        <v>59.958333333328483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38">
        <f t="shared" si="104"/>
        <v>29.063564814816345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38">
        <f t="shared" si="104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38">
        <f t="shared" si="104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38">
        <f t="shared" si="104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38">
        <f t="shared" si="104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38">
        <f t="shared" si="104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38">
        <f t="shared" si="104"/>
        <v>35.041666666671517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38">
        <f t="shared" si="104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38">
        <f t="shared" si="104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38">
        <f t="shared" si="104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38">
        <f t="shared" si="104"/>
        <v>35.543425925934571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38">
        <f t="shared" si="104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38">
        <f t="shared" si="104"/>
        <v>52.347847222219571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38">
        <f t="shared" si="104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38">
        <f t="shared" si="104"/>
        <v>14.854571759256942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38">
        <f t="shared" si="104"/>
        <v>29.267986111110076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38">
        <f t="shared" si="104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38">
        <f t="shared" si="104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38">
        <f t="shared" si="104"/>
        <v>34.589745370372839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38">
        <f t="shared" si="104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38">
        <f t="shared" si="104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38">
        <f t="shared" si="104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38">
        <f t="shared" si="104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38">
        <f t="shared" si="104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38">
        <f t="shared" si="104"/>
        <v>40.041666666664241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38">
        <f t="shared" si="104"/>
        <v>30.889942129637348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38">
        <f t="shared" si="104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38">
        <f t="shared" si="104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38">
        <f t="shared" si="104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38">
        <f t="shared" si="104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38">
        <f t="shared" si="104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38">
        <f t="shared" si="104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38">
        <f t="shared" si="104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38">
        <f t="shared" si="104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38">
        <f t="shared" si="104"/>
        <v>45.041666666664241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38">
        <f t="shared" si="104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38">
        <f t="shared" si="104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38">
        <f t="shared" si="104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38">
        <f t="shared" si="104"/>
        <v>58.639548611114151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38">
        <f t="shared" si="104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(((J1347/60)/60)/24)+(DATE(1970,1,1))</f>
        <v>41799.814340277779</v>
      </c>
      <c r="T1347" s="15">
        <f t="shared" ref="T1347:T1410" si="108">(((I1347/60)/60)/24)+(DATE(1970,1,1))</f>
        <v>41834.814340277779</v>
      </c>
      <c r="U1347" s="38">
        <f t="shared" ref="U1347:U1410" si="109">T1347-S1347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38">
        <f t="shared" si="109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38">
        <f t="shared" si="109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38">
        <f t="shared" si="109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38">
        <f t="shared" si="109"/>
        <v>36.958391203705105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38">
        <f t="shared" si="109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38">
        <f t="shared" si="109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38">
        <f t="shared" si="109"/>
        <v>51.587662037039991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38">
        <f t="shared" si="109"/>
        <v>34.882083333330229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38">
        <f t="shared" si="109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38">
        <f t="shared" si="109"/>
        <v>30.161979166667152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38">
        <f t="shared" si="109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38">
        <f t="shared" si="109"/>
        <v>29.287071759259561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38">
        <f t="shared" si="109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38">
        <f t="shared" si="109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38">
        <f t="shared" si="109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38">
        <f t="shared" si="109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38">
        <f t="shared" si="109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38">
        <f t="shared" si="109"/>
        <v>18.48857638888876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38">
        <f t="shared" si="109"/>
        <v>60.000000000007276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38">
        <f t="shared" si="109"/>
        <v>29.958333333335759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38">
        <f t="shared" si="109"/>
        <v>45.041666666671517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38">
        <f t="shared" si="109"/>
        <v>30.041666666664241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38">
        <f t="shared" si="109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38">
        <f t="shared" si="109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38">
        <f t="shared" si="109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38">
        <f t="shared" si="109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38">
        <f t="shared" si="109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38">
        <f t="shared" si="109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38">
        <f t="shared" si="109"/>
        <v>29.958333333335759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38">
        <f t="shared" si="109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38">
        <f t="shared" si="109"/>
        <v>30.041666666671517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38">
        <f t="shared" si="109"/>
        <v>21.954745370370802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38">
        <f t="shared" si="109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38">
        <f t="shared" si="109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38">
        <f t="shared" si="109"/>
        <v>22.320532407407882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38">
        <f t="shared" si="109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38">
        <f t="shared" si="109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38">
        <f t="shared" si="109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38">
        <f t="shared" si="109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38">
        <f t="shared" si="109"/>
        <v>55.818738425921765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38">
        <f t="shared" si="109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38">
        <f t="shared" si="109"/>
        <v>31.266261574070086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38">
        <f t="shared" si="109"/>
        <v>26.061608796291694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38">
        <f t="shared" si="109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38">
        <f t="shared" si="109"/>
        <v>33.913356481483788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38">
        <f t="shared" si="109"/>
        <v>44.556967592594447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38">
        <f t="shared" si="109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38">
        <f t="shared" si="109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38">
        <f t="shared" si="109"/>
        <v>42.980023148149485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38">
        <f t="shared" si="109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38">
        <f t="shared" si="109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38">
        <f t="shared" si="109"/>
        <v>29.970254629632109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38">
        <f t="shared" si="109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38">
        <f t="shared" si="109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38">
        <f t="shared" si="109"/>
        <v>34.888043981482042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38">
        <f t="shared" si="109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38">
        <f t="shared" si="109"/>
        <v>59.958333333343035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38">
        <f t="shared" si="109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38">
        <f t="shared" si="109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38">
        <f t="shared" si="109"/>
        <v>30.041666666664241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38">
        <f t="shared" si="109"/>
        <v>52.983715277783631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38">
        <f t="shared" si="109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38">
        <f t="shared" si="109"/>
        <v>30.041666666671517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(((J1411/60)/60)/24)+(DATE(1970,1,1))</f>
        <v>41945.133506944447</v>
      </c>
      <c r="T1411" s="15">
        <f t="shared" ref="T1411:T1474" si="113">(((I1411/60)/60)/24)+(DATE(1970,1,1))</f>
        <v>42005.175173611111</v>
      </c>
      <c r="U1411" s="38">
        <f t="shared" ref="U1411:U1474" si="114">T1411-S1411</f>
        <v>60.041666666664241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38">
        <f t="shared" si="114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38">
        <f t="shared" si="114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38">
        <f t="shared" si="114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38">
        <f t="shared" si="114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38">
        <f t="shared" si="114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38">
        <f t="shared" si="114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38">
        <f t="shared" si="114"/>
        <v>30.041666666664241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38">
        <f t="shared" si="114"/>
        <v>30.315810185187729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38">
        <f t="shared" si="114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38">
        <f t="shared" si="114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38">
        <f t="shared" si="114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38">
        <f t="shared" si="114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38">
        <f t="shared" si="114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38">
        <f t="shared" si="114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38">
        <f t="shared" si="114"/>
        <v>13.041666666671517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38">
        <f t="shared" si="114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38">
        <f t="shared" si="114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38">
        <f t="shared" si="114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38">
        <f t="shared" si="114"/>
        <v>29.958333333328483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38">
        <f t="shared" si="114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38">
        <f t="shared" si="114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38">
        <f t="shared" si="114"/>
        <v>30.041666666671517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38">
        <f t="shared" si="114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38">
        <f t="shared" si="114"/>
        <v>40.832465277773736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38">
        <f t="shared" si="114"/>
        <v>20.85789351852145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38">
        <f t="shared" si="114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38">
        <f t="shared" si="114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38">
        <f t="shared" si="114"/>
        <v>36.675937500003783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38">
        <f t="shared" si="114"/>
        <v>29.708344907405262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38">
        <f t="shared" si="114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38">
        <f t="shared" si="114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38">
        <f t="shared" si="114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38">
        <f t="shared" si="114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38">
        <f t="shared" si="114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38">
        <f t="shared" si="114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38">
        <f t="shared" si="114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38">
        <f t="shared" si="114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38">
        <f t="shared" si="114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38">
        <f t="shared" si="114"/>
        <v>30.289143518522906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38">
        <f t="shared" si="114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38">
        <f t="shared" si="114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38">
        <f t="shared" si="114"/>
        <v>30.041666666664241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38">
        <f t="shared" si="114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38">
        <f t="shared" si="114"/>
        <v>44.958333333335759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38">
        <f t="shared" si="114"/>
        <v>21.049305555556202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38">
        <f t="shared" si="114"/>
        <v>54.896064814813144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38">
        <f t="shared" si="114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38">
        <f t="shared" si="114"/>
        <v>30.041666666671517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38">
        <f t="shared" si="114"/>
        <v>30.461111111108039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38">
        <f t="shared" si="114"/>
        <v>28.520879629628325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38">
        <f t="shared" si="114"/>
        <v>58.092615740737529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38">
        <f t="shared" si="114"/>
        <v>33.354699074072414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38">
        <f t="shared" si="114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38">
        <f t="shared" si="114"/>
        <v>44.958333333335759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38">
        <f t="shared" si="114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38">
        <f t="shared" si="114"/>
        <v>30.390601851853717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38">
        <f t="shared" si="114"/>
        <v>41.036273148143664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38">
        <f t="shared" si="114"/>
        <v>59.958333333335759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38">
        <f t="shared" si="114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38">
        <f t="shared" si="114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38">
        <f t="shared" si="114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38">
        <f t="shared" si="114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38">
        <f t="shared" si="114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(((J1475/60)/60)/24)+(DATE(1970,1,1))</f>
        <v>40939.979618055557</v>
      </c>
      <c r="T1475" s="15">
        <f t="shared" ref="T1475:T1538" si="118">(((I1475/60)/60)/24)+(DATE(1970,1,1))</f>
        <v>40969.979618055557</v>
      </c>
      <c r="U1475" s="38">
        <f t="shared" ref="U1475:U1538" si="119">T1475-S1475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38">
        <f t="shared" si="119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38">
        <f t="shared" si="119"/>
        <v>32.484687500000291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38">
        <f t="shared" si="119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38">
        <f t="shared" si="119"/>
        <v>59.50921296296292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38">
        <f t="shared" si="119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38">
        <f t="shared" si="119"/>
        <v>14.420729166668025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38">
        <f t="shared" si="119"/>
        <v>16.774317129631527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38">
        <f t="shared" si="119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38">
        <f t="shared" si="119"/>
        <v>22.469027777769952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38">
        <f t="shared" si="119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38">
        <f t="shared" si="119"/>
        <v>58.417789351857209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38">
        <f t="shared" si="119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38">
        <f t="shared" si="119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38">
        <f t="shared" si="119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38">
        <f t="shared" si="119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38">
        <f t="shared" si="119"/>
        <v>30.041666666664241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38">
        <f t="shared" si="119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38">
        <f t="shared" si="119"/>
        <v>58.937928240738984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38">
        <f t="shared" si="119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38">
        <f t="shared" si="119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38">
        <f t="shared" si="119"/>
        <v>29.929016203706851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38">
        <f t="shared" si="119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38">
        <f t="shared" si="119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38">
        <f t="shared" si="119"/>
        <v>42.178912037037662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38">
        <f t="shared" si="119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38">
        <f t="shared" si="119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38">
        <f t="shared" si="119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38">
        <f t="shared" si="119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38">
        <f t="shared" si="119"/>
        <v>28.374074074075907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38">
        <f t="shared" si="119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38">
        <f t="shared" si="119"/>
        <v>27.698564814811107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38">
        <f t="shared" si="119"/>
        <v>37.39070601851563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38">
        <f t="shared" si="119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38">
        <f t="shared" si="119"/>
        <v>58.889942129630072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38">
        <f t="shared" si="119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38">
        <f t="shared" si="119"/>
        <v>29.424247685186856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38">
        <f t="shared" si="119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38">
        <f t="shared" si="119"/>
        <v>30.041666666664241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38">
        <f t="shared" si="119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38">
        <f t="shared" si="119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38">
        <f t="shared" si="119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38">
        <f t="shared" si="119"/>
        <v>29.958333333335759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38">
        <f t="shared" si="119"/>
        <v>30.116990740731126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38">
        <f t="shared" si="119"/>
        <v>30.683414351849933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38">
        <f t="shared" si="119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38">
        <f t="shared" si="119"/>
        <v>28.174270833333139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38">
        <f t="shared" si="119"/>
        <v>36.308877314819256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38">
        <f t="shared" si="119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38">
        <f t="shared" si="119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38">
        <f t="shared" si="119"/>
        <v>31.248657407406427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38">
        <f t="shared" si="119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38">
        <f t="shared" si="119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38">
        <f t="shared" si="119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38">
        <f t="shared" si="119"/>
        <v>27.958333333328483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38">
        <f t="shared" si="119"/>
        <v>30.26710648147855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38">
        <f t="shared" si="119"/>
        <v>29.958333333335759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38">
        <f t="shared" si="119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38">
        <f t="shared" si="119"/>
        <v>32.32261574074073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38">
        <f t="shared" si="119"/>
        <v>24.149710648147448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38">
        <f t="shared" si="119"/>
        <v>49.163923611115024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38">
        <f t="shared" si="119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38">
        <f t="shared" si="119"/>
        <v>29.087604166670644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38">
        <f t="shared" si="119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(((J1539/60)/60)/24)+(DATE(1970,1,1))</f>
        <v>42552.315127314811</v>
      </c>
      <c r="T1539" s="15">
        <f t="shared" ref="T1539:T1602" si="123">(((I1539/60)/60)/24)+(DATE(1970,1,1))</f>
        <v>42588.75</v>
      </c>
      <c r="U1539" s="38">
        <f t="shared" ref="U1539:U1602" si="124">T1539-S1539</f>
        <v>36.434872685189475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38">
        <f t="shared" si="12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38">
        <f t="shared" si="12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38">
        <f t="shared" si="124"/>
        <v>30.044953703698411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38">
        <f t="shared" si="12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38">
        <f t="shared" si="12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38">
        <f t="shared" si="124"/>
        <v>30.041666666664241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38">
        <f t="shared" si="124"/>
        <v>41.961296296292858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38">
        <f t="shared" si="124"/>
        <v>34.001458333332266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38">
        <f t="shared" si="12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38">
        <f t="shared" si="12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38">
        <f t="shared" si="124"/>
        <v>30.041666666656965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38">
        <f t="shared" si="124"/>
        <v>30.041666666671517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38">
        <f t="shared" si="12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38">
        <f t="shared" si="12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38">
        <f t="shared" si="124"/>
        <v>20.477222222223645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38">
        <f t="shared" si="12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38">
        <f t="shared" si="12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38">
        <f t="shared" si="124"/>
        <v>23.094537037031841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38">
        <f t="shared" si="12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38">
        <f t="shared" si="12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38">
        <f t="shared" si="124"/>
        <v>59.110659722224227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38">
        <f t="shared" si="12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38">
        <f t="shared" si="124"/>
        <v>20.041666666671517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38">
        <f t="shared" si="124"/>
        <v>30.041666666671517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38">
        <f t="shared" si="124"/>
        <v>69.468564814815181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38">
        <f t="shared" si="124"/>
        <v>59.958333333335759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38">
        <f t="shared" si="124"/>
        <v>31.469803240739566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38">
        <f t="shared" si="12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38">
        <f t="shared" si="124"/>
        <v>28.999953703707433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38">
        <f t="shared" si="124"/>
        <v>15.063136574077362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38">
        <f t="shared" si="12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38">
        <f t="shared" si="12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38">
        <f t="shared" si="124"/>
        <v>29.958333333328483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38">
        <f t="shared" si="12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38">
        <f t="shared" si="124"/>
        <v>24.966215277774609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38">
        <f t="shared" si="124"/>
        <v>40.16594907407125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38">
        <f t="shared" si="12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38">
        <f t="shared" si="12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38">
        <f t="shared" si="12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38">
        <f t="shared" si="12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38">
        <f t="shared" si="124"/>
        <v>24.017465277778683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38">
        <f t="shared" si="12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38">
        <f t="shared" si="12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38">
        <f t="shared" si="12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38">
        <f t="shared" si="124"/>
        <v>57.098923611112696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38">
        <f t="shared" si="12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38">
        <f t="shared" si="12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38">
        <f t="shared" si="124"/>
        <v>21.562870370369637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38">
        <f t="shared" si="124"/>
        <v>29.958333333328483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38">
        <f t="shared" si="12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38">
        <f t="shared" si="124"/>
        <v>30.591678240736655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38">
        <f t="shared" si="12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38">
        <f t="shared" si="12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38">
        <f t="shared" si="124"/>
        <v>29.958333333343035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38">
        <f t="shared" si="124"/>
        <v>44.958333333328483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38">
        <f t="shared" si="12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38">
        <f t="shared" si="124"/>
        <v>59.968495370369055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38">
        <f t="shared" si="124"/>
        <v>28.79226851851854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38">
        <f t="shared" si="124"/>
        <v>45.041666666664241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38">
        <f t="shared" si="12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38">
        <f t="shared" si="12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38">
        <f t="shared" si="124"/>
        <v>29.958333333343035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38">
        <f t="shared" si="124"/>
        <v>44.158657407402643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(((J1603/60)/60)/24)+(DATE(1970,1,1))</f>
        <v>40638.092974537038</v>
      </c>
      <c r="T1603" s="15">
        <f t="shared" ref="T1603:T1666" si="128">(((I1603/60)/60)/24)+(DATE(1970,1,1))</f>
        <v>40668.092974537038</v>
      </c>
      <c r="U1603" s="38">
        <f t="shared" ref="U1603:U1666" si="129">T1603-S1603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38">
        <f t="shared" si="129"/>
        <v>42.660682870373421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38">
        <f t="shared" si="129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38">
        <f t="shared" si="129"/>
        <v>39.958333333328483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38">
        <f t="shared" si="129"/>
        <v>9.2787847222207347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38">
        <f t="shared" si="129"/>
        <v>89.958333333335759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38">
        <f t="shared" si="129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38">
        <f t="shared" si="129"/>
        <v>32.395532407412247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38">
        <f t="shared" si="129"/>
        <v>53.332071759265091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38">
        <f t="shared" si="129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38">
        <f t="shared" si="129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38">
        <f t="shared" si="129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38">
        <f t="shared" si="129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38">
        <f t="shared" si="129"/>
        <v>59.727210648154141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38">
        <f t="shared" si="129"/>
        <v>45.041666666671517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38">
        <f t="shared" si="129"/>
        <v>41.201145833329065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38">
        <f t="shared" si="129"/>
        <v>33.127453703702486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38">
        <f t="shared" si="129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38">
        <f t="shared" si="129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38">
        <f t="shared" si="129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38">
        <f t="shared" si="129"/>
        <v>53.559317129635019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38">
        <f t="shared" si="129"/>
        <v>40.037800925929332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38">
        <f t="shared" si="129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38">
        <f t="shared" si="129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38">
        <f t="shared" si="129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38">
        <f t="shared" si="129"/>
        <v>30.041666666664241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38">
        <f t="shared" si="129"/>
        <v>33.500590277777519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38">
        <f t="shared" si="129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38">
        <f t="shared" si="129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38">
        <f t="shared" si="129"/>
        <v>30.453298611115315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38">
        <f t="shared" si="129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38">
        <f t="shared" si="129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38">
        <f t="shared" si="129"/>
        <v>27.324583333334886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38">
        <f t="shared" si="129"/>
        <v>38.059479166666279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38">
        <f t="shared" si="129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38">
        <f t="shared" si="129"/>
        <v>43.07999999999447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38">
        <f t="shared" si="129"/>
        <v>56.233796296299261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38">
        <f t="shared" si="129"/>
        <v>45.205231481479132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38">
        <f t="shared" si="129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38">
        <f t="shared" si="129"/>
        <v>13.851678240738693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38">
        <f t="shared" si="129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38">
        <f t="shared" si="129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38">
        <f t="shared" si="129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38">
        <f t="shared" si="129"/>
        <v>60.041666666671517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38">
        <f t="shared" si="129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38">
        <f t="shared" si="129"/>
        <v>32.307372685187147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38">
        <f t="shared" si="129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38">
        <f t="shared" si="129"/>
        <v>29.958333333335759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38">
        <f t="shared" si="129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38">
        <f t="shared" si="129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38">
        <f t="shared" si="129"/>
        <v>33.390277777783922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38">
        <f t="shared" si="129"/>
        <v>30.041666666664241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38">
        <f t="shared" si="129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38">
        <f t="shared" si="129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38">
        <f t="shared" si="129"/>
        <v>29.958333333328483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38">
        <f t="shared" si="129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38">
        <f t="shared" si="129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38">
        <f t="shared" si="129"/>
        <v>38.375381944439141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38">
        <f t="shared" si="129"/>
        <v>28.586562500000582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38">
        <f t="shared" si="129"/>
        <v>31.222106481480296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38">
        <f t="shared" si="129"/>
        <v>42.876956018517376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38">
        <f t="shared" si="129"/>
        <v>60.041666666664241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38">
        <f t="shared" si="129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38">
        <f t="shared" si="129"/>
        <v>44.404189814820711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(((J1667/60)/60)/24)+(DATE(1970,1,1))</f>
        <v>40564.649456018517</v>
      </c>
      <c r="T1667" s="15">
        <f t="shared" ref="T1667:T1730" si="133">(((I1667/60)/60)/24)+(DATE(1970,1,1))</f>
        <v>40596.125</v>
      </c>
      <c r="U1667" s="38">
        <f t="shared" ref="U1667:U1730" si="134">T1667-S1667</f>
        <v>31.475543981483497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38">
        <f t="shared" si="134"/>
        <v>29.958333333328483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38">
        <f t="shared" si="134"/>
        <v>27.220393518524361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38">
        <f t="shared" si="134"/>
        <v>30.041666666671517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38">
        <f t="shared" si="134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38">
        <f t="shared" si="134"/>
        <v>50.236122685178998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38">
        <f t="shared" si="134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38">
        <f t="shared" si="134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38">
        <f t="shared" si="134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38">
        <f t="shared" si="134"/>
        <v>30.685578703705687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38">
        <f t="shared" si="134"/>
        <v>30.185648148144537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38">
        <f t="shared" si="134"/>
        <v>46.439733796294604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38">
        <f t="shared" si="134"/>
        <v>59.842175925921765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38">
        <f t="shared" si="134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38">
        <f t="shared" si="134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38">
        <f t="shared" si="134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38">
        <f t="shared" si="134"/>
        <v>48.96199074073229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38">
        <f t="shared" si="134"/>
        <v>59.958333333328483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38">
        <f t="shared" si="134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38">
        <f t="shared" si="134"/>
        <v>27.958333333328483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38">
        <f t="shared" si="134"/>
        <v>29.958333333335759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38">
        <f t="shared" si="134"/>
        <v>59.958333333328483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38">
        <f t="shared" si="134"/>
        <v>33.796932870369346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38">
        <f t="shared" si="134"/>
        <v>29.958333333343035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38">
        <f t="shared" si="134"/>
        <v>29.958333333335759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38">
        <f t="shared" si="134"/>
        <v>29.958333333328483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38">
        <f t="shared" si="134"/>
        <v>32.340185185195878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38">
        <f t="shared" si="134"/>
        <v>32.848067129627452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38">
        <f t="shared" si="134"/>
        <v>30.913055555545725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38">
        <f t="shared" si="134"/>
        <v>29.521828703698702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38">
        <f t="shared" si="134"/>
        <v>34.010254629632982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38">
        <f t="shared" si="134"/>
        <v>29.958333333328483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38">
        <f t="shared" si="134"/>
        <v>29.958333333343035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38">
        <f t="shared" si="134"/>
        <v>23.940046296294895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38">
        <f t="shared" si="134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38">
        <f t="shared" si="134"/>
        <v>30.095023148154723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38">
        <f t="shared" si="134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38">
        <f t="shared" si="134"/>
        <v>29.958333333328483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38">
        <f t="shared" si="134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38">
        <f t="shared" si="134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38">
        <f t="shared" si="134"/>
        <v>11.649930555562605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38">
        <f t="shared" si="134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38">
        <f t="shared" si="134"/>
        <v>29.958333333335759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38">
        <f t="shared" si="134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38">
        <f t="shared" si="134"/>
        <v>41.254930555558531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38">
        <f t="shared" si="134"/>
        <v>45.950370370381279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38">
        <f t="shared" si="134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38">
        <f t="shared" si="134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38">
        <f t="shared" si="134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38">
        <f t="shared" si="134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38">
        <f t="shared" si="134"/>
        <v>29.92285879629344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38">
        <f t="shared" si="134"/>
        <v>40.041666666664241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38">
        <f t="shared" si="134"/>
        <v>20.184745370381279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38">
        <f t="shared" si="134"/>
        <v>43.597118055557075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38">
        <f t="shared" si="134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38">
        <f t="shared" si="134"/>
        <v>30.041666666664241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38">
        <f t="shared" si="134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38">
        <f t="shared" si="134"/>
        <v>37.045960648152686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38">
        <f t="shared" si="134"/>
        <v>56.42459490741021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38">
        <f t="shared" si="134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38">
        <f t="shared" si="134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38">
        <f t="shared" si="134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38">
        <f t="shared" si="134"/>
        <v>54.530358796284418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38">
        <f t="shared" si="134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(((J1731/60)/60)/24)+(DATE(1970,1,1))</f>
        <v>42471.052152777775</v>
      </c>
      <c r="T1731" s="15">
        <f t="shared" ref="T1731:T1794" si="138">(((I1731/60)/60)/24)+(DATE(1970,1,1))</f>
        <v>42531.052152777775</v>
      </c>
      <c r="U1731" s="38">
        <f t="shared" ref="U1731:U1794" si="139">T1731-S1731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38">
        <f t="shared" si="139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38">
        <f t="shared" si="139"/>
        <v>13.718148148152977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38">
        <f t="shared" si="139"/>
        <v>59.524525462955353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38">
        <f t="shared" si="139"/>
        <v>12.22020833332499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38">
        <f t="shared" si="139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38">
        <f t="shared" si="139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38">
        <f t="shared" si="139"/>
        <v>30.041666666664241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38">
        <f t="shared" si="139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38">
        <f t="shared" si="139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38">
        <f t="shared" si="139"/>
        <v>58.958333333328483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38">
        <f t="shared" si="139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38">
        <f t="shared" si="139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38">
        <f t="shared" si="139"/>
        <v>31.99803240741312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38">
        <f t="shared" si="139"/>
        <v>22.240335648151813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38">
        <f t="shared" si="139"/>
        <v>44.958333333328483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38">
        <f t="shared" si="139"/>
        <v>35.823634259257233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38">
        <f t="shared" si="139"/>
        <v>29.906631944439141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38">
        <f t="shared" si="139"/>
        <v>29.18946759258688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38">
        <f t="shared" si="139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38">
        <f t="shared" si="139"/>
        <v>36.815729166672099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38">
        <f t="shared" si="139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38">
        <f t="shared" si="139"/>
        <v>29.958333333335759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38">
        <f t="shared" si="139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38">
        <f t="shared" si="139"/>
        <v>29.958333333328483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38">
        <f t="shared" si="139"/>
        <v>29.958333333335759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38">
        <f t="shared" si="139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38">
        <f t="shared" si="139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38">
        <f t="shared" si="139"/>
        <v>29.98445601851563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38">
        <f t="shared" si="139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38">
        <f t="shared" si="139"/>
        <v>19.958333333328483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38">
        <f t="shared" si="139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38">
        <f t="shared" si="139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38">
        <f t="shared" si="139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38">
        <f t="shared" si="139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38">
        <f t="shared" si="139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38">
        <f t="shared" si="139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38">
        <f t="shared" si="139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38">
        <f t="shared" si="139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38">
        <f t="shared" si="139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38">
        <f t="shared" si="139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38">
        <f t="shared" si="139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38">
        <f t="shared" si="139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38">
        <f t="shared" si="139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38">
        <f t="shared" si="139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38">
        <f t="shared" si="139"/>
        <v>42.405648148145701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38">
        <f t="shared" si="139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38">
        <f t="shared" si="139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38">
        <f t="shared" si="139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38">
        <f t="shared" si="139"/>
        <v>44.958333333343035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38">
        <f t="shared" si="139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38">
        <f t="shared" si="139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38">
        <f t="shared" si="139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38">
        <f t="shared" si="139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38">
        <f t="shared" si="139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38">
        <f t="shared" si="139"/>
        <v>31.486805555556202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38">
        <f t="shared" si="139"/>
        <v>30.865104166667152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38">
        <f t="shared" si="139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38">
        <f t="shared" si="139"/>
        <v>29.958333333335759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38">
        <f t="shared" si="139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38">
        <f t="shared" si="139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38">
        <f t="shared" si="139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38">
        <f t="shared" si="139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38">
        <f t="shared" si="139"/>
        <v>37.259930555563187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(((J1795/60)/60)/24)+(DATE(1970,1,1))</f>
        <v>41940.89166666667</v>
      </c>
      <c r="T1795" s="15">
        <f t="shared" ref="T1795:T1858" si="143">(((I1795/60)/60)/24)+(DATE(1970,1,1))</f>
        <v>41970.933333333334</v>
      </c>
      <c r="U1795" s="38">
        <f t="shared" ref="U1795:U1858" si="144">T1795-S1795</f>
        <v>30.041666666664241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38">
        <f t="shared" si="144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38">
        <f t="shared" si="144"/>
        <v>29.377997685194714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38">
        <f t="shared" si="144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38">
        <f t="shared" si="144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38">
        <f t="shared" si="144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38">
        <f t="shared" si="144"/>
        <v>20.041666666671517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38">
        <f t="shared" si="144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38">
        <f t="shared" si="144"/>
        <v>31.846435185187147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38">
        <f t="shared" si="144"/>
        <v>23.443402777775191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38">
        <f t="shared" si="144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38">
        <f t="shared" si="144"/>
        <v>40.041666666671517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38">
        <f t="shared" si="144"/>
        <v>31.946087962962338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38">
        <f t="shared" si="144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38">
        <f t="shared" si="144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38">
        <f t="shared" si="144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38">
        <f t="shared" si="144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38">
        <f t="shared" si="144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38">
        <f t="shared" si="144"/>
        <v>59.732986111106584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38">
        <f t="shared" si="144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38">
        <f t="shared" si="144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38">
        <f t="shared" si="144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38">
        <f t="shared" si="144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38">
        <f t="shared" si="144"/>
        <v>27.915474537046975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38">
        <f t="shared" si="144"/>
        <v>59.628854166672681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38">
        <f t="shared" si="144"/>
        <v>29.958333333328483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38">
        <f t="shared" si="144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38">
        <f t="shared" si="144"/>
        <v>29.958333333328483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38">
        <f t="shared" si="144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38">
        <f t="shared" si="144"/>
        <v>35.995347222225973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38">
        <f t="shared" si="144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38">
        <f t="shared" si="144"/>
        <v>20.172604166662495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38">
        <f t="shared" si="144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38">
        <f t="shared" si="144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38">
        <f t="shared" si="144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38">
        <f t="shared" si="144"/>
        <v>32.01701388888614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38">
        <f t="shared" si="144"/>
        <v>48.829039351847314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38">
        <f t="shared" si="144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38">
        <f t="shared" si="144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38">
        <f t="shared" si="144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38">
        <f t="shared" si="144"/>
        <v>32.288622685184237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38">
        <f t="shared" si="144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38">
        <f t="shared" si="144"/>
        <v>29.958333333335759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38">
        <f t="shared" si="144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38">
        <f t="shared" si="144"/>
        <v>59.958333333328483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38">
        <f t="shared" si="144"/>
        <v>28.338460648148612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38">
        <f t="shared" si="144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38">
        <f t="shared" si="144"/>
        <v>19.111458333332848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38">
        <f t="shared" si="144"/>
        <v>33.362210648148903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38">
        <f t="shared" si="144"/>
        <v>33.617581018515921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38">
        <f t="shared" si="144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38">
        <f t="shared" si="144"/>
        <v>38.151458333333721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38">
        <f t="shared" si="144"/>
        <v>14.871550925920019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38">
        <f t="shared" si="144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38">
        <f t="shared" si="144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38">
        <f t="shared" si="144"/>
        <v>63.502916666671808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38">
        <f t="shared" si="144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38">
        <f t="shared" si="144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38">
        <f t="shared" si="144"/>
        <v>20.134976851848478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38">
        <f t="shared" si="144"/>
        <v>37.228564814809943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38">
        <f t="shared" si="144"/>
        <v>50.041666666664241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38">
        <f t="shared" si="144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38">
        <f t="shared" si="144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38">
        <f t="shared" si="144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(((J1859/60)/60)/24)+(DATE(1970,1,1))</f>
        <v>41864.76866898148</v>
      </c>
      <c r="T1859" s="15">
        <f t="shared" ref="T1859:T1922" si="148">(((I1859/60)/60)/24)+(DATE(1970,1,1))</f>
        <v>41894.76866898148</v>
      </c>
      <c r="U1859" s="38">
        <f t="shared" ref="U1859:U1922" si="149">T1859-S1859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38">
        <f t="shared" si="149"/>
        <v>60.041666666671517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38">
        <f t="shared" si="14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38">
        <f t="shared" si="14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38">
        <f t="shared" si="14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38">
        <f t="shared" si="149"/>
        <v>46.81974537037604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38">
        <f t="shared" si="14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38">
        <f t="shared" si="14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38">
        <f t="shared" si="149"/>
        <v>35.041666666671517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38">
        <f t="shared" si="149"/>
        <v>52.920173611113569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38">
        <f t="shared" si="14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38">
        <f t="shared" si="149"/>
        <v>24.553414351852552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38">
        <f t="shared" si="14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38">
        <f t="shared" si="149"/>
        <v>28.822743055556202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38">
        <f t="shared" si="149"/>
        <v>40.041666666671517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38">
        <f t="shared" si="14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38">
        <f t="shared" si="149"/>
        <v>29.082060185188311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38">
        <f t="shared" si="14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38">
        <f t="shared" si="14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38">
        <f t="shared" si="14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38">
        <f t="shared" si="14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38">
        <f t="shared" si="14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38">
        <f t="shared" si="149"/>
        <v>29.958333333328483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38">
        <f t="shared" si="149"/>
        <v>28.958333333343035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38">
        <f t="shared" si="149"/>
        <v>29.958333333343035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38">
        <f t="shared" si="149"/>
        <v>33.042453703703359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38">
        <f t="shared" si="149"/>
        <v>29.958333333335759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38">
        <f t="shared" si="149"/>
        <v>35.301678240743058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38">
        <f t="shared" si="149"/>
        <v>32.822800925925549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38">
        <f t="shared" si="149"/>
        <v>30.041666666664241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38">
        <f t="shared" si="149"/>
        <v>18.095694444440596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38">
        <f t="shared" si="149"/>
        <v>30.967685185183655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38">
        <f t="shared" si="149"/>
        <v>44.958333333335759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38">
        <f t="shared" si="14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38">
        <f t="shared" si="149"/>
        <v>45.451921296298678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38">
        <f t="shared" si="14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38">
        <f t="shared" si="149"/>
        <v>16.224016203705105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38">
        <f t="shared" si="14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38">
        <f t="shared" si="14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38">
        <f t="shared" si="14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38">
        <f t="shared" si="149"/>
        <v>22.291597222218115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38">
        <f t="shared" si="149"/>
        <v>35.557025462963793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38">
        <f t="shared" si="149"/>
        <v>29.958333333328483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38">
        <f t="shared" si="149"/>
        <v>27.54408564815094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38">
        <f t="shared" si="149"/>
        <v>29.998506944451947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38">
        <f t="shared" si="14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38">
        <f t="shared" si="14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38">
        <f t="shared" si="14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38">
        <f t="shared" si="14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38">
        <f t="shared" si="14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38">
        <f t="shared" si="14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38">
        <f t="shared" si="14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38">
        <f t="shared" si="14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38">
        <f t="shared" si="149"/>
        <v>43.984756944453693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38">
        <f t="shared" si="14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38">
        <f t="shared" si="14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38">
        <f t="shared" si="14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38">
        <f t="shared" si="149"/>
        <v>14.991516203706851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38">
        <f t="shared" si="14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38">
        <f t="shared" si="149"/>
        <v>25.041666666664241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38">
        <f t="shared" si="14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38">
        <f t="shared" si="14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38">
        <f t="shared" si="14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38">
        <f t="shared" si="149"/>
        <v>28.082627314812271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(((J1923/60)/60)/24)+(DATE(1970,1,1))</f>
        <v>41074.221562500003</v>
      </c>
      <c r="T1923" s="15">
        <f t="shared" ref="T1923:T1986" si="153">(((I1923/60)/60)/24)+(DATE(1970,1,1))</f>
        <v>41104.221562500003</v>
      </c>
      <c r="U1923" s="38">
        <f t="shared" ref="U1923:U1986" si="154">T1923-S1923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38">
        <f t="shared" si="154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38">
        <f t="shared" si="154"/>
        <v>40.35888888889167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38">
        <f t="shared" si="154"/>
        <v>28.053530092591245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38">
        <f t="shared" si="154"/>
        <v>22.098518518519995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38">
        <f t="shared" si="154"/>
        <v>27.063703703708597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38">
        <f t="shared" si="154"/>
        <v>15.346076388887013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38">
        <f t="shared" si="154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38">
        <f t="shared" si="154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38">
        <f t="shared" si="154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38">
        <f t="shared" si="154"/>
        <v>13.253368055557075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38">
        <f t="shared" si="154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38">
        <f t="shared" si="154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38">
        <f t="shared" si="154"/>
        <v>36.341192129628325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38">
        <f t="shared" si="154"/>
        <v>37.275104166663368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38">
        <f t="shared" si="154"/>
        <v>30.359606481477385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38">
        <f t="shared" si="154"/>
        <v>16.046979166669189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38">
        <f t="shared" si="154"/>
        <v>30.948715277780138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38">
        <f t="shared" si="154"/>
        <v>29.958333333335759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38">
        <f t="shared" si="154"/>
        <v>38.658645833333139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38">
        <f t="shared" si="154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38">
        <f t="shared" si="154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38">
        <f t="shared" si="154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38">
        <f t="shared" si="154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38">
        <f t="shared" si="154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38">
        <f t="shared" si="154"/>
        <v>59.958333333335759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38">
        <f t="shared" si="154"/>
        <v>37.331249999995634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38">
        <f t="shared" si="154"/>
        <v>54.105451388888469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38">
        <f t="shared" si="154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38">
        <f t="shared" si="154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38">
        <f t="shared" si="154"/>
        <v>30.041666666664241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38">
        <f t="shared" si="154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38">
        <f t="shared" si="154"/>
        <v>28.925173611110949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38">
        <f t="shared" si="154"/>
        <v>46.627592592587462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38">
        <f t="shared" si="154"/>
        <v>32.51989583332761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38">
        <f t="shared" si="154"/>
        <v>44.958333333328483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38">
        <f t="shared" si="154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38">
        <f t="shared" si="154"/>
        <v>29.958333333335759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38">
        <f t="shared" si="154"/>
        <v>41.154398148144537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38">
        <f t="shared" si="154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38">
        <f t="shared" si="154"/>
        <v>39.971331018517958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38">
        <f t="shared" si="154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38">
        <f t="shared" si="154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38">
        <f t="shared" si="154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38">
        <f t="shared" si="154"/>
        <v>21.952430555553292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38">
        <f t="shared" si="154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38">
        <f t="shared" si="154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38">
        <f t="shared" si="154"/>
        <v>31.041666666671517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38">
        <f t="shared" si="154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38">
        <f t="shared" si="154"/>
        <v>59.958333333335759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38">
        <f t="shared" si="154"/>
        <v>31.66596064814803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38">
        <f t="shared" si="154"/>
        <v>30.041666666664241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38">
        <f t="shared" si="154"/>
        <v>38.568703703713254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38">
        <f t="shared" si="154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38">
        <f t="shared" si="154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38">
        <f t="shared" si="154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38">
        <f t="shared" si="154"/>
        <v>46.115740740737238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38">
        <f t="shared" si="154"/>
        <v>33.066064814811398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38">
        <f t="shared" si="154"/>
        <v>36.74761574074364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38">
        <f t="shared" si="154"/>
        <v>39.958333333335759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38">
        <f t="shared" si="154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38">
        <f t="shared" si="154"/>
        <v>30.041666666664241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38">
        <f t="shared" si="154"/>
        <v>22.279884259260143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38">
        <f t="shared" si="154"/>
        <v>60.041666666671517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(((J1987/60)/60)/24)+(DATE(1970,1,1))</f>
        <v>42555.698738425926</v>
      </c>
      <c r="T1987" s="15">
        <f t="shared" ref="T1987:T2050" si="158">(((I1987/60)/60)/24)+(DATE(1970,1,1))</f>
        <v>42584.958333333328</v>
      </c>
      <c r="U1987" s="38">
        <f t="shared" ref="U1987:U2050" si="159">T1987-S1987</f>
        <v>29.259594907402061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38">
        <f t="shared" si="159"/>
        <v>29.958333333343035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38">
        <f t="shared" si="159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38">
        <f t="shared" si="159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38">
        <f t="shared" si="159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38">
        <f t="shared" si="159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38">
        <f t="shared" si="159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38">
        <f t="shared" si="159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38">
        <f t="shared" si="159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38">
        <f t="shared" si="159"/>
        <v>60.041666666671517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38">
        <f t="shared" si="159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38">
        <f t="shared" si="159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38">
        <f t="shared" si="159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38">
        <f t="shared" si="159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38">
        <f t="shared" si="159"/>
        <v>30.041666666664241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38">
        <f t="shared" si="159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38">
        <f t="shared" si="159"/>
        <v>31.623657407399151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38">
        <f t="shared" si="159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38">
        <f t="shared" si="159"/>
        <v>14.83273148148146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38">
        <f t="shared" si="159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38">
        <f t="shared" si="159"/>
        <v>27.353263888893707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38">
        <f t="shared" si="159"/>
        <v>35.041666666671517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38">
        <f t="shared" si="159"/>
        <v>66.328865740739275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38">
        <f t="shared" si="159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38">
        <f t="shared" si="159"/>
        <v>36.041666666671517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38">
        <f t="shared" si="159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38">
        <f t="shared" si="159"/>
        <v>33.599849537029513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38">
        <f t="shared" si="159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38">
        <f t="shared" si="159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38">
        <f t="shared" si="159"/>
        <v>33.958333333335759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38">
        <f t="shared" si="159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38">
        <f t="shared" si="159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38">
        <f t="shared" si="159"/>
        <v>31.109317129630654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38">
        <f t="shared" si="159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38">
        <f t="shared" si="159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38">
        <f t="shared" si="159"/>
        <v>36.863611111111823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38">
        <f t="shared" si="159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38">
        <f t="shared" si="159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38">
        <f t="shared" si="159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38">
        <f t="shared" si="159"/>
        <v>34.15805555555562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38">
        <f t="shared" si="159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38">
        <f t="shared" si="159"/>
        <v>45.430034722223354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38">
        <f t="shared" si="159"/>
        <v>44.958333333335759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38">
        <f t="shared" si="159"/>
        <v>36.994143518517376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38">
        <f t="shared" si="159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38">
        <f t="shared" si="159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38">
        <f t="shared" si="159"/>
        <v>37.712349537046975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38">
        <f t="shared" si="159"/>
        <v>29.642662037033006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38">
        <f t="shared" si="159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38">
        <f t="shared" si="159"/>
        <v>55.160266203703941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38">
        <f t="shared" si="159"/>
        <v>45.416585648155888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38">
        <f t="shared" si="159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38">
        <f t="shared" si="159"/>
        <v>60.041666666664241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38">
        <f t="shared" si="159"/>
        <v>32.478923611110076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38">
        <f t="shared" si="159"/>
        <v>29.768692129633564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38">
        <f t="shared" si="159"/>
        <v>15.041666666664241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38">
        <f t="shared" si="159"/>
        <v>30.041666666664241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38">
        <f t="shared" si="159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38">
        <f t="shared" si="159"/>
        <v>54.030821759261016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38">
        <f t="shared" si="159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38">
        <f t="shared" si="159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38">
        <f t="shared" si="159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38">
        <f t="shared" si="159"/>
        <v>29.096412037033588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38">
        <f t="shared" si="159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(((J2051/60)/60)/24)+(DATE(1970,1,1))</f>
        <v>41575.527349537035</v>
      </c>
      <c r="T2051" s="15">
        <f t="shared" ref="T2051:T2114" si="163">(((I2051/60)/60)/24)+(DATE(1970,1,1))</f>
        <v>41610.957638888889</v>
      </c>
      <c r="U2051" s="38">
        <f t="shared" ref="U2051:U2114" si="164">T2051-S2051</f>
        <v>35.430289351854299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38">
        <f t="shared" si="164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38">
        <f t="shared" si="164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38">
        <f t="shared" si="164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38">
        <f t="shared" si="164"/>
        <v>30.041666666671517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38">
        <f t="shared" si="164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38">
        <f t="shared" si="164"/>
        <v>29.492557870376913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38">
        <f t="shared" si="164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38">
        <f t="shared" si="164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38">
        <f t="shared" si="164"/>
        <v>39.462615740732872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38">
        <f t="shared" si="164"/>
        <v>39.313495370370219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38">
        <f t="shared" si="164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38">
        <f t="shared" si="164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38">
        <f t="shared" si="164"/>
        <v>29.958333333335759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38">
        <f t="shared" si="164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38">
        <f t="shared" si="164"/>
        <v>36.135150462963793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38">
        <f t="shared" si="164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38">
        <f t="shared" si="164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38">
        <f t="shared" si="164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38">
        <f t="shared" si="164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38">
        <f t="shared" si="164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38">
        <f t="shared" si="164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38">
        <f t="shared" si="164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38">
        <f t="shared" si="164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38">
        <f t="shared" si="164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38">
        <f t="shared" si="164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38">
        <f t="shared" si="164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38">
        <f t="shared" si="164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38">
        <f t="shared" si="164"/>
        <v>57.832453703704232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38">
        <f t="shared" si="164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38">
        <f t="shared" si="164"/>
        <v>30.081099537041155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38">
        <f t="shared" si="164"/>
        <v>30.041666666664241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38">
        <f t="shared" si="164"/>
        <v>41.050752314811689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38">
        <f t="shared" si="164"/>
        <v>60.041666666664241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38">
        <f t="shared" si="164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38">
        <f t="shared" si="164"/>
        <v>31.457847222227429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38">
        <f t="shared" si="164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38">
        <f t="shared" si="164"/>
        <v>30.537129629628907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38">
        <f t="shared" si="164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38">
        <f t="shared" si="164"/>
        <v>36.45125000000553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38">
        <f t="shared" si="164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38">
        <f t="shared" si="164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38">
        <f t="shared" si="164"/>
        <v>48.510671296302462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38">
        <f t="shared" si="164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38">
        <f t="shared" si="164"/>
        <v>60.041666666664241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38">
        <f t="shared" si="164"/>
        <v>34.104976851849642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38">
        <f t="shared" si="164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38">
        <f t="shared" si="164"/>
        <v>15.407465277778101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38">
        <f t="shared" si="164"/>
        <v>60.041666666671517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38">
        <f t="shared" si="164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38">
        <f t="shared" si="164"/>
        <v>13.406435185184819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38">
        <f t="shared" si="164"/>
        <v>15.331006944448745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38">
        <f t="shared" si="164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38">
        <f t="shared" si="164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38">
        <f t="shared" si="164"/>
        <v>30.041666666671517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38">
        <f t="shared" si="164"/>
        <v>30.925532407403807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38">
        <f t="shared" si="164"/>
        <v>12.377858796302462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38">
        <f t="shared" si="164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38">
        <f t="shared" si="164"/>
        <v>21.041666666664241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38">
        <f t="shared" si="164"/>
        <v>26.98750000000291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38">
        <f t="shared" si="164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38">
        <f t="shared" si="164"/>
        <v>27.536701388889924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38">
        <f t="shared" si="164"/>
        <v>66.844618055554747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38">
        <f t="shared" si="164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(((J2115/60)/60)/24)+(DATE(1970,1,1))</f>
        <v>41870.86546296296</v>
      </c>
      <c r="T2115" s="15">
        <f t="shared" ref="T2115:T2178" si="168">(((I2115/60)/60)/24)+(DATE(1970,1,1))</f>
        <v>41905.86546296296</v>
      </c>
      <c r="U2115" s="38">
        <f t="shared" ref="U2115:U2178" si="169">T2115-S2115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38">
        <f t="shared" si="169"/>
        <v>62.39201388888614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38">
        <f t="shared" si="169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38">
        <f t="shared" si="169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38">
        <f t="shared" si="169"/>
        <v>14.148043981484079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38">
        <f t="shared" si="169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38">
        <f t="shared" si="169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38">
        <f t="shared" si="169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38">
        <f t="shared" si="169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38">
        <f t="shared" si="169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38">
        <f t="shared" si="169"/>
        <v>53.866122685183655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38">
        <f t="shared" si="169"/>
        <v>48.180150462969323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38">
        <f t="shared" si="169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38">
        <f t="shared" si="169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38">
        <f t="shared" si="169"/>
        <v>29.958333333343035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38">
        <f t="shared" si="169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38">
        <f t="shared" si="169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38">
        <f t="shared" si="169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38">
        <f t="shared" si="169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38">
        <f t="shared" si="169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38">
        <f t="shared" si="169"/>
        <v>38.193761574075324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38">
        <f t="shared" si="169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38">
        <f t="shared" si="169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38">
        <f t="shared" si="169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38">
        <f t="shared" si="169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38">
        <f t="shared" si="169"/>
        <v>30.041666666664241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38">
        <f t="shared" si="169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38">
        <f t="shared" si="169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38">
        <f t="shared" si="169"/>
        <v>30.041666666671517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38">
        <f t="shared" si="169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38">
        <f t="shared" si="169"/>
        <v>47.904953703698993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38">
        <f t="shared" si="169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38">
        <f t="shared" si="169"/>
        <v>30.041666666664241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38">
        <f t="shared" si="169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38">
        <f t="shared" si="169"/>
        <v>32.041666666671517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38">
        <f t="shared" si="169"/>
        <v>29.958333333328483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38">
        <f t="shared" si="169"/>
        <v>34.975046296298387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38">
        <f t="shared" si="169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38">
        <f t="shared" si="169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38">
        <f t="shared" si="169"/>
        <v>29.958333333328483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38">
        <f t="shared" si="169"/>
        <v>39.421550925930205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38">
        <f t="shared" si="169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38">
        <f t="shared" si="169"/>
        <v>29.958333333335759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38">
        <f t="shared" si="169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38">
        <f t="shared" si="169"/>
        <v>32.351354166668898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38">
        <f t="shared" si="169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38">
        <f t="shared" si="169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38">
        <f t="shared" si="169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38">
        <f t="shared" si="169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38">
        <f t="shared" si="169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38">
        <f t="shared" si="169"/>
        <v>51.26018518517958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38">
        <f t="shared" si="169"/>
        <v>30.448217592595029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38">
        <f t="shared" si="169"/>
        <v>29.958333333328483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38">
        <f t="shared" si="169"/>
        <v>45.041666666664241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38">
        <f t="shared" si="169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38">
        <f t="shared" si="169"/>
        <v>30.608090277775773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38">
        <f t="shared" si="169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38">
        <f t="shared" si="169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38">
        <f t="shared" si="169"/>
        <v>35.251215277778101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38">
        <f t="shared" si="169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38">
        <f t="shared" si="169"/>
        <v>31.473344907411956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38">
        <f t="shared" si="169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38">
        <f t="shared" si="169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38">
        <f t="shared" si="169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(((J2179/60)/60)/24)+(DATE(1970,1,1))</f>
        <v>42502.250775462962</v>
      </c>
      <c r="T2179" s="15">
        <f t="shared" ref="T2179:T2242" si="173">(((I2179/60)/60)/24)+(DATE(1970,1,1))</f>
        <v>42527.250775462962</v>
      </c>
      <c r="U2179" s="38">
        <f t="shared" ref="U2179:U2242" si="174">T2179-S2179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38">
        <f t="shared" si="17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38">
        <f t="shared" si="17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38">
        <f t="shared" si="174"/>
        <v>42.041666666664241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38">
        <f t="shared" si="17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38">
        <f t="shared" si="17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38">
        <f t="shared" si="174"/>
        <v>29.842858796284418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38">
        <f t="shared" si="174"/>
        <v>13.976377314815181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38">
        <f t="shared" si="17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38">
        <f t="shared" si="174"/>
        <v>36.468252314807614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38">
        <f t="shared" si="174"/>
        <v>28.956875000003492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38">
        <f t="shared" si="174"/>
        <v>35.122210648143664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38">
        <f t="shared" si="174"/>
        <v>14.128472222226264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38">
        <f t="shared" si="174"/>
        <v>34.665925925932243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38">
        <f t="shared" si="17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38">
        <f t="shared" si="174"/>
        <v>28.107129629628616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38">
        <f t="shared" si="174"/>
        <v>30.801712962966121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38">
        <f t="shared" si="174"/>
        <v>29.958333333328483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38">
        <f t="shared" si="17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38">
        <f t="shared" si="174"/>
        <v>30.804375000006985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38">
        <f t="shared" si="17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38">
        <f t="shared" si="174"/>
        <v>30.041666666664241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38">
        <f t="shared" si="17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38">
        <f t="shared" si="174"/>
        <v>27.499212962968159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38">
        <f t="shared" si="17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38">
        <f t="shared" si="17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38">
        <f t="shared" si="17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38">
        <f t="shared" si="17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38">
        <f t="shared" si="17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38">
        <f t="shared" si="17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38">
        <f t="shared" si="174"/>
        <v>30.041666666664241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38">
        <f t="shared" si="174"/>
        <v>59.284421296295477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38">
        <f t="shared" si="174"/>
        <v>11.478657407409628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38">
        <f t="shared" si="174"/>
        <v>57.667245370364981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38">
        <f t="shared" si="174"/>
        <v>22.505960648151813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38">
        <f t="shared" si="174"/>
        <v>33.294247685182199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38">
        <f t="shared" si="17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38">
        <f t="shared" si="17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38">
        <f t="shared" si="174"/>
        <v>22.573703703703359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38">
        <f t="shared" si="17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38">
        <f t="shared" si="174"/>
        <v>10.55656249999447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38">
        <f t="shared" si="174"/>
        <v>22.187696759261598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38">
        <f t="shared" si="17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38">
        <f t="shared" si="17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38">
        <f t="shared" si="174"/>
        <v>30.33322916666657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38">
        <f t="shared" si="17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38">
        <f t="shared" si="17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38">
        <f t="shared" si="174"/>
        <v>28.124131944452529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38">
        <f t="shared" si="17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38">
        <f t="shared" si="174"/>
        <v>30.408773148148612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38">
        <f t="shared" si="174"/>
        <v>30.041666666671517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38">
        <f t="shared" si="17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38">
        <f t="shared" si="174"/>
        <v>35.502418981479423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38">
        <f t="shared" si="17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38">
        <f t="shared" si="174"/>
        <v>26.297442129631236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38">
        <f t="shared" si="174"/>
        <v>32.33092592592584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38">
        <f t="shared" si="174"/>
        <v>20.621076388895744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38">
        <f t="shared" si="17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38">
        <f t="shared" si="174"/>
        <v>29.958333333343035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38">
        <f t="shared" si="17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38">
        <f t="shared" si="174"/>
        <v>40.329363425924385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38">
        <f t="shared" si="17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38">
        <f t="shared" si="174"/>
        <v>36.209560185183364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38">
        <f t="shared" si="17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(((J2243/60)/60)/24)+(DATE(1970,1,1))</f>
        <v>42766.827546296292</v>
      </c>
      <c r="T2243" s="15">
        <f t="shared" ref="T2243:T2306" si="178">(((I2243/60)/60)/24)+(DATE(1970,1,1))</f>
        <v>42796.827546296292</v>
      </c>
      <c r="U2243" s="38">
        <f t="shared" ref="U2243:U2306" si="179">T2243-S2243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38">
        <f t="shared" si="179"/>
        <v>35.550775462957972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38">
        <f t="shared" si="179"/>
        <v>6.3739583333372138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38">
        <f t="shared" si="179"/>
        <v>12.035347222226846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38">
        <f t="shared" si="179"/>
        <v>31.041469907402643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38">
        <f t="shared" si="179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38">
        <f t="shared" si="179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38">
        <f t="shared" si="179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38">
        <f t="shared" si="179"/>
        <v>29.958333333335759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38">
        <f t="shared" si="179"/>
        <v>30.041666666664241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38">
        <f t="shared" si="179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38">
        <f t="shared" si="179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38">
        <f t="shared" si="179"/>
        <v>30.041666666664241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38">
        <f t="shared" si="179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38">
        <f t="shared" si="179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38">
        <f t="shared" si="179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38">
        <f t="shared" si="179"/>
        <v>35.021655092583387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38">
        <f t="shared" si="179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38">
        <f t="shared" si="179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38">
        <f t="shared" si="179"/>
        <v>29.958333333335759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38">
        <f t="shared" si="179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38">
        <f t="shared" si="179"/>
        <v>34.414837962962338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38">
        <f t="shared" si="179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38">
        <f t="shared" si="179"/>
        <v>16.542662037041737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38">
        <f t="shared" si="179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38">
        <f t="shared" si="179"/>
        <v>17.208425925920892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38">
        <f t="shared" si="179"/>
        <v>25.211840277785086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38">
        <f t="shared" si="179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38">
        <f t="shared" si="179"/>
        <v>24.503900462957972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38">
        <f t="shared" si="179"/>
        <v>20.046608796299552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38">
        <f t="shared" si="179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38">
        <f t="shared" si="179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38">
        <f t="shared" si="179"/>
        <v>24.958333333343035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38">
        <f t="shared" si="179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38">
        <f t="shared" si="179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38">
        <f t="shared" si="179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38">
        <f t="shared" si="179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38">
        <f t="shared" si="179"/>
        <v>34.24853009259823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38">
        <f t="shared" si="179"/>
        <v>18.359965277784795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38">
        <f t="shared" si="179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38">
        <f t="shared" si="179"/>
        <v>61.998877314814308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38">
        <f t="shared" si="179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38">
        <f t="shared" si="179"/>
        <v>59.958333333335759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38">
        <f t="shared" si="179"/>
        <v>28.369849537033588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38">
        <f t="shared" si="179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38">
        <f t="shared" si="179"/>
        <v>28.202384259260725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38">
        <f t="shared" si="179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38">
        <f t="shared" si="179"/>
        <v>18.922581018516212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38">
        <f t="shared" si="179"/>
        <v>42.975231481483206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38">
        <f t="shared" si="179"/>
        <v>78.454513888893416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38">
        <f t="shared" si="179"/>
        <v>34.189606481479132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38">
        <f t="shared" si="179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38">
        <f t="shared" si="179"/>
        <v>25.45765046296583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38">
        <f t="shared" si="179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38">
        <f t="shared" si="179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38">
        <f t="shared" si="179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38">
        <f t="shared" si="179"/>
        <v>34.123738425929332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38">
        <f t="shared" si="179"/>
        <v>29.958333333335759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38">
        <f t="shared" si="179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38">
        <f t="shared" si="179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38">
        <f t="shared" si="179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38">
        <f t="shared" si="179"/>
        <v>33.423217592593573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38">
        <f t="shared" si="179"/>
        <v>40.041666666664241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38">
        <f t="shared" si="179"/>
        <v>41.391770833331975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(((J2307/60)/60)/24)+(DATE(1970,1,1))</f>
        <v>41834.695277777777</v>
      </c>
      <c r="T2307" s="15">
        <f t="shared" ref="T2307:T2370" si="183">(((I2307/60)/60)/24)+(DATE(1970,1,1))</f>
        <v>41859.75</v>
      </c>
      <c r="U2307" s="38">
        <f t="shared" ref="U2307:U2370" si="184">T2307-S2307</f>
        <v>25.054722222223063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38">
        <f t="shared" si="184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38">
        <f t="shared" si="184"/>
        <v>29.999942129630654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38">
        <f t="shared" si="184"/>
        <v>28.078749999993306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38">
        <f t="shared" si="184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38">
        <f t="shared" si="184"/>
        <v>29.958333333335759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38">
        <f t="shared" si="184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38">
        <f t="shared" si="184"/>
        <v>31.325486111112696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38">
        <f t="shared" si="184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38">
        <f t="shared" si="184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38">
        <f t="shared" si="184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38">
        <f t="shared" si="184"/>
        <v>77.041550925925549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38">
        <f t="shared" si="184"/>
        <v>31.666099537040282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38">
        <f t="shared" si="184"/>
        <v>31.522291666668025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38">
        <f t="shared" si="184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38">
        <f t="shared" si="184"/>
        <v>34.958333333335759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38">
        <f t="shared" si="184"/>
        <v>29.958333333328483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38">
        <f t="shared" si="184"/>
        <v>29.958333333328483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38">
        <f t="shared" si="184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38">
        <f t="shared" si="184"/>
        <v>29.958333333328483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38">
        <f t="shared" si="184"/>
        <v>29.958333333335759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38">
        <f t="shared" si="184"/>
        <v>51.674212962956517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38">
        <f t="shared" si="184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38">
        <f t="shared" si="184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38">
        <f t="shared" si="184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38">
        <f t="shared" si="184"/>
        <v>30.100196759260143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38">
        <f t="shared" si="184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38">
        <f t="shared" si="184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38">
        <f t="shared" si="184"/>
        <v>21.092708333329938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38">
        <f t="shared" si="184"/>
        <v>30.061828703706851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38">
        <f t="shared" si="184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38">
        <f t="shared" si="184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38">
        <f t="shared" si="184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38">
        <f t="shared" si="184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38">
        <f t="shared" si="184"/>
        <v>30.532766203708888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38">
        <f t="shared" si="184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38">
        <f t="shared" si="184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38">
        <f t="shared" si="184"/>
        <v>20.506134259259852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38">
        <f t="shared" si="184"/>
        <v>49.999016203699284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38">
        <f t="shared" si="184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38">
        <f t="shared" si="184"/>
        <v>34.983611111107166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38">
        <f t="shared" si="184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38">
        <f t="shared" si="184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38">
        <f t="shared" si="184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38">
        <f t="shared" si="184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38">
        <f t="shared" si="184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38">
        <f t="shared" si="184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38">
        <f t="shared" si="184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38">
        <f t="shared" si="184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38">
        <f t="shared" si="184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38">
        <f t="shared" si="184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38">
        <f t="shared" si="184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38">
        <f t="shared" si="184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38">
        <f t="shared" si="184"/>
        <v>56.096111111110076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38">
        <f t="shared" si="184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38">
        <f t="shared" si="184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38">
        <f t="shared" si="184"/>
        <v>24.057777777779847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38">
        <f t="shared" si="184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38">
        <f t="shared" si="184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38">
        <f t="shared" si="184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38">
        <f t="shared" si="184"/>
        <v>40.221932870364981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38">
        <f t="shared" si="184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38">
        <f t="shared" si="184"/>
        <v>59.958333333335759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38">
        <f t="shared" si="184"/>
        <v>44.958333333343035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(((J2371/60)/60)/24)+(DATE(1970,1,1))</f>
        <v>42380.812627314815</v>
      </c>
      <c r="T2371" s="15">
        <f t="shared" ref="T2371:T2434" si="188">(((I2371/60)/60)/24)+(DATE(1970,1,1))</f>
        <v>42410.812627314815</v>
      </c>
      <c r="U2371" s="38">
        <f t="shared" ref="U2371:U2434" si="189">T2371-S2371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38">
        <f t="shared" si="189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38">
        <f t="shared" si="189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38">
        <f t="shared" si="189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38">
        <f t="shared" si="189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38">
        <f t="shared" si="189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38">
        <f t="shared" si="189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38">
        <f t="shared" si="189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38">
        <f t="shared" si="189"/>
        <v>30.041666666671517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38">
        <f t="shared" si="189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38">
        <f t="shared" si="189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38">
        <f t="shared" si="189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38">
        <f t="shared" si="189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38">
        <f t="shared" si="189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38">
        <f t="shared" si="189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38">
        <f t="shared" si="189"/>
        <v>30.041666666671517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38">
        <f t="shared" si="189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38">
        <f t="shared" si="189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38">
        <f t="shared" si="189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38">
        <f t="shared" si="189"/>
        <v>29.958113425920601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38">
        <f t="shared" si="189"/>
        <v>31.262592592596775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38">
        <f t="shared" si="189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38">
        <f t="shared" si="189"/>
        <v>29.958333333343035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38">
        <f t="shared" si="189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38">
        <f t="shared" si="189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38">
        <f t="shared" si="189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38">
        <f t="shared" si="189"/>
        <v>28.251539351847896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38">
        <f t="shared" si="189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38">
        <f t="shared" si="189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38">
        <f t="shared" si="189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38">
        <f t="shared" si="189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38">
        <f t="shared" si="189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38">
        <f t="shared" si="189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38">
        <f t="shared" si="189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38">
        <f t="shared" si="189"/>
        <v>59.958333333335759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38">
        <f t="shared" si="189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38">
        <f t="shared" si="189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38">
        <f t="shared" si="189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38">
        <f t="shared" si="189"/>
        <v>22.674444444448454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38">
        <f t="shared" si="189"/>
        <v>30.041666666671517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38">
        <f t="shared" si="189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38">
        <f t="shared" si="189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38">
        <f t="shared" si="189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38">
        <f t="shared" si="189"/>
        <v>45.041666666671517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38">
        <f t="shared" si="189"/>
        <v>30.869421296294604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38">
        <f t="shared" si="189"/>
        <v>39.470833333340124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38">
        <f t="shared" si="189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38">
        <f t="shared" si="189"/>
        <v>57.887233796296641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38">
        <f t="shared" si="189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38">
        <f t="shared" si="189"/>
        <v>59.958333333343035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38">
        <f t="shared" si="189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38">
        <f t="shared" si="189"/>
        <v>60.041666666664241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38">
        <f t="shared" si="189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38">
        <f t="shared" si="189"/>
        <v>29.958333333343035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38">
        <f t="shared" si="189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38">
        <f t="shared" si="189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38">
        <f t="shared" si="189"/>
        <v>15.005682870367309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38">
        <f t="shared" si="189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38">
        <f t="shared" si="189"/>
        <v>39.958333333343035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38">
        <f t="shared" si="189"/>
        <v>29.958333333328483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38">
        <f t="shared" si="189"/>
        <v>36.817986111112987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38">
        <f t="shared" si="189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38">
        <f t="shared" si="189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38">
        <f t="shared" si="189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(((J2435/60)/60)/24)+(DATE(1970,1,1))</f>
        <v>42397.89980324074</v>
      </c>
      <c r="T2435" s="15">
        <f t="shared" ref="T2435:T2498" si="193">(((I2435/60)/60)/24)+(DATE(1970,1,1))</f>
        <v>42427.89980324074</v>
      </c>
      <c r="U2435" s="38">
        <f t="shared" ref="U2435:U2498" si="194">T2435-S2435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38">
        <f t="shared" si="194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38">
        <f t="shared" si="194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38">
        <f t="shared" si="194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38">
        <f t="shared" si="194"/>
        <v>48.78486111111124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38">
        <f t="shared" si="194"/>
        <v>60.041666666671517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38">
        <f t="shared" si="194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38">
        <f t="shared" si="194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38">
        <f t="shared" si="194"/>
        <v>21.082013888888469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38">
        <f t="shared" si="194"/>
        <v>29.958333333343035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38">
        <f t="shared" si="194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38">
        <f t="shared" si="194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38">
        <f t="shared" si="194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38">
        <f t="shared" si="194"/>
        <v>30.041666666671517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38">
        <f t="shared" si="194"/>
        <v>31.696840277785668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38">
        <f t="shared" si="194"/>
        <v>5.9172106481564697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38">
        <f t="shared" si="194"/>
        <v>30.041666666664241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38">
        <f t="shared" si="194"/>
        <v>38.060231481482333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38">
        <f t="shared" si="194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38">
        <f t="shared" si="194"/>
        <v>29.114583333328483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38">
        <f t="shared" si="194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38">
        <f t="shared" si="194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38">
        <f t="shared" si="194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38">
        <f t="shared" si="194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38">
        <f t="shared" si="194"/>
        <v>29.958333333335759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38">
        <f t="shared" si="194"/>
        <v>34.919930555559404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38">
        <f t="shared" si="194"/>
        <v>44.958333333328483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38">
        <f t="shared" si="194"/>
        <v>33.99135416666104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38">
        <f t="shared" si="194"/>
        <v>33.112303240741312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38">
        <f t="shared" si="194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38">
        <f t="shared" si="194"/>
        <v>39.680266203700739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38">
        <f t="shared" si="194"/>
        <v>28.911377314812853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38">
        <f t="shared" si="194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38">
        <f t="shared" si="194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38">
        <f t="shared" si="194"/>
        <v>13.83413194444438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38">
        <f t="shared" si="194"/>
        <v>36.054155092599103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38">
        <f t="shared" si="194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38">
        <f t="shared" si="194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38">
        <f t="shared" si="194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38">
        <f t="shared" si="194"/>
        <v>70.928240740737238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38">
        <f t="shared" si="194"/>
        <v>30.041666666664241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38">
        <f t="shared" si="194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38">
        <f t="shared" si="194"/>
        <v>59.628993055550382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38">
        <f t="shared" si="194"/>
        <v>33.041666666671517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38">
        <f t="shared" si="194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38">
        <f t="shared" si="194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38">
        <f t="shared" si="194"/>
        <v>10.356550925927877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38">
        <f t="shared" si="194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38">
        <f t="shared" si="194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38">
        <f t="shared" si="194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38">
        <f t="shared" si="194"/>
        <v>59.958333333335759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38">
        <f t="shared" si="194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38">
        <f t="shared" si="194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38">
        <f t="shared" si="194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38">
        <f t="shared" si="194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38">
        <f t="shared" si="194"/>
        <v>30.041666666664241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38">
        <f t="shared" si="194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38">
        <f t="shared" si="194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38">
        <f t="shared" si="194"/>
        <v>16.237800925919146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38">
        <f t="shared" si="194"/>
        <v>51.430000000000291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38">
        <f t="shared" si="194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38">
        <f t="shared" si="194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38">
        <f t="shared" si="194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38">
        <f t="shared" si="194"/>
        <v>34.958333333328483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(((J2499/60)/60)/24)+(DATE(1970,1,1))</f>
        <v>40730.878912037035</v>
      </c>
      <c r="T2499" s="15">
        <f t="shared" ref="T2499:T2562" si="198">(((I2499/60)/60)/24)+(DATE(1970,1,1))</f>
        <v>40760.878912037035</v>
      </c>
      <c r="U2499" s="38">
        <f t="shared" ref="U2499:U2562" si="199">T2499-S2499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38">
        <f t="shared" si="19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38">
        <f t="shared" si="199"/>
        <v>48.101423611115024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38">
        <f t="shared" si="19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38">
        <f t="shared" si="19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38">
        <f t="shared" si="19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38">
        <f t="shared" si="199"/>
        <v>29.97976851851854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38">
        <f t="shared" si="199"/>
        <v>30.041666666671517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38">
        <f t="shared" si="199"/>
        <v>29.958333333335759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38">
        <f t="shared" si="199"/>
        <v>22.577905092592118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38">
        <f t="shared" si="19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38">
        <f t="shared" si="19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38">
        <f t="shared" si="199"/>
        <v>55.958333333335759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38">
        <f t="shared" si="19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38">
        <f t="shared" si="19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38">
        <f t="shared" si="19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38">
        <f t="shared" si="19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38">
        <f t="shared" si="19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38">
        <f t="shared" si="19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38">
        <f t="shared" si="199"/>
        <v>30.041666666671517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38">
        <f t="shared" si="199"/>
        <v>29.958333333328483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38">
        <f t="shared" si="199"/>
        <v>30.041666666664241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38">
        <f t="shared" si="19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38">
        <f t="shared" si="199"/>
        <v>46.205729166656965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38">
        <f t="shared" si="19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38">
        <f t="shared" si="199"/>
        <v>22.045833333329938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38">
        <f t="shared" si="199"/>
        <v>30.041666666671517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38">
        <f t="shared" si="199"/>
        <v>32.380127314812853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38">
        <f t="shared" si="19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38">
        <f t="shared" si="199"/>
        <v>28.116504629630072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38">
        <f t="shared" si="199"/>
        <v>18.414918981485243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38">
        <f t="shared" si="199"/>
        <v>18.623807870360906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38">
        <f t="shared" si="199"/>
        <v>44.958333333335759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38">
        <f t="shared" si="199"/>
        <v>32.336747685185401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38">
        <f t="shared" si="199"/>
        <v>22.485949074078235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38">
        <f t="shared" si="19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38">
        <f t="shared" si="199"/>
        <v>29.99950231481489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38">
        <f t="shared" si="199"/>
        <v>51.549629629625997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38">
        <f t="shared" si="199"/>
        <v>31.041666666664241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38">
        <f t="shared" si="19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38">
        <f t="shared" si="19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38">
        <f t="shared" si="199"/>
        <v>30.697673611110076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38">
        <f t="shared" si="19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38">
        <f t="shared" si="19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38">
        <f t="shared" si="19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38">
        <f t="shared" si="199"/>
        <v>38.73938657407416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38">
        <f t="shared" si="199"/>
        <v>31.017384259263054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38">
        <f t="shared" si="19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38">
        <f t="shared" si="199"/>
        <v>34.882662037038244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38">
        <f t="shared" si="199"/>
        <v>27.349780092597939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38">
        <f t="shared" si="199"/>
        <v>29.958333333335759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38">
        <f t="shared" si="199"/>
        <v>24.559988425920892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38">
        <f t="shared" si="199"/>
        <v>34.950578703705105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38">
        <f t="shared" si="199"/>
        <v>56.531643518523197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38">
        <f t="shared" si="199"/>
        <v>28.614525462966412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38">
        <f t="shared" si="19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38">
        <f t="shared" si="19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38">
        <f t="shared" si="199"/>
        <v>31.087696759263054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38">
        <f t="shared" si="19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38">
        <f t="shared" si="19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38">
        <f t="shared" si="19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38">
        <f t="shared" si="199"/>
        <v>31.722615740734909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38">
        <f t="shared" si="199"/>
        <v>32.943703703705978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38">
        <f t="shared" si="19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(((J2563/60)/60)/24)+(DATE(1970,1,1))</f>
        <v>42260.528807870374</v>
      </c>
      <c r="T2563" s="15">
        <f t="shared" ref="T2563:T2626" si="203">(((I2563/60)/60)/24)+(DATE(1970,1,1))</f>
        <v>42290.528807870374</v>
      </c>
      <c r="U2563" s="38">
        <f t="shared" ref="U2563:U2626" si="204">T2563-S2563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38">
        <f t="shared" si="204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38">
        <f t="shared" si="204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38">
        <f t="shared" si="204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38">
        <f t="shared" si="204"/>
        <v>59.217719907406718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38">
        <f t="shared" si="204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38">
        <f t="shared" si="204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38">
        <f t="shared" si="204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38">
        <f t="shared" si="204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38">
        <f t="shared" si="204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38">
        <f t="shared" si="204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38">
        <f t="shared" si="204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38">
        <f t="shared" si="204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38">
        <f t="shared" si="204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38">
        <f t="shared" si="204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38">
        <f t="shared" si="204"/>
        <v>44.958333333328483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38">
        <f t="shared" si="204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38">
        <f t="shared" si="204"/>
        <v>48.685428240729379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38">
        <f t="shared" si="204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38">
        <f t="shared" si="204"/>
        <v>29.798576388886431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38">
        <f t="shared" si="204"/>
        <v>30.041666666664241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38">
        <f t="shared" si="204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38">
        <f t="shared" si="204"/>
        <v>59.958333333328483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38">
        <f t="shared" si="204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38">
        <f t="shared" si="204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38">
        <f t="shared" si="204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38">
        <f t="shared" si="204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38">
        <f t="shared" si="204"/>
        <v>51.875162037038535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38">
        <f t="shared" si="204"/>
        <v>29.958333333335759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38">
        <f t="shared" si="204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38">
        <f t="shared" si="204"/>
        <v>59.958333333335759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38">
        <f t="shared" si="204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38">
        <f t="shared" si="204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38">
        <f t="shared" si="204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38">
        <f t="shared" si="204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38">
        <f t="shared" si="204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38">
        <f t="shared" si="204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38">
        <f t="shared" si="204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38">
        <f t="shared" si="204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38">
        <f t="shared" si="204"/>
        <v>59.958333333328483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38">
        <f t="shared" si="204"/>
        <v>14.263784722228593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38">
        <f t="shared" si="204"/>
        <v>40.141574074077653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38">
        <f t="shared" si="204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38">
        <f t="shared" si="204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38">
        <f t="shared" si="204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38">
        <f t="shared" si="204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38">
        <f t="shared" si="204"/>
        <v>43.208657407405553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38">
        <f t="shared" si="204"/>
        <v>41.198287037041155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38">
        <f t="shared" si="204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38">
        <f t="shared" si="204"/>
        <v>39.409895833334303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38">
        <f t="shared" si="204"/>
        <v>33.621828703704523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38">
        <f t="shared" si="204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38">
        <f t="shared" si="204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38">
        <f t="shared" si="204"/>
        <v>28.499861111115024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38">
        <f t="shared" si="204"/>
        <v>37.002731481479714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38">
        <f t="shared" si="204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38">
        <f t="shared" si="204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38">
        <f t="shared" si="204"/>
        <v>60.041666666664241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38">
        <f t="shared" si="204"/>
        <v>26.574027777773154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38">
        <f t="shared" si="204"/>
        <v>36.87451388889167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38">
        <f t="shared" si="204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38">
        <f t="shared" si="204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38">
        <f t="shared" si="204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38">
        <f t="shared" si="204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(((J2627/60)/60)/24)+(DATE(1970,1,1))</f>
        <v>42658.810277777782</v>
      </c>
      <c r="T2627" s="15">
        <f t="shared" ref="T2627:T2690" si="208">(((I2627/60)/60)/24)+(DATE(1970,1,1))</f>
        <v>42683.851944444439</v>
      </c>
      <c r="U2627" s="38">
        <f t="shared" ref="U2627:U2690" si="209">T2627-S2627</f>
        <v>25.041666666656965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38">
        <f t="shared" si="209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38">
        <f t="shared" si="209"/>
        <v>30.041666666671517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38">
        <f t="shared" si="209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38">
        <f t="shared" si="209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38">
        <f t="shared" si="209"/>
        <v>27.311203703706269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38">
        <f t="shared" si="209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38">
        <f t="shared" si="209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38">
        <f t="shared" si="209"/>
        <v>30.135046296294604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38">
        <f t="shared" si="209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38">
        <f t="shared" si="209"/>
        <v>34.958333333328483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38">
        <f t="shared" si="209"/>
        <v>22.426921296297223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38">
        <f t="shared" si="209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38">
        <f t="shared" si="209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38">
        <f t="shared" si="209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38">
        <f t="shared" si="209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38">
        <f t="shared" si="209"/>
        <v>17.012465277781303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38">
        <f t="shared" si="209"/>
        <v>30.042962962965248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38">
        <f t="shared" si="209"/>
        <v>35.750289351854008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38">
        <f t="shared" si="209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38">
        <f t="shared" si="209"/>
        <v>30.041666666664241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38">
        <f t="shared" si="209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38">
        <f t="shared" si="209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38">
        <f t="shared" si="209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38">
        <f t="shared" si="209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38">
        <f t="shared" si="209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38">
        <f t="shared" si="209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38">
        <f t="shared" si="209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38">
        <f t="shared" si="209"/>
        <v>31.514733796291694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38">
        <f t="shared" si="209"/>
        <v>59.958333333328483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38">
        <f t="shared" si="209"/>
        <v>27.967048611106293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38">
        <f t="shared" si="209"/>
        <v>39.103148148155014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38">
        <f t="shared" si="209"/>
        <v>33.133645833331684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38">
        <f t="shared" si="209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38">
        <f t="shared" si="209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38">
        <f t="shared" si="209"/>
        <v>60.041666666664241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38">
        <f t="shared" si="209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38">
        <f t="shared" si="209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38">
        <f t="shared" si="209"/>
        <v>29.002233796294604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38">
        <f t="shared" si="209"/>
        <v>34.26554398148437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38">
        <f t="shared" si="209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38">
        <f t="shared" si="209"/>
        <v>37.110659722224227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38">
        <f t="shared" si="209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38">
        <f t="shared" si="209"/>
        <v>42.016840277778101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38">
        <f t="shared" si="209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38">
        <f t="shared" si="209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38">
        <f t="shared" si="209"/>
        <v>30.069027777775773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38">
        <f t="shared" si="209"/>
        <v>21.365856481483206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38">
        <f t="shared" si="209"/>
        <v>29.406261574069504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38">
        <f t="shared" si="209"/>
        <v>26.574884259258397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38">
        <f t="shared" si="209"/>
        <v>30.041666666664241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38">
        <f t="shared" si="209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38">
        <f t="shared" si="209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38">
        <f t="shared" si="209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38">
        <f t="shared" si="209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38">
        <f t="shared" si="209"/>
        <v>29.958333333328483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38">
        <f t="shared" si="209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38">
        <f t="shared" si="209"/>
        <v>32.377314814810234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38">
        <f t="shared" si="209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38">
        <f t="shared" si="209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38">
        <f t="shared" si="209"/>
        <v>59.958333333343035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38">
        <f t="shared" si="209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38">
        <f t="shared" si="209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38">
        <f t="shared" si="209"/>
        <v>31.006134259252576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(((J2691/60)/60)/24)+(DATE(1970,1,1))</f>
        <v>42551.961689814809</v>
      </c>
      <c r="T2691" s="15">
        <f t="shared" ref="T2691:T2754" si="213">(((I2691/60)/60)/24)+(DATE(1970,1,1))</f>
        <v>42581.961689814809</v>
      </c>
      <c r="U2691" s="38">
        <f t="shared" ref="U2691:U2754" si="214">T2691-S2691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38">
        <f t="shared" si="214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38">
        <f t="shared" si="214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38">
        <f t="shared" si="214"/>
        <v>29.958333333335759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38">
        <f t="shared" si="214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38">
        <f t="shared" si="214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38">
        <f t="shared" si="214"/>
        <v>59.958333333335759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38">
        <f t="shared" si="214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38">
        <f t="shared" si="214"/>
        <v>30.976585648153559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38">
        <f t="shared" si="214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38">
        <f t="shared" si="214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38">
        <f t="shared" si="214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38">
        <f t="shared" si="214"/>
        <v>30.958333333335759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38">
        <f t="shared" si="214"/>
        <v>29.958333333335759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38">
        <f t="shared" si="214"/>
        <v>59.958333333335759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38">
        <f t="shared" si="214"/>
        <v>42.958333333328483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38">
        <f t="shared" si="214"/>
        <v>44.958333333335759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38">
        <f t="shared" si="214"/>
        <v>28.996030092595902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38">
        <f t="shared" si="214"/>
        <v>29.508067129630945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38">
        <f t="shared" si="214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38">
        <f t="shared" si="214"/>
        <v>35.016192129631236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38">
        <f t="shared" si="214"/>
        <v>31.853842592594447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38">
        <f t="shared" si="214"/>
        <v>30.172106481477385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38">
        <f t="shared" si="214"/>
        <v>36.687962962962047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38">
        <f t="shared" si="214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38">
        <f t="shared" si="214"/>
        <v>28.30328703703708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38">
        <f t="shared" si="214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38">
        <f t="shared" si="214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38">
        <f t="shared" si="214"/>
        <v>45.041666666664241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38">
        <f t="shared" si="214"/>
        <v>28.36174768517958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38">
        <f t="shared" si="214"/>
        <v>59.958333333328483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38">
        <f t="shared" si="214"/>
        <v>30.041666666671517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38">
        <f t="shared" si="214"/>
        <v>30.247708333328774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38">
        <f t="shared" si="214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38">
        <f t="shared" si="214"/>
        <v>60.041666666664241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38">
        <f t="shared" si="214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38">
        <f t="shared" si="214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38">
        <f t="shared" si="214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38">
        <f t="shared" si="214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38">
        <f t="shared" si="214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38">
        <f t="shared" si="214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38">
        <f t="shared" si="214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38">
        <f t="shared" si="214"/>
        <v>57.640949074069795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38">
        <f t="shared" si="214"/>
        <v>32.191805555557949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38">
        <f t="shared" si="214"/>
        <v>59.958333333328483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38">
        <f t="shared" si="214"/>
        <v>30.247083333335468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38">
        <f t="shared" si="214"/>
        <v>30.712384259262762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38">
        <f t="shared" si="214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38">
        <f t="shared" si="214"/>
        <v>42.873993055553001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38">
        <f t="shared" si="214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38">
        <f t="shared" si="214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38">
        <f t="shared" si="214"/>
        <v>29.958333333343035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38">
        <f t="shared" si="214"/>
        <v>20.430763888885849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38">
        <f t="shared" si="214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38">
        <f t="shared" si="214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38">
        <f t="shared" si="214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38">
        <f t="shared" si="214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38">
        <f t="shared" si="214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38">
        <f t="shared" si="214"/>
        <v>31.483831018515048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38">
        <f t="shared" si="214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38">
        <f t="shared" si="214"/>
        <v>29.958333333328483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38">
        <f t="shared" si="214"/>
        <v>11.933506944449618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38">
        <f t="shared" si="214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38">
        <f t="shared" si="214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(((J2755/60)/60)/24)+(DATE(1970,1,1))</f>
        <v>41117.900729166664</v>
      </c>
      <c r="T2755" s="15">
        <f t="shared" ref="T2755:T2818" si="218">(((I2755/60)/60)/24)+(DATE(1970,1,1))</f>
        <v>41147.900729166664</v>
      </c>
      <c r="U2755" s="38">
        <f t="shared" ref="U2755:U2818" si="219">T2755-S2755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38">
        <f t="shared" si="219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38">
        <f t="shared" si="219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38">
        <f t="shared" si="219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38">
        <f t="shared" si="219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38">
        <f t="shared" si="219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38">
        <f t="shared" si="219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38">
        <f t="shared" si="219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38">
        <f t="shared" si="219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38">
        <f t="shared" si="219"/>
        <v>59.958333333335759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38">
        <f t="shared" si="219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38">
        <f t="shared" si="219"/>
        <v>29.499641203699866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38">
        <f t="shared" si="219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38">
        <f t="shared" si="219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38">
        <f t="shared" si="219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38">
        <f t="shared" si="219"/>
        <v>29.958333333335759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38">
        <f t="shared" si="219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38">
        <f t="shared" si="219"/>
        <v>29.958333333335759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38">
        <f t="shared" si="219"/>
        <v>49.176620370373712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38">
        <f t="shared" si="219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38">
        <f t="shared" si="219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38">
        <f t="shared" si="219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38">
        <f t="shared" si="219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38">
        <f t="shared" si="219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38">
        <f t="shared" si="219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38">
        <f t="shared" si="219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38">
        <f t="shared" si="219"/>
        <v>30.041666666664241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38">
        <f t="shared" si="219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38">
        <f t="shared" si="219"/>
        <v>28.350069444451947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38">
        <f t="shared" si="219"/>
        <v>25.282662037039699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38">
        <f t="shared" si="219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38">
        <f t="shared" si="219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38">
        <f t="shared" si="219"/>
        <v>29.685567129628907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38">
        <f t="shared" si="219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38">
        <f t="shared" si="219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38">
        <f t="shared" si="219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38">
        <f t="shared" si="219"/>
        <v>19.153541666673846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38">
        <f t="shared" si="219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38">
        <f t="shared" si="219"/>
        <v>30.266678240746842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38">
        <f t="shared" si="219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38">
        <f t="shared" si="219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38">
        <f t="shared" si="219"/>
        <v>16.100011574075324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38">
        <f t="shared" si="219"/>
        <v>16.43239583333343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38">
        <f t="shared" si="219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38">
        <f t="shared" si="219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38">
        <f t="shared" si="219"/>
        <v>14.991655092599103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38">
        <f t="shared" si="219"/>
        <v>31.401967592595611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38">
        <f t="shared" si="219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38">
        <f t="shared" si="219"/>
        <v>22.215173611111823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38">
        <f t="shared" si="219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38">
        <f t="shared" si="219"/>
        <v>42.934305555550964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38">
        <f t="shared" si="219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38">
        <f t="shared" si="219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38">
        <f t="shared" si="219"/>
        <v>36.191087962957681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38">
        <f t="shared" si="219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38">
        <f t="shared" si="219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38">
        <f t="shared" si="219"/>
        <v>8.1135995370277669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38">
        <f t="shared" si="219"/>
        <v>32.026342592595029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38">
        <f t="shared" si="219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38">
        <f t="shared" si="219"/>
        <v>45.422476851861575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38">
        <f t="shared" si="219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38">
        <f t="shared" si="219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38">
        <f t="shared" si="219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38">
        <f t="shared" si="219"/>
        <v>30.199166666672681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(((J2819/60)/60)/24)+(DATE(1970,1,1))</f>
        <v>42023.634976851856</v>
      </c>
      <c r="T2819" s="15">
        <f t="shared" ref="T2819:T2882" si="223">(((I2819/60)/60)/24)+(DATE(1970,1,1))</f>
        <v>42063.634976851856</v>
      </c>
      <c r="U2819" s="38">
        <f t="shared" ref="U2819:U2882" si="224">T2819-S2819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38">
        <f t="shared" si="22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38">
        <f t="shared" si="22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38">
        <f t="shared" si="224"/>
        <v>24.389016203698702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38">
        <f t="shared" si="22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38">
        <f t="shared" si="224"/>
        <v>29.958333333343035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38">
        <f t="shared" si="224"/>
        <v>27.945995370369928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38">
        <f t="shared" si="224"/>
        <v>31.800740740742185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38">
        <f t="shared" si="22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38">
        <f t="shared" si="224"/>
        <v>24.256805555560277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38">
        <f t="shared" si="224"/>
        <v>30.003865740742185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38">
        <f t="shared" si="224"/>
        <v>25.693645833329356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38">
        <f t="shared" si="22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38">
        <f t="shared" si="224"/>
        <v>12.326296296298096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38">
        <f t="shared" si="22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38">
        <f t="shared" si="224"/>
        <v>28.20724537037313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38">
        <f t="shared" si="224"/>
        <v>19.955636574071832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38">
        <f t="shared" si="22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38">
        <f t="shared" si="224"/>
        <v>29.296099537037662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38">
        <f t="shared" si="224"/>
        <v>37.945856481477676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38">
        <f t="shared" si="224"/>
        <v>40.041666666664241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38">
        <f t="shared" si="224"/>
        <v>22.309074074073578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38">
        <f t="shared" si="224"/>
        <v>22.967430555559986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38">
        <f t="shared" si="224"/>
        <v>21.672696759254904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38">
        <f t="shared" si="224"/>
        <v>60.041666666671517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38">
        <f t="shared" si="224"/>
        <v>26.50584490741312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38">
        <f t="shared" si="224"/>
        <v>41.428819444452529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38">
        <f t="shared" si="22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38">
        <f t="shared" si="22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38">
        <f t="shared" si="22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38">
        <f t="shared" si="22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38">
        <f t="shared" si="22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38">
        <f t="shared" si="22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38">
        <f t="shared" si="22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38">
        <f t="shared" si="224"/>
        <v>8.9674884259293322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38">
        <f t="shared" si="22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38">
        <f t="shared" si="22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38">
        <f t="shared" si="22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38">
        <f t="shared" si="224"/>
        <v>28.974178240736364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38">
        <f t="shared" si="224"/>
        <v>59.861030092593865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38">
        <f t="shared" si="224"/>
        <v>59.829918981486117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38">
        <f t="shared" si="224"/>
        <v>23.932696759264218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38">
        <f t="shared" si="22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38">
        <f t="shared" si="22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38">
        <f t="shared" si="22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38">
        <f t="shared" si="22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38">
        <f t="shared" si="22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38">
        <f t="shared" si="224"/>
        <v>29.940659722225973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38">
        <f t="shared" si="22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38">
        <f t="shared" si="224"/>
        <v>29.961562500000582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38">
        <f t="shared" si="224"/>
        <v>23.97138888889458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38">
        <f t="shared" si="22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38">
        <f t="shared" si="22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38">
        <f t="shared" si="22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38">
        <f t="shared" si="22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38">
        <f t="shared" si="22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38">
        <f t="shared" si="22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38">
        <f t="shared" si="22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38">
        <f t="shared" si="22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38">
        <f t="shared" si="22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38">
        <f t="shared" si="224"/>
        <v>31.75319444444176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38">
        <f t="shared" si="22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38">
        <f t="shared" si="22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38">
        <f t="shared" si="224"/>
        <v>43.806111111109203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(((J2883/60)/60)/24)+(DATE(1970,1,1))</f>
        <v>41916.597638888888</v>
      </c>
      <c r="T2883" s="15">
        <f t="shared" ref="T2883:T2946" si="228">(((I2883/60)/60)/24)+(DATE(1970,1,1))</f>
        <v>41976.639305555553</v>
      </c>
      <c r="U2883" s="38">
        <f t="shared" ref="U2883:U2946" si="229">T2883-S2883</f>
        <v>60.041666666664241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38">
        <f t="shared" si="229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38">
        <f t="shared" si="229"/>
        <v>35.304432870369055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38">
        <f t="shared" si="229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38">
        <f t="shared" si="229"/>
        <v>29.958333333335759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38">
        <f t="shared" si="229"/>
        <v>4.5330555555556202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38">
        <f t="shared" si="229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38">
        <f t="shared" si="229"/>
        <v>7.6724537037007394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38">
        <f t="shared" si="229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38">
        <f t="shared" si="229"/>
        <v>28.382037037037662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38">
        <f t="shared" si="229"/>
        <v>59.958333333328483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38">
        <f t="shared" si="229"/>
        <v>7.1608333333351766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38">
        <f t="shared" si="229"/>
        <v>59.310243055551837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38">
        <f t="shared" si="229"/>
        <v>59.958333333328483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38">
        <f t="shared" si="229"/>
        <v>1.3195370370376622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38">
        <f t="shared" si="229"/>
        <v>14.341192129628325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38">
        <f t="shared" si="229"/>
        <v>29.99869212962949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38">
        <f t="shared" si="229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38">
        <f t="shared" si="229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38">
        <f t="shared" si="229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38">
        <f t="shared" si="229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38">
        <f t="shared" si="229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38">
        <f t="shared" si="229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38">
        <f t="shared" si="229"/>
        <v>11.532048611108621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38">
        <f t="shared" si="229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38">
        <f t="shared" si="229"/>
        <v>17.392754629632691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38">
        <f t="shared" si="229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38">
        <f t="shared" si="229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38">
        <f t="shared" si="229"/>
        <v>39.55739583333343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38">
        <f t="shared" si="229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38">
        <f t="shared" si="229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38">
        <f t="shared" si="229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38">
        <f t="shared" si="229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38">
        <f t="shared" si="229"/>
        <v>59.958333333335759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38">
        <f t="shared" si="229"/>
        <v>29.958333333328483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38">
        <f t="shared" si="229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38">
        <f t="shared" si="229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38">
        <f t="shared" si="229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38">
        <f t="shared" si="229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38">
        <f t="shared" si="229"/>
        <v>29.958333333328483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38">
        <f t="shared" si="229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38">
        <f t="shared" si="229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38">
        <f t="shared" si="229"/>
        <v>14.972465277780429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38">
        <f t="shared" si="229"/>
        <v>29.609143518522615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38">
        <f t="shared" si="229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38">
        <f t="shared" si="229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38">
        <f t="shared" si="229"/>
        <v>28.539016203707433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38">
        <f t="shared" si="229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38">
        <f t="shared" si="229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38">
        <f t="shared" si="229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38">
        <f t="shared" si="229"/>
        <v>24.964317129633855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38">
        <f t="shared" si="229"/>
        <v>31.293553240735491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38">
        <f t="shared" si="229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38">
        <f t="shared" si="229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38">
        <f t="shared" si="229"/>
        <v>58.124907407400315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38">
        <f t="shared" si="229"/>
        <v>12.5569097222251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38">
        <f t="shared" si="229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38">
        <f t="shared" si="229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38">
        <f t="shared" si="229"/>
        <v>33.232499999998254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38">
        <f t="shared" si="229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38">
        <f t="shared" si="229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38">
        <f t="shared" si="229"/>
        <v>20.041909722225682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38">
        <f t="shared" si="229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38">
        <f t="shared" si="229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(((J2947/60)/60)/24)+(DATE(1970,1,1))</f>
        <v>42118.139583333337</v>
      </c>
      <c r="T2947" s="15">
        <f t="shared" ref="T2947:T3010" si="233">(((I2947/60)/60)/24)+(DATE(1970,1,1))</f>
        <v>42148.139583333337</v>
      </c>
      <c r="U2947" s="38">
        <f t="shared" ref="U2947:U3010" si="234">T2947-S2947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38">
        <f t="shared" si="234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38">
        <f t="shared" si="234"/>
        <v>49.153854166666861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38">
        <f t="shared" si="234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38">
        <f t="shared" si="234"/>
        <v>30.041666666671517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38">
        <f t="shared" si="234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38">
        <f t="shared" si="234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38">
        <f t="shared" si="234"/>
        <v>31.476400462968741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38">
        <f t="shared" si="234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38">
        <f t="shared" si="234"/>
        <v>19.958333333343035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38">
        <f t="shared" si="234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38">
        <f t="shared" si="234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38">
        <f t="shared" si="234"/>
        <v>59.958333333335759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38">
        <f t="shared" si="234"/>
        <v>59.958333333335759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38">
        <f t="shared" si="234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38">
        <f t="shared" si="234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38">
        <f t="shared" si="234"/>
        <v>27.954178240746842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38">
        <f t="shared" si="234"/>
        <v>28.046689814815181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38">
        <f t="shared" si="234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38">
        <f t="shared" si="234"/>
        <v>29.987280092595029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38">
        <f t="shared" si="234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38">
        <f t="shared" si="234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38">
        <f t="shared" si="234"/>
        <v>29.958333333335759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38">
        <f t="shared" si="234"/>
        <v>13.642129629632109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38">
        <f t="shared" si="234"/>
        <v>30.165590277785668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38">
        <f t="shared" si="234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38">
        <f t="shared" si="234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38">
        <f t="shared" si="234"/>
        <v>14.931481481486117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38">
        <f t="shared" si="234"/>
        <v>28.34828703704261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38">
        <f t="shared" si="234"/>
        <v>28.004965277774318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38">
        <f t="shared" si="234"/>
        <v>28.441134259257524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38">
        <f t="shared" si="234"/>
        <v>16.76932870370365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38">
        <f t="shared" si="234"/>
        <v>59.211874999993597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38">
        <f t="shared" si="234"/>
        <v>9.6087152777763549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38">
        <f t="shared" si="234"/>
        <v>16.425659722226555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38">
        <f t="shared" si="234"/>
        <v>20.167476851842366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38">
        <f t="shared" si="234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38">
        <f t="shared" si="234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38">
        <f t="shared" si="234"/>
        <v>60.041666666664241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38">
        <f t="shared" si="234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38">
        <f t="shared" si="234"/>
        <v>19.192962962973979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38">
        <f t="shared" si="234"/>
        <v>59.958333333328483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38">
        <f t="shared" si="234"/>
        <v>28.692696759258979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38">
        <f t="shared" si="234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38">
        <f t="shared" si="234"/>
        <v>22.187245370369055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38">
        <f t="shared" si="234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38">
        <f t="shared" si="234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38">
        <f t="shared" si="234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38">
        <f t="shared" si="234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38">
        <f t="shared" si="234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38">
        <f t="shared" si="234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38">
        <f t="shared" si="234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38">
        <f t="shared" si="234"/>
        <v>17.473923611112696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38">
        <f t="shared" si="234"/>
        <v>27.990405092597939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38">
        <f t="shared" si="234"/>
        <v>14.343055555553292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38">
        <f t="shared" si="234"/>
        <v>13.922800925924093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38">
        <f t="shared" si="234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38">
        <f t="shared" si="234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38">
        <f t="shared" si="234"/>
        <v>31.400046296294022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38">
        <f t="shared" si="234"/>
        <v>30.041666666664241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38">
        <f t="shared" si="234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38">
        <f t="shared" si="234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38">
        <f t="shared" si="234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38">
        <f t="shared" si="234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(((J3011/60)/60)/24)+(DATE(1970,1,1))</f>
        <v>41939.569907407407</v>
      </c>
      <c r="T3011" s="15">
        <f t="shared" ref="T3011:T3074" si="238">(((I3011/60)/60)/24)+(DATE(1970,1,1))</f>
        <v>41969.611574074079</v>
      </c>
      <c r="U3011" s="38">
        <f t="shared" ref="U3011:U3074" si="239">T3011-S3011</f>
        <v>30.041666666671517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38">
        <f t="shared" si="239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38">
        <f t="shared" si="239"/>
        <v>27.488703703704232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38">
        <f t="shared" si="239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38">
        <f t="shared" si="239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38">
        <f t="shared" si="239"/>
        <v>28.084722222221899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38">
        <f t="shared" si="239"/>
        <v>15.43937499999447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38">
        <f t="shared" si="239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38">
        <f t="shared" si="239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38">
        <f t="shared" si="239"/>
        <v>42.618333333331975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38">
        <f t="shared" si="239"/>
        <v>27.291435185186856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38">
        <f t="shared" si="239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38">
        <f t="shared" si="239"/>
        <v>35.630451388889924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38">
        <f t="shared" si="239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38">
        <f t="shared" si="239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38">
        <f t="shared" si="239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38">
        <f t="shared" si="239"/>
        <v>28.157256944439723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38">
        <f t="shared" si="239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38">
        <f t="shared" si="239"/>
        <v>29.958333333328483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38">
        <f t="shared" si="239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38">
        <f t="shared" si="239"/>
        <v>28.482094907405553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38">
        <f t="shared" si="239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38">
        <f t="shared" si="239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38">
        <f t="shared" si="239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38">
        <f t="shared" si="239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38">
        <f t="shared" si="239"/>
        <v>30.630613425928459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38">
        <f t="shared" si="239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38">
        <f t="shared" si="239"/>
        <v>35.714074074072414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38">
        <f t="shared" si="239"/>
        <v>74.314432870371093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38">
        <f t="shared" si="239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38">
        <f t="shared" si="239"/>
        <v>26.538217592591536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38">
        <f t="shared" si="239"/>
        <v>4.1664236111100763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38">
        <f t="shared" si="239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38">
        <f t="shared" si="239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38">
        <f t="shared" si="239"/>
        <v>27.047465277777519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38">
        <f t="shared" si="239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38">
        <f t="shared" si="239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38">
        <f t="shared" si="239"/>
        <v>29.399699074070668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38">
        <f t="shared" si="239"/>
        <v>43.563726851847605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38">
        <f t="shared" si="239"/>
        <v>28.989097222227429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38">
        <f t="shared" si="239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38">
        <f t="shared" si="239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38">
        <f t="shared" si="239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38">
        <f t="shared" si="239"/>
        <v>29.995902777780429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38">
        <f t="shared" si="239"/>
        <v>51.404247685190057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38">
        <f t="shared" si="239"/>
        <v>37.211643518516212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38">
        <f t="shared" si="239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38">
        <f t="shared" si="239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38">
        <f t="shared" si="239"/>
        <v>29.958333333335759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38">
        <f t="shared" si="239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38">
        <f t="shared" si="239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38">
        <f t="shared" si="239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38">
        <f t="shared" si="239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38">
        <f t="shared" si="239"/>
        <v>29.214212962964666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38">
        <f t="shared" si="239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38">
        <f t="shared" si="239"/>
        <v>31.160810185188893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38">
        <f t="shared" si="239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38">
        <f t="shared" si="239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38">
        <f t="shared" si="239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38">
        <f t="shared" si="239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38">
        <f t="shared" si="239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38">
        <f t="shared" si="239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38">
        <f t="shared" si="239"/>
        <v>17.516886574070668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38">
        <f t="shared" si="239"/>
        <v>14.383078703707724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(((J3075/60)/60)/24)+(DATE(1970,1,1))</f>
        <v>42111.684027777781</v>
      </c>
      <c r="T3075" s="15">
        <f t="shared" ref="T3075:T3138" si="243">(((I3075/60)/60)/24)+(DATE(1970,1,1))</f>
        <v>42169.804861111115</v>
      </c>
      <c r="U3075" s="38">
        <f t="shared" ref="U3075:U3138" si="244">T3075-S3075</f>
        <v>58.120833333334303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38">
        <f t="shared" si="244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38">
        <f t="shared" si="244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38">
        <f t="shared" si="244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38">
        <f t="shared" si="244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38">
        <f t="shared" si="244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38">
        <f t="shared" si="244"/>
        <v>29.958333333328483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38">
        <f t="shared" si="244"/>
        <v>60.041666666664241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38">
        <f t="shared" si="244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38">
        <f t="shared" si="244"/>
        <v>30.041666666671517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38">
        <f t="shared" si="244"/>
        <v>29.644930555557949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38">
        <f t="shared" si="244"/>
        <v>29.059594907412247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38">
        <f t="shared" si="244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38">
        <f t="shared" si="244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38">
        <f t="shared" si="244"/>
        <v>60.041666666664241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38">
        <f t="shared" si="244"/>
        <v>30.997835648144246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38">
        <f t="shared" si="244"/>
        <v>31.540011574070377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38">
        <f t="shared" si="244"/>
        <v>59.958333333335759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38">
        <f t="shared" si="244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38">
        <f t="shared" si="244"/>
        <v>37.297314814815763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38">
        <f t="shared" si="244"/>
        <v>30.256932870375749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38">
        <f t="shared" si="244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38">
        <f t="shared" si="244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38">
        <f t="shared" si="244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38">
        <f t="shared" si="244"/>
        <v>21.079849537032715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38">
        <f t="shared" si="244"/>
        <v>48.219571759254904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38">
        <f t="shared" si="244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38">
        <f t="shared" si="244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38">
        <f t="shared" si="244"/>
        <v>29.947025462963211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38">
        <f t="shared" si="244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38">
        <f t="shared" si="244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38">
        <f t="shared" si="244"/>
        <v>31.174641203702777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38">
        <f t="shared" si="244"/>
        <v>54.48939814815094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38">
        <f t="shared" si="244"/>
        <v>22.487546296295477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38">
        <f t="shared" si="244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38">
        <f t="shared" si="244"/>
        <v>59.958333333328483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38">
        <f t="shared" si="244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38">
        <f t="shared" si="244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38">
        <f t="shared" si="244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38">
        <f t="shared" si="244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38">
        <f t="shared" si="244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38">
        <f t="shared" si="244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38">
        <f t="shared" si="244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38">
        <f t="shared" si="244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38">
        <f t="shared" si="244"/>
        <v>8.1754629629722331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38">
        <f t="shared" si="244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38">
        <f t="shared" si="244"/>
        <v>29.958333333328483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38">
        <f t="shared" si="244"/>
        <v>59.958333333335759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38">
        <f t="shared" si="244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38">
        <f t="shared" si="244"/>
        <v>5.0416666666715173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38">
        <f t="shared" si="244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38">
        <f t="shared" si="244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38">
        <f t="shared" si="244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38">
        <f t="shared" si="244"/>
        <v>29.958333333328483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38">
        <f t="shared" si="244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38">
        <f t="shared" si="244"/>
        <v>29.958333333343035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38">
        <f t="shared" si="244"/>
        <v>39.958333333335759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38">
        <f t="shared" si="244"/>
        <v>30.567407407412247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38">
        <f t="shared" si="244"/>
        <v>29.958333333328483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38">
        <f t="shared" si="244"/>
        <v>59.958333333328483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38">
        <f t="shared" si="244"/>
        <v>29.958333333335759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38">
        <f t="shared" si="244"/>
        <v>20.958333333335759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38">
        <f t="shared" si="244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38">
        <f t="shared" si="244"/>
        <v>36.495208333333721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(((J3139/60)/60)/24)+(DATE(1970,1,1))</f>
        <v>42807.885057870371</v>
      </c>
      <c r="T3139" s="15">
        <f t="shared" ref="T3139:T3202" si="248">(((I3139/60)/60)/24)+(DATE(1970,1,1))</f>
        <v>42858.8</v>
      </c>
      <c r="U3139" s="38">
        <f t="shared" ref="U3139:U3202" si="249">T3139-S3139</f>
        <v>50.914942129631527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38">
        <f t="shared" si="2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38">
        <f t="shared" si="249"/>
        <v>33.919212962959136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38">
        <f t="shared" si="249"/>
        <v>29.958333333328483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38">
        <f t="shared" si="249"/>
        <v>41.07999999999447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38">
        <f t="shared" si="249"/>
        <v>29.958333333328483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38">
        <f t="shared" si="2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38">
        <f t="shared" si="249"/>
        <v>16.711724537031841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38">
        <f t="shared" si="249"/>
        <v>59.958333333328483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38">
        <f t="shared" si="249"/>
        <v>44.958333333328483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38">
        <f t="shared" si="249"/>
        <v>40.041666666664241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38">
        <f t="shared" si="249"/>
        <v>21.501342592593573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38">
        <f t="shared" si="249"/>
        <v>24.065972222226264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38">
        <f t="shared" si="249"/>
        <v>89.902743055550673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38">
        <f t="shared" si="2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38">
        <f t="shared" si="2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38">
        <f t="shared" si="249"/>
        <v>31.053275462960301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38">
        <f t="shared" si="249"/>
        <v>29.958333333335759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38">
        <f t="shared" si="2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38">
        <f t="shared" si="2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38">
        <f t="shared" si="249"/>
        <v>9.4200810185211594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38">
        <f t="shared" si="2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38">
        <f t="shared" si="249"/>
        <v>42.891655092593282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38">
        <f t="shared" si="249"/>
        <v>22.942743055558822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38">
        <f t="shared" si="2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38">
        <f t="shared" si="249"/>
        <v>27.397430555560277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38">
        <f t="shared" si="2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38">
        <f t="shared" si="2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38">
        <f t="shared" si="249"/>
        <v>22.006712962967867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38">
        <f t="shared" si="249"/>
        <v>28.641053240738984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38">
        <f t="shared" si="2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38">
        <f t="shared" si="249"/>
        <v>31.810729166660167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38">
        <f t="shared" si="249"/>
        <v>29.46966435185459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38">
        <f t="shared" si="249"/>
        <v>33.086296296292858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38">
        <f t="shared" si="2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38">
        <f t="shared" si="2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38">
        <f t="shared" si="2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38">
        <f t="shared" si="2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38">
        <f t="shared" si="2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38">
        <f t="shared" si="249"/>
        <v>26.694085648152395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38">
        <f t="shared" si="2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38">
        <f t="shared" si="2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38">
        <f t="shared" si="2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38">
        <f t="shared" si="2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38">
        <f t="shared" si="249"/>
        <v>26.356631944443507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38">
        <f t="shared" si="249"/>
        <v>55.759016203708597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38">
        <f t="shared" si="2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38">
        <f t="shared" si="2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38">
        <f t="shared" si="2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38">
        <f t="shared" si="249"/>
        <v>29.950949074074742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38">
        <f t="shared" si="2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38">
        <f t="shared" si="2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38">
        <f t="shared" si="2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38">
        <f t="shared" si="249"/>
        <v>30.041666666664241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38">
        <f t="shared" si="2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38">
        <f t="shared" si="249"/>
        <v>44.976168981491355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38">
        <f t="shared" si="2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38">
        <f t="shared" si="2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38">
        <f t="shared" si="2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38">
        <f t="shared" si="249"/>
        <v>59.985243055547471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38">
        <f t="shared" si="2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38">
        <f t="shared" si="2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38">
        <f t="shared" si="249"/>
        <v>30.113217592595902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38">
        <f t="shared" si="249"/>
        <v>29.911331018520286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(((J3203/60)/60)/24)+(DATE(1970,1,1))</f>
        <v>41861.767094907409</v>
      </c>
      <c r="T3203" s="15">
        <f t="shared" ref="T3203:T3266" si="253">(((I3203/60)/60)/24)+(DATE(1970,1,1))</f>
        <v>41882.767094907409</v>
      </c>
      <c r="U3203" s="38">
        <f t="shared" ref="U3203:U3266" si="254">T3203-S3203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38">
        <f t="shared" si="254"/>
        <v>58.395763888882357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38">
        <f t="shared" si="254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38">
        <f t="shared" si="254"/>
        <v>29.99028935185197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38">
        <f t="shared" si="254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38">
        <f t="shared" si="254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38">
        <f t="shared" si="254"/>
        <v>59.958333333328483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38">
        <f t="shared" si="254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38">
        <f t="shared" si="254"/>
        <v>32.321087962962338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38">
        <f t="shared" si="254"/>
        <v>47.229409722225682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38">
        <f t="shared" si="254"/>
        <v>31.496759259258397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38">
        <f t="shared" si="254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38">
        <f t="shared" si="254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38">
        <f t="shared" si="254"/>
        <v>37.204016203708306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38">
        <f t="shared" si="254"/>
        <v>37.500798611115897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38">
        <f t="shared" si="254"/>
        <v>31.14153935185459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38">
        <f t="shared" si="254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38">
        <f t="shared" si="254"/>
        <v>32.997847222221026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38">
        <f t="shared" si="254"/>
        <v>34.958333333328483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38">
        <f t="shared" si="254"/>
        <v>34.041620370371675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38">
        <f t="shared" si="254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38">
        <f t="shared" si="254"/>
        <v>31.31299768518511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38">
        <f t="shared" si="254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38">
        <f t="shared" si="254"/>
        <v>47.357488425921474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38">
        <f t="shared" si="254"/>
        <v>21.315532407403225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38">
        <f t="shared" si="254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38">
        <f t="shared" si="254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38">
        <f t="shared" si="254"/>
        <v>31.498333333329356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38">
        <f t="shared" si="254"/>
        <v>30.041666666671517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38">
        <f t="shared" si="254"/>
        <v>14.997847222221026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38">
        <f t="shared" si="254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38">
        <f t="shared" si="254"/>
        <v>30.352118055554456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38">
        <f t="shared" si="254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38">
        <f t="shared" si="254"/>
        <v>33.190416666671808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38">
        <f t="shared" si="254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38">
        <f t="shared" si="254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38">
        <f t="shared" si="254"/>
        <v>23.69162037037313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38">
        <f t="shared" si="254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38">
        <f t="shared" si="254"/>
        <v>24.910266203703941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38">
        <f t="shared" si="254"/>
        <v>28.264490740737529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38">
        <f t="shared" si="254"/>
        <v>32.966087962966412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38">
        <f t="shared" si="254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38">
        <f t="shared" si="254"/>
        <v>23.903217592596775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38">
        <f t="shared" si="254"/>
        <v>30.041666666664241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38">
        <f t="shared" si="254"/>
        <v>31.483124999998836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38">
        <f t="shared" si="254"/>
        <v>28.693750000005821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38">
        <f t="shared" si="254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38">
        <f t="shared" si="254"/>
        <v>29.958333333335759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38">
        <f t="shared" si="254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38">
        <f t="shared" si="254"/>
        <v>30.041666666671517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38">
        <f t="shared" si="254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38">
        <f t="shared" si="254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38">
        <f t="shared" si="254"/>
        <v>18.579537037032424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38">
        <f t="shared" si="254"/>
        <v>29.958333333328483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38">
        <f t="shared" si="254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38">
        <f t="shared" si="254"/>
        <v>21.592164351852261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38">
        <f t="shared" si="254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38">
        <f t="shared" si="254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38">
        <f t="shared" si="254"/>
        <v>29.405034722221899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38">
        <f t="shared" si="254"/>
        <v>35.041666666671517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38">
        <f t="shared" si="254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38">
        <f t="shared" si="254"/>
        <v>30.851134259268292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38">
        <f t="shared" si="254"/>
        <v>23.358935185184237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38">
        <f t="shared" si="254"/>
        <v>16.116458333337505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(((J3267/60)/60)/24)+(DATE(1970,1,1))</f>
        <v>42311.711979166663</v>
      </c>
      <c r="T3267" s="15">
        <f t="shared" ref="T3267:T3330" si="258">(((I3267/60)/60)/24)+(DATE(1970,1,1))</f>
        <v>42341.708333333328</v>
      </c>
      <c r="U3267" s="38">
        <f t="shared" ref="U3267:U3330" si="259">T3267-S3267</f>
        <v>29.996354166665697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38">
        <f t="shared" si="259"/>
        <v>31.338865740734036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38">
        <f t="shared" si="259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38">
        <f t="shared" si="259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38">
        <f t="shared" si="259"/>
        <v>34.062534722223063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38">
        <f t="shared" si="259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38">
        <f t="shared" si="259"/>
        <v>30.041666666671517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38">
        <f t="shared" si="259"/>
        <v>30.041666666664241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38">
        <f t="shared" si="259"/>
        <v>15.990254629636183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38">
        <f t="shared" si="259"/>
        <v>44.170462962967576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38">
        <f t="shared" si="259"/>
        <v>26.307048611110076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38">
        <f t="shared" si="259"/>
        <v>34.215983796297223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38">
        <f t="shared" si="259"/>
        <v>30.041666666664241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38">
        <f t="shared" si="259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38">
        <f t="shared" si="259"/>
        <v>29.958333333343035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38">
        <f t="shared" si="259"/>
        <v>34.451412037029513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38">
        <f t="shared" si="259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38">
        <f t="shared" si="259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38">
        <f t="shared" si="259"/>
        <v>31.130810185190057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38">
        <f t="shared" si="259"/>
        <v>17.364432870366727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38">
        <f t="shared" si="259"/>
        <v>31.265902777769952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38">
        <f t="shared" si="259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38">
        <f t="shared" si="259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38">
        <f t="shared" si="259"/>
        <v>36.183854166665697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38">
        <f t="shared" si="259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38">
        <f t="shared" si="259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38">
        <f t="shared" si="259"/>
        <v>31.463425925932825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38">
        <f t="shared" si="259"/>
        <v>60.041666666671517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38">
        <f t="shared" si="259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38">
        <f t="shared" si="259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38">
        <f t="shared" si="259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38">
        <f t="shared" si="259"/>
        <v>21.160046296296059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38">
        <f t="shared" si="259"/>
        <v>19.186157407406427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38">
        <f t="shared" si="259"/>
        <v>20.042037037041155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38">
        <f t="shared" si="259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38">
        <f t="shared" si="259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38">
        <f t="shared" si="259"/>
        <v>44.555138888885267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38">
        <f t="shared" si="259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38">
        <f t="shared" si="259"/>
        <v>34.958333333343035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38">
        <f t="shared" si="259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38">
        <f t="shared" si="259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38">
        <f t="shared" si="259"/>
        <v>37.90576388889167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38">
        <f t="shared" si="259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38">
        <f t="shared" si="259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38">
        <f t="shared" si="259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38">
        <f t="shared" si="259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38">
        <f t="shared" si="259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38">
        <f t="shared" si="259"/>
        <v>21.107106481489609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38">
        <f t="shared" si="259"/>
        <v>13.797256944453693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38">
        <f t="shared" si="259"/>
        <v>27.569317129629781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38">
        <f t="shared" si="259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38">
        <f t="shared" si="259"/>
        <v>32.707928240743058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38">
        <f t="shared" si="259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38">
        <f t="shared" si="259"/>
        <v>39.802164351858664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38">
        <f t="shared" si="259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38">
        <f t="shared" si="259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38">
        <f t="shared" si="259"/>
        <v>14.065682870372257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38">
        <f t="shared" si="259"/>
        <v>22.152824074073578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38">
        <f t="shared" si="259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38">
        <f t="shared" si="259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38">
        <f t="shared" si="259"/>
        <v>34.958333333335759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38">
        <f t="shared" si="259"/>
        <v>29.958333333328483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38">
        <f t="shared" si="259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38">
        <f t="shared" si="259"/>
        <v>2.4666319444440887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(((J3331/60)/60)/24)+(DATE(1970,1,1))</f>
        <v>41837.323009259257</v>
      </c>
      <c r="T3331" s="15">
        <f t="shared" ref="T3331:T3394" si="263">(((I3331/60)/60)/24)+(DATE(1970,1,1))</f>
        <v>41847.958333333336</v>
      </c>
      <c r="U3331" s="38">
        <f t="shared" ref="U3331:U3394" si="264">T3331-S3331</f>
        <v>10.635324074079108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38">
        <f t="shared" si="264"/>
        <v>29.958333333335759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38">
        <f t="shared" si="264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38">
        <f t="shared" si="264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38">
        <f t="shared" si="264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38">
        <f t="shared" si="264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38">
        <f t="shared" si="264"/>
        <v>27.284189814818092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38">
        <f t="shared" si="264"/>
        <v>27.958333333328483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38">
        <f t="shared" si="264"/>
        <v>21.592974537037662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38">
        <f t="shared" si="264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38">
        <f t="shared" si="264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38">
        <f t="shared" si="264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38">
        <f t="shared" si="264"/>
        <v>22.909479166657547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38">
        <f t="shared" si="264"/>
        <v>32.911226851858373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38">
        <f t="shared" si="264"/>
        <v>20.637685185181908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38">
        <f t="shared" si="264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38">
        <f t="shared" si="264"/>
        <v>58.919583333328774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38">
        <f t="shared" si="264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38">
        <f t="shared" si="264"/>
        <v>14.323449074072414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38">
        <f t="shared" si="264"/>
        <v>23.607175925928459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38">
        <f t="shared" si="264"/>
        <v>21.597546296296059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38">
        <f t="shared" si="264"/>
        <v>35.256817129629781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38">
        <f t="shared" si="264"/>
        <v>37.0629050925927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38">
        <f t="shared" si="264"/>
        <v>56.965532407397404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38">
        <f t="shared" si="264"/>
        <v>13.526041666656965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38">
        <f t="shared" si="264"/>
        <v>35.440439814810816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38">
        <f t="shared" si="264"/>
        <v>10.850613425929623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38">
        <f t="shared" si="264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38">
        <f t="shared" si="264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38">
        <f t="shared" si="264"/>
        <v>30.041666666671517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38">
        <f t="shared" si="264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38">
        <f t="shared" si="264"/>
        <v>21.583298611112696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38">
        <f t="shared" si="264"/>
        <v>17.640625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38">
        <f t="shared" si="264"/>
        <v>14.113229166665406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38">
        <f t="shared" si="264"/>
        <v>18.89531249999709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38">
        <f t="shared" si="264"/>
        <v>21.897581018522033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38">
        <f t="shared" si="264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38">
        <f t="shared" si="264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38">
        <f t="shared" si="264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38">
        <f t="shared" si="264"/>
        <v>36.008576388885558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38">
        <f t="shared" si="264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38">
        <f t="shared" si="264"/>
        <v>30.999016203699284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38">
        <f t="shared" si="264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38">
        <f t="shared" si="264"/>
        <v>20.659537037041446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38">
        <f t="shared" si="264"/>
        <v>23.812037037045229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38">
        <f t="shared" si="264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38">
        <f t="shared" si="264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38">
        <f t="shared" si="264"/>
        <v>59.958333333328483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38">
        <f t="shared" si="264"/>
        <v>29.9729282407352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38">
        <f t="shared" si="264"/>
        <v>24.191828703704232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38">
        <f t="shared" si="264"/>
        <v>17.444444444437977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38">
        <f t="shared" si="264"/>
        <v>35.041666666664241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38">
        <f t="shared" si="264"/>
        <v>29.958333333328483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38">
        <f t="shared" si="264"/>
        <v>24.526435185187438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38">
        <f t="shared" si="264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38">
        <f t="shared" si="264"/>
        <v>37.037407407406135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38">
        <f t="shared" si="264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38">
        <f t="shared" si="264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38">
        <f t="shared" si="264"/>
        <v>40.000000000007276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38">
        <f t="shared" si="264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38">
        <f t="shared" si="264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38">
        <f t="shared" si="264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38">
        <f t="shared" si="264"/>
        <v>29.390416666668898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38">
        <f t="shared" si="264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(((J3395/60)/60)/24)+(DATE(1970,1,1))</f>
        <v>41923.921643518523</v>
      </c>
      <c r="T3395" s="15">
        <f t="shared" ref="T3395:T3458" si="268">(((I3395/60)/60)/24)+(DATE(1970,1,1))</f>
        <v>41949.031944444447</v>
      </c>
      <c r="U3395" s="38">
        <f t="shared" ref="U3395:U3458" si="269">T3395-S3395</f>
        <v>25.110300925924093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38">
        <f t="shared" si="269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38">
        <f t="shared" si="269"/>
        <v>14.044629629628616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38">
        <f t="shared" si="269"/>
        <v>26.719340277784795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38">
        <f t="shared" si="269"/>
        <v>40.438321759269456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38">
        <f t="shared" si="269"/>
        <v>22.956296296288201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38">
        <f t="shared" si="269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38">
        <f t="shared" si="269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38">
        <f t="shared" si="269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38">
        <f t="shared" si="269"/>
        <v>29.486307870371093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38">
        <f t="shared" si="269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38">
        <f t="shared" si="269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38">
        <f t="shared" si="269"/>
        <v>20.982106481475057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38">
        <f t="shared" si="269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38">
        <f t="shared" si="269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38">
        <f t="shared" si="269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38">
        <f t="shared" si="269"/>
        <v>38.059282407397404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38">
        <f t="shared" si="269"/>
        <v>27.250115740745969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38">
        <f t="shared" si="269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38">
        <f t="shared" si="269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38">
        <f t="shared" si="269"/>
        <v>9.4745601851827814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38">
        <f t="shared" si="269"/>
        <v>29.500173611108039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38">
        <f t="shared" si="269"/>
        <v>10.835000000006403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38">
        <f t="shared" si="269"/>
        <v>28.358275462960592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38">
        <f t="shared" si="269"/>
        <v>43.116111111114151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38">
        <f t="shared" si="269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38">
        <f t="shared" si="269"/>
        <v>18.074247685181035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38">
        <f t="shared" si="269"/>
        <v>8.9096990740727051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38">
        <f t="shared" si="269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38">
        <f t="shared" si="269"/>
        <v>28.437777777777228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38">
        <f t="shared" si="269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38">
        <f t="shared" si="269"/>
        <v>21.614074074081145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38">
        <f t="shared" si="269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38">
        <f t="shared" si="269"/>
        <v>19.026585648149194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38">
        <f t="shared" si="269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38">
        <f t="shared" si="269"/>
        <v>24.987881944442051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38">
        <f t="shared" si="269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38">
        <f t="shared" si="269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38">
        <f t="shared" si="269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38">
        <f t="shared" si="269"/>
        <v>25.335486111114733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38">
        <f t="shared" si="269"/>
        <v>31.061863425922638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38">
        <f t="shared" si="269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38">
        <f t="shared" si="269"/>
        <v>16.508182870369637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38">
        <f t="shared" si="269"/>
        <v>21.144525462965248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38">
        <f t="shared" si="269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38">
        <f t="shared" si="269"/>
        <v>25.94714120370918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38">
        <f t="shared" si="269"/>
        <v>13.296412037037953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38">
        <f t="shared" si="269"/>
        <v>22.554074074076198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38">
        <f t="shared" si="269"/>
        <v>27.415497685185983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38">
        <f t="shared" si="269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38">
        <f t="shared" si="269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38">
        <f t="shared" si="269"/>
        <v>8.2911342592633446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38">
        <f t="shared" si="269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38">
        <f t="shared" si="269"/>
        <v>23.681423611109494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38">
        <f t="shared" si="269"/>
        <v>44.958333333328483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38">
        <f t="shared" si="269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38">
        <f t="shared" si="269"/>
        <v>28.114143518527271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38">
        <f t="shared" si="269"/>
        <v>59.958333333328483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38">
        <f t="shared" si="269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38">
        <f t="shared" si="269"/>
        <v>22.526782407410792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38">
        <f t="shared" si="269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38">
        <f t="shared" si="269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38">
        <f t="shared" si="269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38">
        <f t="shared" si="269"/>
        <v>31.085335648152977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(((J3459/60)/60)/24)+(DATE(1970,1,1))</f>
        <v>42016.706678240742</v>
      </c>
      <c r="T3459" s="15">
        <f t="shared" ref="T3459:T3522" si="273">(((I3459/60)/60)/24)+(DATE(1970,1,1))</f>
        <v>42047.249305555553</v>
      </c>
      <c r="U3459" s="38">
        <f t="shared" ref="U3459:U3522" si="274">T3459-S3459</f>
        <v>30.542627314811398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38">
        <f t="shared" si="274"/>
        <v>26.982835648152104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38">
        <f t="shared" si="27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38">
        <f t="shared" si="27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38">
        <f t="shared" si="274"/>
        <v>28.492141203707433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38">
        <f t="shared" si="274"/>
        <v>15.851527777776937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38">
        <f t="shared" si="274"/>
        <v>41.247164351851097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38">
        <f t="shared" si="27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38">
        <f t="shared" si="274"/>
        <v>25.040833333339833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38">
        <f t="shared" si="274"/>
        <v>59.958333333335759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38">
        <f t="shared" si="274"/>
        <v>29.958333333343035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38">
        <f t="shared" si="274"/>
        <v>28.359618055561441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38">
        <f t="shared" si="27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38">
        <f t="shared" si="274"/>
        <v>37.879375000004075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38">
        <f t="shared" si="274"/>
        <v>41.01284722222772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38">
        <f t="shared" si="274"/>
        <v>21.078807870369928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38">
        <f t="shared" si="274"/>
        <v>21.017638888886722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38">
        <f t="shared" si="27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38">
        <f t="shared" si="274"/>
        <v>27.119166666670935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38">
        <f t="shared" si="274"/>
        <v>17.845023148147448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38">
        <f t="shared" si="274"/>
        <v>12.388391203705396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38">
        <f t="shared" si="274"/>
        <v>25.958078703697538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38">
        <f t="shared" si="27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38">
        <f t="shared" si="274"/>
        <v>24.557557870371966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38">
        <f t="shared" si="27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38">
        <f t="shared" si="27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38">
        <f t="shared" si="27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38">
        <f t="shared" si="27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38">
        <f t="shared" si="27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38">
        <f t="shared" si="274"/>
        <v>31.415960648155306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38">
        <f t="shared" si="27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38">
        <f t="shared" si="274"/>
        <v>23.898611111115315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38">
        <f t="shared" si="274"/>
        <v>30.239224537035625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38">
        <f t="shared" si="27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38">
        <f t="shared" si="27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38">
        <f t="shared" si="27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38">
        <f t="shared" si="274"/>
        <v>19.349814814813726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38">
        <f t="shared" si="274"/>
        <v>11.035011574072996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38">
        <f t="shared" si="274"/>
        <v>28.957997685181908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38">
        <f t="shared" si="27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38">
        <f t="shared" si="274"/>
        <v>12.174722222232958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38">
        <f t="shared" si="274"/>
        <v>59.746944444443216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38">
        <f t="shared" si="274"/>
        <v>54.254803240743058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38">
        <f t="shared" si="274"/>
        <v>16.288217592598812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38">
        <f t="shared" si="27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38">
        <f t="shared" si="274"/>
        <v>14.326574074075324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38">
        <f t="shared" si="27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38">
        <f t="shared" si="274"/>
        <v>30.041666666664241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38">
        <f t="shared" si="274"/>
        <v>11.230960648143082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38">
        <f t="shared" si="27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38">
        <f t="shared" si="27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38">
        <f t="shared" si="274"/>
        <v>23.145219907411956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38">
        <f t="shared" si="274"/>
        <v>13.345300925924676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38">
        <f t="shared" si="27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38">
        <f t="shared" si="274"/>
        <v>22.89704861111386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38">
        <f t="shared" si="274"/>
        <v>59.958333333335759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38">
        <f t="shared" si="274"/>
        <v>13.111435185186565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38">
        <f t="shared" si="274"/>
        <v>16.360972222224518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38">
        <f t="shared" si="27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38">
        <f t="shared" si="274"/>
        <v>34.114930555559113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38">
        <f t="shared" si="274"/>
        <v>29.640810185184819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38">
        <f t="shared" si="274"/>
        <v>20.814363425924967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38">
        <f t="shared" si="27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38">
        <f t="shared" si="274"/>
        <v>25.750092592585133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(((J3523/60)/60)/24)+(DATE(1970,1,1))</f>
        <v>41881.361342592594</v>
      </c>
      <c r="T3523" s="15">
        <f t="shared" ref="T3523:T3586" si="278">(((I3523/60)/60)/24)+(DATE(1970,1,1))</f>
        <v>41911.361342592594</v>
      </c>
      <c r="U3523" s="38">
        <f t="shared" ref="U3523:U3586" si="279">T3523-S3523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38">
        <f t="shared" si="279"/>
        <v>27.630949074082309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38">
        <f t="shared" si="279"/>
        <v>57.560787037029513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38">
        <f t="shared" si="279"/>
        <v>14.403090277774027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38">
        <f t="shared" si="279"/>
        <v>10.970995370371384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38">
        <f t="shared" si="279"/>
        <v>27.913993055553874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38">
        <f t="shared" si="279"/>
        <v>29.142766203702195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38">
        <f t="shared" si="279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38">
        <f t="shared" si="279"/>
        <v>20.279884259260143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38">
        <f t="shared" si="279"/>
        <v>28.209988425922347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38">
        <f t="shared" si="279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38">
        <f t="shared" si="279"/>
        <v>15.56612268518802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38">
        <f t="shared" si="279"/>
        <v>30.041666666656965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38">
        <f t="shared" si="279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38">
        <f t="shared" si="279"/>
        <v>31.109837962969323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38">
        <f t="shared" si="279"/>
        <v>29.772164351845277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38">
        <f t="shared" si="279"/>
        <v>36.978287037039991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38">
        <f t="shared" si="279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38">
        <f t="shared" si="279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38">
        <f t="shared" si="279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38">
        <f t="shared" si="279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38">
        <f t="shared" si="279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38">
        <f t="shared" si="279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38">
        <f t="shared" si="279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38">
        <f t="shared" si="279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38">
        <f t="shared" si="279"/>
        <v>21.505277777781885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38">
        <f t="shared" si="279"/>
        <v>24.08725694444729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38">
        <f t="shared" si="279"/>
        <v>22.099375000005239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38">
        <f t="shared" si="279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38">
        <f t="shared" si="279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38">
        <f t="shared" si="279"/>
        <v>28.405671296299261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38">
        <f t="shared" si="279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38">
        <f t="shared" si="279"/>
        <v>31.971296296294895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38">
        <f t="shared" si="279"/>
        <v>30.657881944440305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38">
        <f t="shared" si="279"/>
        <v>30.041666666656965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38">
        <f t="shared" si="279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38">
        <f t="shared" si="279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38">
        <f t="shared" si="279"/>
        <v>42.058159722218988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38">
        <f t="shared" si="279"/>
        <v>22.277453703703941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38">
        <f t="shared" si="279"/>
        <v>35.224930555545143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38">
        <f t="shared" si="279"/>
        <v>18.094699074063101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38">
        <f t="shared" si="279"/>
        <v>9.1547800925982301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38">
        <f t="shared" si="279"/>
        <v>28.119722222225391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38">
        <f t="shared" si="279"/>
        <v>46.043414351850515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38">
        <f t="shared" si="279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38">
        <f t="shared" si="279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38">
        <f t="shared" si="279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38">
        <f t="shared" si="279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38">
        <f t="shared" si="279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38">
        <f t="shared" si="279"/>
        <v>27.959687499998836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38">
        <f t="shared" si="279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38">
        <f t="shared" si="279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38">
        <f t="shared" si="279"/>
        <v>30.041666666664241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38">
        <f t="shared" si="279"/>
        <v>30.041666666664241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38">
        <f t="shared" si="279"/>
        <v>31.382094907414285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38">
        <f t="shared" si="279"/>
        <v>60.041666666671517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38">
        <f t="shared" si="279"/>
        <v>26.482604166667443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38">
        <f t="shared" si="279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38">
        <f t="shared" si="279"/>
        <v>29.958333333328483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38">
        <f t="shared" si="279"/>
        <v>38.031458333331102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38">
        <f t="shared" si="279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38">
        <f t="shared" si="279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38">
        <f t="shared" si="279"/>
        <v>59.958333333335759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38">
        <f t="shared" si="279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(((J3587/60)/60)/24)+(DATE(1970,1,1))</f>
        <v>41964.716319444444</v>
      </c>
      <c r="T3587" s="15">
        <f t="shared" ref="T3587:T3650" si="283">(((I3587/60)/60)/24)+(DATE(1970,1,1))</f>
        <v>41994.716319444444</v>
      </c>
      <c r="U3587" s="38">
        <f t="shared" ref="U3587:U3650" si="284">T3587-S3587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38">
        <f t="shared" si="284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38">
        <f t="shared" si="284"/>
        <v>45.251689814816928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38">
        <f t="shared" si="284"/>
        <v>22.129513888881775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38">
        <f t="shared" si="284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38">
        <f t="shared" si="284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38">
        <f t="shared" si="284"/>
        <v>24.25921296296292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38">
        <f t="shared" si="284"/>
        <v>57.377696759263927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38">
        <f t="shared" si="284"/>
        <v>34.95278935184615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38">
        <f t="shared" si="284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38">
        <f t="shared" si="284"/>
        <v>26.282604166670353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38">
        <f t="shared" si="284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38">
        <f t="shared" si="284"/>
        <v>14.663773148145992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38">
        <f t="shared" si="284"/>
        <v>18.408773148148612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38">
        <f t="shared" si="284"/>
        <v>25.205127314809943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38">
        <f t="shared" si="284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38">
        <f t="shared" si="284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38">
        <f t="shared" si="284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38">
        <f t="shared" si="284"/>
        <v>30.041666666671517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38">
        <f t="shared" si="284"/>
        <v>6.2752777777786832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38">
        <f t="shared" si="284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38">
        <f t="shared" si="284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38">
        <f t="shared" si="284"/>
        <v>14.036087962958845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38">
        <f t="shared" si="284"/>
        <v>31.873958333322662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38">
        <f t="shared" si="284"/>
        <v>29.958333333343035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38">
        <f t="shared" si="284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38">
        <f t="shared" si="284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38">
        <f t="shared" si="284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38">
        <f t="shared" si="284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38">
        <f t="shared" si="284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38">
        <f t="shared" si="284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38">
        <f t="shared" si="284"/>
        <v>29.958333333335759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38">
        <f t="shared" si="284"/>
        <v>14.38971064814541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38">
        <f t="shared" si="284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38">
        <f t="shared" si="284"/>
        <v>32.784421296295477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38">
        <f t="shared" si="284"/>
        <v>30.228460648155306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38">
        <f t="shared" si="284"/>
        <v>23.93930555555562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38">
        <f t="shared" si="284"/>
        <v>32.91908564815094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38">
        <f t="shared" si="284"/>
        <v>17.554745370369346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38">
        <f t="shared" si="284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38">
        <f t="shared" si="284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38">
        <f t="shared" si="284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38">
        <f t="shared" si="284"/>
        <v>50.424224537040573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38">
        <f t="shared" si="284"/>
        <v>60.041666666671517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38">
        <f t="shared" si="284"/>
        <v>58.613842592589208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38">
        <f t="shared" si="284"/>
        <v>30.041666666671517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38">
        <f t="shared" si="284"/>
        <v>24.412534722228884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38">
        <f t="shared" si="284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38">
        <f t="shared" si="284"/>
        <v>43.418206018526689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38">
        <f t="shared" si="284"/>
        <v>47.999606481484079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38">
        <f t="shared" si="284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38">
        <f t="shared" si="284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38">
        <f t="shared" si="284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38">
        <f t="shared" si="284"/>
        <v>59.958333333328483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38">
        <f t="shared" si="284"/>
        <v>59.955486111110076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38">
        <f t="shared" si="284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38">
        <f t="shared" si="284"/>
        <v>17.581261574072414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38">
        <f t="shared" si="284"/>
        <v>40.892048611101927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38">
        <f t="shared" si="284"/>
        <v>40.041666666664241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38">
        <f t="shared" si="284"/>
        <v>27.965891203704814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38">
        <f t="shared" si="284"/>
        <v>30.041666666671517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38">
        <f t="shared" si="284"/>
        <v>31.557847222225973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38">
        <f t="shared" si="284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38">
        <f t="shared" si="284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(((J3651/60)/60)/24)+(DATE(1970,1,1))</f>
        <v>41780.712893518517</v>
      </c>
      <c r="T3651" s="15">
        <f t="shared" ref="T3651:T3714" si="288">(((I3651/60)/60)/24)+(DATE(1970,1,1))</f>
        <v>41806.712893518517</v>
      </c>
      <c r="U3651" s="38">
        <f t="shared" ref="U3651:U3714" si="289">T3651-S3651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38">
        <f t="shared" si="289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38">
        <f t="shared" si="289"/>
        <v>33.01965277778072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38">
        <f t="shared" si="289"/>
        <v>10.521273148151522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38">
        <f t="shared" si="289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38">
        <f t="shared" si="289"/>
        <v>23.291828703702777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38">
        <f t="shared" si="289"/>
        <v>29.487754629633855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38">
        <f t="shared" si="289"/>
        <v>30.047499999993306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38">
        <f t="shared" si="289"/>
        <v>23.274317129624251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38">
        <f t="shared" si="289"/>
        <v>46.30740740741021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38">
        <f t="shared" si="289"/>
        <v>27.33321759258979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38">
        <f t="shared" si="289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38">
        <f t="shared" si="289"/>
        <v>22.270000000004075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38">
        <f t="shared" si="289"/>
        <v>29.958333333328483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38">
        <f t="shared" si="289"/>
        <v>60.041666666671517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38">
        <f t="shared" si="289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38">
        <f t="shared" si="289"/>
        <v>11.021041666666861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38">
        <f t="shared" si="289"/>
        <v>21.386782407404098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38">
        <f t="shared" si="289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38">
        <f t="shared" si="289"/>
        <v>23.216759259259561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38">
        <f t="shared" si="289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38">
        <f t="shared" si="289"/>
        <v>13.444317129629781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38">
        <f t="shared" si="289"/>
        <v>20.537881944444962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38">
        <f t="shared" si="289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38">
        <f t="shared" si="289"/>
        <v>34.241006944444962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38">
        <f t="shared" si="289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38">
        <f t="shared" si="289"/>
        <v>12.361319444440596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38">
        <f t="shared" si="289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38">
        <f t="shared" si="289"/>
        <v>20.591689814820711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38">
        <f t="shared" si="289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38">
        <f t="shared" si="289"/>
        <v>34.446284722223936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38">
        <f t="shared" si="289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38">
        <f t="shared" si="289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38">
        <f t="shared" si="289"/>
        <v>33.605578703703941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38">
        <f t="shared" si="289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38">
        <f t="shared" si="289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38">
        <f t="shared" si="289"/>
        <v>25.281724537038826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38">
        <f t="shared" si="289"/>
        <v>14.503240740741603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38">
        <f t="shared" si="289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38">
        <f t="shared" si="289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38">
        <f t="shared" si="289"/>
        <v>29.107187500005239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38">
        <f t="shared" si="289"/>
        <v>30.041666666664241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38">
        <f t="shared" si="289"/>
        <v>44.507071759260725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38">
        <f t="shared" si="289"/>
        <v>9.0349652777804295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38">
        <f t="shared" si="289"/>
        <v>29.746192129634437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38">
        <f t="shared" si="289"/>
        <v>36.949456018512137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38">
        <f t="shared" si="289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38">
        <f t="shared" si="289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38">
        <f t="shared" si="289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38">
        <f t="shared" si="289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38">
        <f t="shared" si="289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38">
        <f t="shared" si="289"/>
        <v>30.081018518518249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38">
        <f t="shared" si="289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38">
        <f t="shared" si="289"/>
        <v>37.419629629628616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38">
        <f t="shared" si="289"/>
        <v>38.786481481482042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38">
        <f t="shared" si="289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38">
        <f t="shared" si="289"/>
        <v>21.207013888888469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38">
        <f t="shared" si="289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38">
        <f t="shared" si="289"/>
        <v>21.178032407406135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38">
        <f t="shared" si="289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38">
        <f t="shared" si="289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38">
        <f t="shared" si="289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38">
        <f t="shared" si="289"/>
        <v>25.942442129628034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38">
        <f t="shared" si="289"/>
        <v>21.118900462963211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(((J3715/60)/60)/24)+(DATE(1970,1,1))</f>
        <v>42505.738032407404</v>
      </c>
      <c r="T3715" s="15">
        <f t="shared" ref="T3715:T3778" si="293">(((I3715/60)/60)/24)+(DATE(1970,1,1))</f>
        <v>42525.738032407404</v>
      </c>
      <c r="U3715" s="38">
        <f t="shared" ref="U3715:U3778" si="294">T3715-S3715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38">
        <f t="shared" si="294"/>
        <v>31.609641203700448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38">
        <f t="shared" si="294"/>
        <v>57.540520833339542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38">
        <f t="shared" si="294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38">
        <f t="shared" si="294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38">
        <f t="shared" si="294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38">
        <f t="shared" si="294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38">
        <f t="shared" si="294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38">
        <f t="shared" si="294"/>
        <v>21.041666666664241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38">
        <f t="shared" si="294"/>
        <v>30.285798611112114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38">
        <f t="shared" si="294"/>
        <v>30.041666666664241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38">
        <f t="shared" si="294"/>
        <v>29.466898148137261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38">
        <f t="shared" si="294"/>
        <v>16.950613425920892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38">
        <f t="shared" si="294"/>
        <v>27.734131944438559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38">
        <f t="shared" si="294"/>
        <v>30.856550925920601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38">
        <f t="shared" si="294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38">
        <f t="shared" si="294"/>
        <v>44.958333333328483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38">
        <f t="shared" si="294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38">
        <f t="shared" si="294"/>
        <v>30.388125000004948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38">
        <f t="shared" si="294"/>
        <v>59.822534722217824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38">
        <f t="shared" si="294"/>
        <v>9.9131018518528435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38">
        <f t="shared" si="294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38">
        <f t="shared" si="294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38">
        <f t="shared" si="294"/>
        <v>38.038275462968159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38">
        <f t="shared" si="294"/>
        <v>22.599965277782758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38">
        <f t="shared" si="294"/>
        <v>21.97795138888614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38">
        <f t="shared" si="294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38">
        <f t="shared" si="294"/>
        <v>29.98938657407416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38">
        <f t="shared" si="294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38">
        <f t="shared" si="294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38">
        <f t="shared" si="294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38">
        <f t="shared" si="294"/>
        <v>31.351712962961756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38">
        <f t="shared" si="294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38">
        <f t="shared" si="294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38">
        <f t="shared" si="294"/>
        <v>26.657916666670644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38">
        <f t="shared" si="294"/>
        <v>20.542870370365563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38">
        <f t="shared" si="294"/>
        <v>31.038796296299552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38">
        <f t="shared" si="294"/>
        <v>28.35106481481489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38">
        <f t="shared" si="294"/>
        <v>59.958333333328483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38">
        <f t="shared" si="294"/>
        <v>40.072511574078817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38">
        <f t="shared" si="294"/>
        <v>29.175925925927004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38">
        <f t="shared" si="294"/>
        <v>37.326423611113569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38">
        <f t="shared" si="294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38">
        <f t="shared" si="294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38">
        <f t="shared" si="294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38">
        <f t="shared" si="294"/>
        <v>30.736828703709762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38">
        <f t="shared" si="294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38">
        <f t="shared" si="294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38">
        <f t="shared" si="294"/>
        <v>53.491469907399733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38">
        <f t="shared" si="294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38">
        <f t="shared" si="294"/>
        <v>29.958333333335759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38">
        <f t="shared" si="294"/>
        <v>19.182037037026021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38">
        <f t="shared" si="294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38">
        <f t="shared" si="294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38">
        <f t="shared" si="294"/>
        <v>14.18799768518511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38">
        <f t="shared" si="294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38">
        <f t="shared" si="294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38">
        <f t="shared" si="294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38">
        <f t="shared" si="294"/>
        <v>14.14291666666395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38">
        <f t="shared" si="294"/>
        <v>20.633032407407882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38">
        <f t="shared" si="294"/>
        <v>33.083715277782176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38">
        <f t="shared" si="294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38">
        <f t="shared" si="294"/>
        <v>27.224039351858664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38">
        <f t="shared" si="294"/>
        <v>37.673865740740439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(((J3779/60)/60)/24)+(DATE(1970,1,1))</f>
        <v>41887.111354166671</v>
      </c>
      <c r="T3779" s="15">
        <f t="shared" ref="T3779:T3842" si="298">(((I3779/60)/60)/24)+(DATE(1970,1,1))</f>
        <v>41909.166666666664</v>
      </c>
      <c r="U3779" s="38">
        <f t="shared" ref="U3779:U3842" si="299">T3779-S3779</f>
        <v>22.055312499993306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38">
        <f t="shared" si="29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38">
        <f t="shared" si="299"/>
        <v>29.958333333343035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38">
        <f t="shared" si="299"/>
        <v>32.617766203693463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38">
        <f t="shared" si="29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38">
        <f t="shared" si="299"/>
        <v>29.096099537026021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38">
        <f t="shared" si="299"/>
        <v>24.526388888894871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38">
        <f t="shared" si="29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38">
        <f t="shared" si="299"/>
        <v>35.780219907406718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38">
        <f t="shared" si="29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38">
        <f t="shared" si="299"/>
        <v>28.631180555559695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38">
        <f t="shared" si="299"/>
        <v>27.983344907406718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38">
        <f t="shared" si="29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38">
        <f t="shared" si="299"/>
        <v>30.041666666664241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38">
        <f t="shared" si="29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38">
        <f t="shared" si="29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38">
        <f t="shared" si="29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38">
        <f t="shared" si="29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38">
        <f t="shared" si="299"/>
        <v>43.501273148147448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38">
        <f t="shared" si="29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38">
        <f t="shared" si="29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38">
        <f t="shared" si="29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38">
        <f t="shared" si="29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38">
        <f t="shared" si="299"/>
        <v>32.4705671296324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38">
        <f t="shared" si="29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38">
        <f t="shared" si="29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38">
        <f t="shared" si="29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38">
        <f t="shared" si="299"/>
        <v>55.282129629631527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38">
        <f t="shared" si="29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38">
        <f t="shared" si="29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38">
        <f t="shared" si="29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38">
        <f t="shared" si="299"/>
        <v>59.958333333328483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38">
        <f t="shared" si="299"/>
        <v>50.431631944447872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38">
        <f t="shared" si="299"/>
        <v>29.958333333328483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38">
        <f t="shared" si="299"/>
        <v>33.83133101851854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38">
        <f t="shared" si="299"/>
        <v>46.414722222223645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38">
        <f t="shared" si="299"/>
        <v>38.629155092588917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38">
        <f t="shared" si="299"/>
        <v>36.261898148150067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38">
        <f t="shared" si="299"/>
        <v>29.698414351849351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38">
        <f t="shared" si="29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38">
        <f t="shared" si="299"/>
        <v>16.469027777784504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38">
        <f t="shared" si="299"/>
        <v>29.958333333328483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38">
        <f t="shared" si="299"/>
        <v>18.666851851856336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38">
        <f t="shared" si="29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38">
        <f t="shared" si="29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38">
        <f t="shared" si="299"/>
        <v>59.119479166671226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38">
        <f t="shared" si="299"/>
        <v>34.255740740743931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38">
        <f t="shared" si="299"/>
        <v>11.943946759260143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38">
        <f t="shared" si="29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38">
        <f t="shared" si="29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38">
        <f t="shared" si="299"/>
        <v>55.071747685185983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38">
        <f t="shared" si="299"/>
        <v>60.041666666664241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38">
        <f t="shared" si="29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38">
        <f t="shared" si="29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38">
        <f t="shared" si="299"/>
        <v>21.041666666664241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38">
        <f t="shared" si="29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38">
        <f t="shared" si="299"/>
        <v>10.925555555557366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38">
        <f t="shared" si="29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38">
        <f t="shared" si="29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38">
        <f t="shared" si="299"/>
        <v>31.24638888888876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38">
        <f t="shared" si="29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38">
        <f t="shared" si="29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38">
        <f t="shared" si="29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38">
        <f t="shared" si="299"/>
        <v>24.958333333328483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(((J3843/60)/60)/24)+(DATE(1970,1,1))</f>
        <v>41780.785729166666</v>
      </c>
      <c r="T3843" s="15">
        <f t="shared" ref="T3843:T3906" si="303">(((I3843/60)/60)/24)+(DATE(1970,1,1))</f>
        <v>41840.785729166666</v>
      </c>
      <c r="U3843" s="38">
        <f t="shared" ref="U3843:U3906" si="304">T3843-S3843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38">
        <f t="shared" si="304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38">
        <f t="shared" si="304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38">
        <f t="shared" si="304"/>
        <v>26.67368055555562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38">
        <f t="shared" si="304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38">
        <f t="shared" si="304"/>
        <v>31.06942129629897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38">
        <f t="shared" si="304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38">
        <f t="shared" si="304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38">
        <f t="shared" si="304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38">
        <f t="shared" si="304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38">
        <f t="shared" si="304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38">
        <f t="shared" si="304"/>
        <v>24.958333333328483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38">
        <f t="shared" si="304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38">
        <f t="shared" si="304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38">
        <f t="shared" si="304"/>
        <v>29.958333333328483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38">
        <f t="shared" si="304"/>
        <v>29.958333333335759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38">
        <f t="shared" si="304"/>
        <v>22.979513888887595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38">
        <f t="shared" si="304"/>
        <v>18.443935185183364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38">
        <f t="shared" si="304"/>
        <v>25.981400462958845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38">
        <f t="shared" si="304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38">
        <f t="shared" si="304"/>
        <v>41.317627314820129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38">
        <f t="shared" si="304"/>
        <v>14.446574074077944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38">
        <f t="shared" si="304"/>
        <v>60.041666666664241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38">
        <f t="shared" si="304"/>
        <v>30.041666666656965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38">
        <f t="shared" si="304"/>
        <v>39.577569444438268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38">
        <f t="shared" si="304"/>
        <v>49.198136574072123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38">
        <f t="shared" si="304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38">
        <f t="shared" si="304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38">
        <f t="shared" si="304"/>
        <v>29.408194444440596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38">
        <f t="shared" si="304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38">
        <f t="shared" si="304"/>
        <v>59.958333333343035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38">
        <f t="shared" si="304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38">
        <f t="shared" si="304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38">
        <f t="shared" si="304"/>
        <v>21.025208333339833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38">
        <f t="shared" si="304"/>
        <v>1.0698495370452292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38">
        <f t="shared" si="304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38">
        <f t="shared" si="304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38">
        <f t="shared" si="304"/>
        <v>30.347152777780138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38">
        <f t="shared" si="304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38">
        <f t="shared" si="304"/>
        <v>35.143287037040864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38">
        <f t="shared" si="304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38">
        <f t="shared" si="304"/>
        <v>26.9769675925927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38">
        <f t="shared" si="304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38">
        <f t="shared" si="304"/>
        <v>24.958333333335759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38">
        <f t="shared" si="304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38">
        <f t="shared" si="304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38">
        <f t="shared" si="304"/>
        <v>46.058692129634437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38">
        <f t="shared" si="304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38">
        <f t="shared" si="304"/>
        <v>31.971412037033588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38">
        <f t="shared" si="304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38">
        <f t="shared" si="304"/>
        <v>30.075185185189184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38">
        <f t="shared" si="304"/>
        <v>7.6393865740683395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38">
        <f t="shared" si="304"/>
        <v>41.592129629629198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38">
        <f t="shared" si="304"/>
        <v>30.249166666668316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38">
        <f t="shared" si="304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38">
        <f t="shared" si="304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38">
        <f t="shared" si="304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38">
        <f t="shared" si="304"/>
        <v>40.184375000004366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38">
        <f t="shared" si="304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38">
        <f t="shared" si="304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38">
        <f t="shared" si="304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38">
        <f t="shared" si="304"/>
        <v>25.041666666664241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38">
        <f t="shared" si="304"/>
        <v>44.806886574078817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38">
        <f t="shared" si="304"/>
        <v>13.981944444443798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(((J3907/60)/60)/24)+(DATE(1970,1,1))</f>
        <v>42124.623877314814</v>
      </c>
      <c r="T3907" s="15">
        <f t="shared" ref="T3907:T3970" si="308">(((I3907/60)/60)/24)+(DATE(1970,1,1))</f>
        <v>42166.958333333328</v>
      </c>
      <c r="U3907" s="38">
        <f t="shared" ref="U3907:U3970" si="309">T3907-S3907</f>
        <v>42.334456018514175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38">
        <f t="shared" si="309"/>
        <v>37.641284722223645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38">
        <f t="shared" si="309"/>
        <v>32.019374999996217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38">
        <f t="shared" si="309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38">
        <f t="shared" si="309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38">
        <f t="shared" si="309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38">
        <f t="shared" si="309"/>
        <v>30.041666666664241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38">
        <f t="shared" si="309"/>
        <v>59.920949074075907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38">
        <f t="shared" si="309"/>
        <v>30.041666666664241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38">
        <f t="shared" si="309"/>
        <v>20.138703703705687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38">
        <f t="shared" si="309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38">
        <f t="shared" si="309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38">
        <f t="shared" si="309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38">
        <f t="shared" si="309"/>
        <v>12.002048611109785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38">
        <f t="shared" si="309"/>
        <v>28.315127314810525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38">
        <f t="shared" si="309"/>
        <v>30.041666666671517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38">
        <f t="shared" si="309"/>
        <v>12.207696759258397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38">
        <f t="shared" si="309"/>
        <v>45.189699074064265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38">
        <f t="shared" si="309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38">
        <f t="shared" si="309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38">
        <f t="shared" si="309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38">
        <f t="shared" si="309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38">
        <f t="shared" si="309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38">
        <f t="shared" si="309"/>
        <v>27.524456018516503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38">
        <f t="shared" si="309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38">
        <f t="shared" si="309"/>
        <v>27.911250000004657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38">
        <f t="shared" si="309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38">
        <f t="shared" si="309"/>
        <v>29.958333333335759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38">
        <f t="shared" si="309"/>
        <v>29.061550925922347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38">
        <f t="shared" si="309"/>
        <v>44.86991898148699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38">
        <f t="shared" si="309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38">
        <f t="shared" si="309"/>
        <v>30.041666666664241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38">
        <f t="shared" si="309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38">
        <f t="shared" si="309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38">
        <f t="shared" si="309"/>
        <v>3.7872800925906631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38">
        <f t="shared" si="309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38">
        <f t="shared" si="309"/>
        <v>27.454432870377786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38">
        <f t="shared" si="309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38">
        <f t="shared" si="309"/>
        <v>30.922824074077653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38">
        <f t="shared" si="309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38">
        <f t="shared" si="309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38">
        <f t="shared" si="309"/>
        <v>31.499745370369055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38">
        <f t="shared" si="309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38">
        <f t="shared" si="309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38">
        <f t="shared" si="309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38">
        <f t="shared" si="309"/>
        <v>29.071990740740148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38">
        <f t="shared" si="309"/>
        <v>59.958333333328483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38">
        <f t="shared" si="309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38">
        <f t="shared" si="309"/>
        <v>30.930023148146574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38">
        <f t="shared" si="309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38">
        <f t="shared" si="309"/>
        <v>30.041666666664241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38">
        <f t="shared" si="309"/>
        <v>27.081863425926713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38">
        <f t="shared" si="309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38">
        <f t="shared" si="309"/>
        <v>36.632962962961756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38">
        <f t="shared" si="309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38">
        <f t="shared" si="309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38">
        <f t="shared" si="309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38">
        <f t="shared" si="309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38">
        <f t="shared" si="309"/>
        <v>30.041666666664241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38">
        <f t="shared" si="309"/>
        <v>59.958333333328483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38">
        <f t="shared" si="309"/>
        <v>59.958333333328483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38">
        <f t="shared" si="309"/>
        <v>42.41275462962949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38">
        <f t="shared" si="309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38">
        <f t="shared" si="309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(((J3971/60)/60)/24)+(DATE(1970,1,1))</f>
        <v>42601.854699074072</v>
      </c>
      <c r="T3971" s="15">
        <f t="shared" ref="T3971:T4034" si="313">(((I3971/60)/60)/24)+(DATE(1970,1,1))</f>
        <v>42611.163194444445</v>
      </c>
      <c r="U3971" s="38">
        <f t="shared" ref="U3971:U4034" si="314">T3971-S3971</f>
        <v>9.3084953703728388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38">
        <f t="shared" si="314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38">
        <f t="shared" si="314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38">
        <f t="shared" si="314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38">
        <f t="shared" si="314"/>
        <v>29.482523148151813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38">
        <f t="shared" si="314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38">
        <f t="shared" si="314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38">
        <f t="shared" si="314"/>
        <v>21.433321759257524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38">
        <f t="shared" si="314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38">
        <f t="shared" si="314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38">
        <f t="shared" si="314"/>
        <v>22.929895833323826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38">
        <f t="shared" si="314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38">
        <f t="shared" si="314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38">
        <f t="shared" si="314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38">
        <f t="shared" si="314"/>
        <v>31.421111111114442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38">
        <f t="shared" si="314"/>
        <v>30.036527777781885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38">
        <f t="shared" si="314"/>
        <v>21.171064814814599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38">
        <f t="shared" si="314"/>
        <v>28.995902777780429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38">
        <f t="shared" si="314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38">
        <f t="shared" si="314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38">
        <f t="shared" si="314"/>
        <v>30.041666666671517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38">
        <f t="shared" si="314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38">
        <f t="shared" si="314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38">
        <f t="shared" si="314"/>
        <v>60.041666666671517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38">
        <f t="shared" si="314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38">
        <f t="shared" si="314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38">
        <f t="shared" si="314"/>
        <v>29.793321759258106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38">
        <f t="shared" si="314"/>
        <v>13.402500000003783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38">
        <f t="shared" si="314"/>
        <v>29.958333333343035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38">
        <f t="shared" si="314"/>
        <v>29.958333333335759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38">
        <f t="shared" si="314"/>
        <v>39.998969907406718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38">
        <f t="shared" si="314"/>
        <v>59.958333333335759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38">
        <f t="shared" si="314"/>
        <v>19.827453703706851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38">
        <f t="shared" si="314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38">
        <f t="shared" si="314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38">
        <f t="shared" si="314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38">
        <f t="shared" si="314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38">
        <f t="shared" si="314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38">
        <f t="shared" si="314"/>
        <v>28.913182870375749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38">
        <f t="shared" si="314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38">
        <f t="shared" si="314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38">
        <f t="shared" si="314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38">
        <f t="shared" si="314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38">
        <f t="shared" si="314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38">
        <f t="shared" si="314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38">
        <f t="shared" si="314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38">
        <f t="shared" si="314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38">
        <f t="shared" si="314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38">
        <f t="shared" si="314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38">
        <f t="shared" si="314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38">
        <f t="shared" si="314"/>
        <v>58.010231481472147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38">
        <f t="shared" si="314"/>
        <v>29.958333333328483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38">
        <f t="shared" si="314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38">
        <f t="shared" si="314"/>
        <v>45.536724537043483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38">
        <f t="shared" si="314"/>
        <v>44.958333333343035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38">
        <f t="shared" si="314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38">
        <f t="shared" si="314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38">
        <f t="shared" si="314"/>
        <v>60.041666666664241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38">
        <f t="shared" si="314"/>
        <v>20.070821759261889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38">
        <f t="shared" si="314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38">
        <f t="shared" si="314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38">
        <f t="shared" si="314"/>
        <v>29.128946759257815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38">
        <f t="shared" si="314"/>
        <v>50.041666666664241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38">
        <f t="shared" si="314"/>
        <v>60.041666666664241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(((J4035/60)/60)/24)+(DATE(1970,1,1))</f>
        <v>42614.268796296295</v>
      </c>
      <c r="T4035" s="15">
        <f t="shared" ref="T4035:T4098" si="318">(((I4035/60)/60)/24)+(DATE(1970,1,1))</f>
        <v>42645.375</v>
      </c>
      <c r="U4035" s="38">
        <f t="shared" ref="U4035:U4098" si="319">T4035-S4035</f>
        <v>31.106203703704523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38">
        <f t="shared" si="319"/>
        <v>29.958333333328483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38">
        <f t="shared" si="319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38">
        <f t="shared" si="319"/>
        <v>17.00041666666948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38">
        <f t="shared" si="319"/>
        <v>17.52991898147593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38">
        <f t="shared" si="319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38">
        <f t="shared" si="319"/>
        <v>33.578391203700448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38">
        <f t="shared" si="319"/>
        <v>58.893472222218406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38">
        <f t="shared" si="319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38">
        <f t="shared" si="319"/>
        <v>29.718703703700157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38">
        <f t="shared" si="319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38">
        <f t="shared" si="319"/>
        <v>29.98863425925083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38">
        <f t="shared" si="319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38">
        <f t="shared" si="319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38">
        <f t="shared" si="319"/>
        <v>24.01917824074917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38">
        <f t="shared" si="319"/>
        <v>34.958333333335759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38">
        <f t="shared" si="319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38">
        <f t="shared" si="319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38">
        <f t="shared" si="319"/>
        <v>6.4766550925924093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38">
        <f t="shared" si="319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38">
        <f t="shared" si="319"/>
        <v>30.143194444441178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38">
        <f t="shared" si="319"/>
        <v>30.325405092597066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38">
        <f t="shared" si="319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38">
        <f t="shared" si="319"/>
        <v>19.899317129624251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38">
        <f t="shared" si="319"/>
        <v>22.989814814805868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38">
        <f t="shared" si="319"/>
        <v>15.105277777780429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38">
        <f t="shared" si="319"/>
        <v>31.484351851853717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38">
        <f t="shared" si="319"/>
        <v>33.971574074072123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38">
        <f t="shared" si="319"/>
        <v>59.958333333328483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38">
        <f t="shared" si="319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38">
        <f t="shared" si="319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38">
        <f t="shared" si="319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38">
        <f t="shared" si="319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38">
        <f t="shared" si="319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38">
        <f t="shared" si="319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38">
        <f t="shared" si="319"/>
        <v>29.998206018521159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38">
        <f t="shared" si="319"/>
        <v>40.838472222225391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38">
        <f t="shared" si="319"/>
        <v>32.458101851851097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38">
        <f t="shared" si="319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38">
        <f t="shared" si="319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38">
        <f t="shared" si="319"/>
        <v>54.821458333331975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38">
        <f t="shared" si="319"/>
        <v>30.041666666664241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38">
        <f t="shared" si="319"/>
        <v>41.681840277778974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38">
        <f t="shared" si="319"/>
        <v>28.031377314808196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38">
        <f t="shared" si="319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38">
        <f t="shared" si="319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38">
        <f t="shared" si="319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38">
        <f t="shared" si="319"/>
        <v>24.089398148149485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38">
        <f t="shared" si="319"/>
        <v>29.958333333343035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38">
        <f t="shared" si="319"/>
        <v>15.769062499995925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38">
        <f t="shared" si="319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38">
        <f t="shared" si="319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38">
        <f t="shared" si="319"/>
        <v>28.5620949074073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38">
        <f t="shared" si="319"/>
        <v>24.225706018522033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38">
        <f t="shared" si="319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38">
        <f t="shared" si="319"/>
        <v>29.822175925932243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38">
        <f t="shared" si="319"/>
        <v>33.000138888892252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38">
        <f t="shared" si="319"/>
        <v>13.952118055560277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38">
        <f t="shared" si="319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38">
        <f t="shared" si="319"/>
        <v>59.958333333343035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38">
        <f t="shared" si="319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38">
        <f t="shared" si="319"/>
        <v>44.120833333334303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38">
        <f t="shared" si="319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38">
        <f t="shared" si="319"/>
        <v>43.838437499995052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(((J4099/60)/60)/24)+(DATE(1970,1,1))</f>
        <v>42344.824502314819</v>
      </c>
      <c r="T4099" s="15">
        <f t="shared" ref="T4099:T4115" si="323">(((I4099/60)/60)/24)+(DATE(1970,1,1))</f>
        <v>42400.996527777781</v>
      </c>
      <c r="U4099" s="38">
        <f t="shared" ref="U4099:U4115" si="324">T4099-S4099</f>
        <v>56.172025462961756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38">
        <f t="shared" si="32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38">
        <f t="shared" si="32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38">
        <f t="shared" si="32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38">
        <f t="shared" si="32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38">
        <f t="shared" si="32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38">
        <f t="shared" si="324"/>
        <v>53.939282407402061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38">
        <f t="shared" si="32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38">
        <f t="shared" si="32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38">
        <f t="shared" si="324"/>
        <v>42.992291666669189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 s="38">
        <f t="shared" si="32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 s="38">
        <f t="shared" si="324"/>
        <v>30.176655092582223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 s="38">
        <f t="shared" si="324"/>
        <v>30.041666666671517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 s="38">
        <f t="shared" si="32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 s="38">
        <f t="shared" si="32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 s="38">
        <f t="shared" si="324"/>
        <v>27.053402777775773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 s="38">
        <f t="shared" si="324"/>
        <v>18.700428240743349</v>
      </c>
    </row>
    <row r="4117" spans="1:21" x14ac:dyDescent="0.2">
      <c r="L411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A18E1-5D82-6846-B799-7F4B9C906422}">
  <dimension ref="B1:I30"/>
  <sheetViews>
    <sheetView zoomScale="136" zoomScaleNormal="136" workbookViewId="0">
      <selection activeCell="B1" sqref="B1"/>
    </sheetView>
  </sheetViews>
  <sheetFormatPr baseColWidth="10" defaultRowHeight="15" x14ac:dyDescent="0.2"/>
  <cols>
    <col min="1" max="1" width="3.1640625" customWidth="1"/>
    <col min="2" max="2" width="15.5" customWidth="1"/>
    <col min="3" max="3" width="11.83203125" customWidth="1"/>
    <col min="5" max="6" width="11.5" bestFit="1" customWidth="1"/>
    <col min="7" max="7" width="11.33203125" style="18" customWidth="1"/>
    <col min="8" max="8" width="11.1640625" style="18" customWidth="1"/>
    <col min="9" max="9" width="11.33203125" customWidth="1"/>
  </cols>
  <sheetData>
    <row r="1" spans="2:9" ht="16" thickBot="1" x14ac:dyDescent="0.25"/>
    <row r="2" spans="2:9" s="16" customFormat="1" ht="32" customHeight="1" thickBot="1" x14ac:dyDescent="0.25">
      <c r="B2" s="34" t="s">
        <v>8375</v>
      </c>
      <c r="C2" s="35" t="s">
        <v>8384</v>
      </c>
      <c r="D2" s="35" t="s">
        <v>8385</v>
      </c>
      <c r="E2" s="35" t="s">
        <v>8394</v>
      </c>
      <c r="F2" s="35" t="s">
        <v>8376</v>
      </c>
      <c r="G2" s="36" t="s">
        <v>8377</v>
      </c>
      <c r="H2" s="36" t="s">
        <v>8378</v>
      </c>
      <c r="I2" s="37" t="s">
        <v>8379</v>
      </c>
    </row>
    <row r="3" spans="2:9" x14ac:dyDescent="0.2">
      <c r="B3" s="27" t="s">
        <v>8380</v>
      </c>
      <c r="C3" s="28">
        <f>COUNTIFS(Kickstarter_DataSet!$D:$D,"&lt;1000",Kickstarter_DataSet!$F:$F,"successful",Kickstarter_DataSet!$R:$R,"plays")</f>
        <v>141</v>
      </c>
      <c r="D3" s="28">
        <f>COUNTIFS(Kickstarter_DataSet!$D:$D,"&lt;1000",Kickstarter_DataSet!$F:$F,"failed",Kickstarter_DataSet!$R:$R,"plays")</f>
        <v>45</v>
      </c>
      <c r="E3" s="28">
        <f>COUNTIFS(Kickstarter_DataSet!$D:$D,"&lt;1000",Kickstarter_DataSet!$F:$F,"canceled",Kickstarter_DataSet!$R:$R,"plays")</f>
        <v>0</v>
      </c>
      <c r="F3" s="28">
        <f>SUM(C3:E3)</f>
        <v>186</v>
      </c>
      <c r="G3" s="29">
        <f>C3/$F3</f>
        <v>0.75806451612903225</v>
      </c>
      <c r="H3" s="29">
        <f t="shared" ref="H3:I14" si="0">D3/$F3</f>
        <v>0.24193548387096775</v>
      </c>
      <c r="I3" s="30">
        <f t="shared" si="0"/>
        <v>0</v>
      </c>
    </row>
    <row r="4" spans="2:9" x14ac:dyDescent="0.2">
      <c r="B4" s="21" t="s">
        <v>8381</v>
      </c>
      <c r="C4" s="19">
        <f>COUNTIFS(Kickstarter_DataSet!$D:$D,"&gt;=1000",Kickstarter_DataSet!$D:$D,"&lt;5000",Kickstarter_DataSet!$F:$F,"successful",Kickstarter_DataSet!$R:$R,"plays")</f>
        <v>388</v>
      </c>
      <c r="D4" s="19">
        <f>COUNTIFS(Kickstarter_DataSet!$D:$D,"&gt;=1000",Kickstarter_DataSet!$D:$D,"&lt;5000",Kickstarter_DataSet!$F:$F,"failed",Kickstarter_DataSet!$R:$R,"plays")</f>
        <v>146</v>
      </c>
      <c r="E4" s="19">
        <f>COUNTIFS(Kickstarter_DataSet!$D:$D,"&gt;=1000",Kickstarter_DataSet!$D:$D,"&lt;5000",Kickstarter_DataSet!$F:$F,"canceled",Kickstarter_DataSet!$R:$R,"plays")</f>
        <v>0</v>
      </c>
      <c r="F4" s="19">
        <f t="shared" ref="F4:F14" si="1">SUM(C4:E4)</f>
        <v>534</v>
      </c>
      <c r="G4" s="20">
        <f t="shared" ref="G4:G14" si="2">C4/$F4</f>
        <v>0.72659176029962547</v>
      </c>
      <c r="H4" s="20">
        <f t="shared" si="0"/>
        <v>0.27340823970037453</v>
      </c>
      <c r="I4" s="22">
        <f t="shared" si="0"/>
        <v>0</v>
      </c>
    </row>
    <row r="5" spans="2:9" x14ac:dyDescent="0.2">
      <c r="B5" s="21" t="s">
        <v>8382</v>
      </c>
      <c r="C5" s="19">
        <f>COUNTIFS(Kickstarter_DataSet!$D:$D,"&gt;=5000",Kickstarter_DataSet!$D:$D,"&lt;10000",Kickstarter_DataSet!$F:$F,"successful",Kickstarter_DataSet!$R:$R,"plays")</f>
        <v>93</v>
      </c>
      <c r="D5" s="19">
        <f>COUNTIFS(Kickstarter_DataSet!$D:$D,"&gt;=5000",Kickstarter_DataSet!$D:$D,"&lt;10000",Kickstarter_DataSet!$F:$F,"failed",Kickstarter_DataSet!$R:$R,"plays")</f>
        <v>76</v>
      </c>
      <c r="E5" s="19">
        <f>COUNTIFS(Kickstarter_DataSet!$D:$D,"&gt;=5000",Kickstarter_DataSet!$D:$D,"&lt;10000",Kickstarter_DataSet!$F:$F,"canceled",Kickstarter_DataSet!$R:$R,"plays")</f>
        <v>0</v>
      </c>
      <c r="F5" s="19">
        <f t="shared" si="1"/>
        <v>169</v>
      </c>
      <c r="G5" s="20">
        <f t="shared" si="2"/>
        <v>0.55029585798816572</v>
      </c>
      <c r="H5" s="20">
        <f t="shared" si="0"/>
        <v>0.44970414201183434</v>
      </c>
      <c r="I5" s="22">
        <f t="shared" si="0"/>
        <v>0</v>
      </c>
    </row>
    <row r="6" spans="2:9" x14ac:dyDescent="0.2">
      <c r="B6" s="21" t="s">
        <v>8383</v>
      </c>
      <c r="C6" s="19">
        <f>COUNTIFS(Kickstarter_DataSet!$D:$D,"&gt;=10000",Kickstarter_DataSet!$D:$D,"&lt;15000",Kickstarter_DataSet!$F:$F,"successful",Kickstarter_DataSet!$R:$R,"plays")</f>
        <v>39</v>
      </c>
      <c r="D6" s="19">
        <f>COUNTIFS(Kickstarter_DataSet!$D:$D,"&gt;=10000",Kickstarter_DataSet!$D:$D,"&lt;15000",Kickstarter_DataSet!$F:$F,"failed",Kickstarter_DataSet!$R:$R,"plays")</f>
        <v>33</v>
      </c>
      <c r="E6" s="19">
        <f>COUNTIFS(Kickstarter_DataSet!$D:$D,"&gt;=10000",Kickstarter_DataSet!$D:$D,"&lt;15000",Kickstarter_DataSet!$F:$F,"canceled",Kickstarter_DataSet!$R:$R,"plays")</f>
        <v>0</v>
      </c>
      <c r="F6" s="19">
        <f t="shared" si="1"/>
        <v>72</v>
      </c>
      <c r="G6" s="20">
        <f t="shared" si="2"/>
        <v>0.54166666666666663</v>
      </c>
      <c r="H6" s="20">
        <f t="shared" si="0"/>
        <v>0.45833333333333331</v>
      </c>
      <c r="I6" s="22">
        <f t="shared" si="0"/>
        <v>0</v>
      </c>
    </row>
    <row r="7" spans="2:9" x14ac:dyDescent="0.2">
      <c r="B7" s="21" t="s">
        <v>8386</v>
      </c>
      <c r="C7" s="19">
        <f>COUNTIFS(Kickstarter_DataSet!$D:$D,"&gt;=15000",Kickstarter_DataSet!$D:$D,"&lt;20000",Kickstarter_DataSet!$F:$F,"successful",Kickstarter_DataSet!$R:$R,"plays")</f>
        <v>12</v>
      </c>
      <c r="D7" s="19">
        <f>COUNTIFS(Kickstarter_DataSet!$D:$D,"&gt;=15000",Kickstarter_DataSet!$D:$D,"&lt;20000",Kickstarter_DataSet!$F:$F,"failed",Kickstarter_DataSet!$R:$R,"plays")</f>
        <v>12</v>
      </c>
      <c r="E7" s="19">
        <f>COUNTIFS(Kickstarter_DataSet!$D:$D,"&gt;=15000",Kickstarter_DataSet!$D:$D,"&lt;20000",Kickstarter_DataSet!$F:$F,"canceled",Kickstarter_DataSet!$R:$R,"plays")</f>
        <v>0</v>
      </c>
      <c r="F7" s="19">
        <f t="shared" si="1"/>
        <v>24</v>
      </c>
      <c r="G7" s="20">
        <f t="shared" si="2"/>
        <v>0.5</v>
      </c>
      <c r="H7" s="20">
        <f t="shared" si="0"/>
        <v>0.5</v>
      </c>
      <c r="I7" s="22">
        <f t="shared" si="0"/>
        <v>0</v>
      </c>
    </row>
    <row r="8" spans="2:9" x14ac:dyDescent="0.2">
      <c r="B8" s="21" t="s">
        <v>8387</v>
      </c>
      <c r="C8" s="19">
        <f>COUNTIFS(Kickstarter_DataSet!$D:$D,"&gt;=20000",Kickstarter_DataSet!$D:$D,"&lt;25000",Kickstarter_DataSet!$F:$F,"successful",Kickstarter_DataSet!$R:$R,"plays")</f>
        <v>9</v>
      </c>
      <c r="D8" s="19">
        <f>COUNTIFS(Kickstarter_DataSet!$D:$D,"&gt;=20000",Kickstarter_DataSet!$D:$D,"&lt;25000",Kickstarter_DataSet!$F:$F,"failed",Kickstarter_DataSet!$R:$R,"plays")</f>
        <v>11</v>
      </c>
      <c r="E8" s="19">
        <f>COUNTIFS(Kickstarter_DataSet!$D:$D,"&gt;=20000",Kickstarter_DataSet!$D:$D,"&lt;25000",Kickstarter_DataSet!$F:$F,"canceled",Kickstarter_DataSet!$R:$R,"plays")</f>
        <v>0</v>
      </c>
      <c r="F8" s="19">
        <f t="shared" si="1"/>
        <v>20</v>
      </c>
      <c r="G8" s="20">
        <f t="shared" si="2"/>
        <v>0.45</v>
      </c>
      <c r="H8" s="20">
        <f t="shared" si="0"/>
        <v>0.55000000000000004</v>
      </c>
      <c r="I8" s="22">
        <f t="shared" si="0"/>
        <v>0</v>
      </c>
    </row>
    <row r="9" spans="2:9" x14ac:dyDescent="0.2">
      <c r="B9" s="21" t="s">
        <v>8388</v>
      </c>
      <c r="C9" s="19">
        <f>COUNTIFS(Kickstarter_DataSet!$D:$D,"&gt;=25000",Kickstarter_DataSet!$D:$D,"&lt;30000",Kickstarter_DataSet!$F:$F,"successful",Kickstarter_DataSet!$R:$R,"plays")</f>
        <v>1</v>
      </c>
      <c r="D9" s="19">
        <f>COUNTIFS(Kickstarter_DataSet!$D:$D,"&gt;=25000",Kickstarter_DataSet!$D:$D,"&lt;30000",Kickstarter_DataSet!$F:$F,"failed",Kickstarter_DataSet!$R:$R,"plays")</f>
        <v>4</v>
      </c>
      <c r="E9" s="19">
        <f>COUNTIFS(Kickstarter_DataSet!$D:$D,"&gt;=25000",Kickstarter_DataSet!$D:$D,"&lt;30000",Kickstarter_DataSet!$F:$F,"canceled",Kickstarter_DataSet!$R:$R,"plays")</f>
        <v>0</v>
      </c>
      <c r="F9" s="19">
        <f t="shared" si="1"/>
        <v>5</v>
      </c>
      <c r="G9" s="20">
        <f t="shared" si="2"/>
        <v>0.2</v>
      </c>
      <c r="H9" s="20">
        <f t="shared" si="0"/>
        <v>0.8</v>
      </c>
      <c r="I9" s="22">
        <f t="shared" si="0"/>
        <v>0</v>
      </c>
    </row>
    <row r="10" spans="2:9" x14ac:dyDescent="0.2">
      <c r="B10" s="21" t="s">
        <v>8389</v>
      </c>
      <c r="C10" s="19">
        <f>COUNTIFS(Kickstarter_DataSet!$D:$D,"&gt;=30000",Kickstarter_DataSet!$D:$D,"&lt;35000",Kickstarter_DataSet!$F:$F,"successful",Kickstarter_DataSet!$R:$R,"plays")</f>
        <v>3</v>
      </c>
      <c r="D10" s="19">
        <f>COUNTIFS(Kickstarter_DataSet!$D:$D,"&gt;=30000",Kickstarter_DataSet!$D:$D,"&lt;35000",Kickstarter_DataSet!$F:$F,"failed",Kickstarter_DataSet!$R:$R,"plays")</f>
        <v>8</v>
      </c>
      <c r="E10" s="19">
        <f>COUNTIFS(Kickstarter_DataSet!$D:$D,"&gt;=30000",Kickstarter_DataSet!$D:$D,"&lt;35000",Kickstarter_DataSet!$F:$F,"canceled",Kickstarter_DataSet!$R:$R,"plays")</f>
        <v>0</v>
      </c>
      <c r="F10" s="19">
        <f t="shared" si="1"/>
        <v>11</v>
      </c>
      <c r="G10" s="20">
        <f t="shared" si="2"/>
        <v>0.27272727272727271</v>
      </c>
      <c r="H10" s="20">
        <f t="shared" si="0"/>
        <v>0.72727272727272729</v>
      </c>
      <c r="I10" s="22">
        <f t="shared" si="0"/>
        <v>0</v>
      </c>
    </row>
    <row r="11" spans="2:9" x14ac:dyDescent="0.2">
      <c r="B11" s="21" t="s">
        <v>8390</v>
      </c>
      <c r="C11" s="19">
        <f>COUNTIFS(Kickstarter_DataSet!$D:$D,"&gt;=35000",Kickstarter_DataSet!$D:$D,"&lt;40000",Kickstarter_DataSet!$F:$F,"successful",Kickstarter_DataSet!$R:$R,"plays")</f>
        <v>4</v>
      </c>
      <c r="D11" s="19">
        <f>COUNTIFS(Kickstarter_DataSet!$D:$D,"&gt;=35000",Kickstarter_DataSet!$D:$D,"&lt;40000",Kickstarter_DataSet!$F:$F,"failed",Kickstarter_DataSet!$R:$R,"plays")</f>
        <v>2</v>
      </c>
      <c r="E11" s="19">
        <f>COUNTIFS(Kickstarter_DataSet!$D:$D,"&gt;=35000",Kickstarter_DataSet!$D:$D,"&lt;40000",Kickstarter_DataSet!$F:$F,"canceled",Kickstarter_DataSet!$R:$R,"plays")</f>
        <v>0</v>
      </c>
      <c r="F11" s="19">
        <f t="shared" si="1"/>
        <v>6</v>
      </c>
      <c r="G11" s="20">
        <f t="shared" si="2"/>
        <v>0.66666666666666663</v>
      </c>
      <c r="H11" s="20">
        <f t="shared" si="0"/>
        <v>0.33333333333333331</v>
      </c>
      <c r="I11" s="22">
        <f t="shared" si="0"/>
        <v>0</v>
      </c>
    </row>
    <row r="12" spans="2:9" x14ac:dyDescent="0.2">
      <c r="B12" s="21" t="s">
        <v>8391</v>
      </c>
      <c r="C12" s="19">
        <f>COUNTIFS(Kickstarter_DataSet!$D:$D,"&gt;=40000",Kickstarter_DataSet!$D:$D,"&lt;45000",Kickstarter_DataSet!$F:$F,"successful",Kickstarter_DataSet!$R:$R,"plays")</f>
        <v>2</v>
      </c>
      <c r="D12" s="19">
        <f>COUNTIFS(Kickstarter_DataSet!$D:$D,"&gt;=40000",Kickstarter_DataSet!$D:$D,"&lt;45000",Kickstarter_DataSet!$F:$F,"failed",Kickstarter_DataSet!$R:$R,"plays")</f>
        <v>1</v>
      </c>
      <c r="E12" s="19">
        <f>COUNTIFS(Kickstarter_DataSet!$D:$D,"&gt;=40000",Kickstarter_DataSet!$D:$D,"&lt;45000",Kickstarter_DataSet!$F:$F,"canceled",Kickstarter_DataSet!$R:$R,"plays")</f>
        <v>0</v>
      </c>
      <c r="F12" s="19">
        <f t="shared" si="1"/>
        <v>3</v>
      </c>
      <c r="G12" s="20">
        <f t="shared" si="2"/>
        <v>0.66666666666666663</v>
      </c>
      <c r="H12" s="20">
        <f t="shared" si="0"/>
        <v>0.33333333333333331</v>
      </c>
      <c r="I12" s="22">
        <f t="shared" si="0"/>
        <v>0</v>
      </c>
    </row>
    <row r="13" spans="2:9" x14ac:dyDescent="0.2">
      <c r="B13" s="21" t="s">
        <v>8392</v>
      </c>
      <c r="C13" s="19">
        <f>COUNTIFS(Kickstarter_DataSet!$D:$D,"&gt;=45000",Kickstarter_DataSet!$D:$D,"&lt;50000",Kickstarter_DataSet!$F:$F,"successful",Kickstarter_DataSet!$R:$R,"plays")</f>
        <v>0</v>
      </c>
      <c r="D13" s="19">
        <f>COUNTIFS(Kickstarter_DataSet!$D:$D,"&gt;=45000",Kickstarter_DataSet!$D:$D,"&lt;50000",Kickstarter_DataSet!$F:$F,"failed",Kickstarter_DataSet!$R:$R,"plays")</f>
        <v>1</v>
      </c>
      <c r="E13" s="19">
        <f>COUNTIFS(Kickstarter_DataSet!$D:$D,"&gt;=45000",Kickstarter_DataSet!$D:$D,"&lt;50000",Kickstarter_DataSet!$F:$F,"canceled",Kickstarter_DataSet!$R:$R,"plays")</f>
        <v>0</v>
      </c>
      <c r="F13" s="19">
        <f t="shared" si="1"/>
        <v>1</v>
      </c>
      <c r="G13" s="20">
        <f t="shared" si="2"/>
        <v>0</v>
      </c>
      <c r="H13" s="20">
        <f t="shared" si="0"/>
        <v>1</v>
      </c>
      <c r="I13" s="22">
        <f t="shared" si="0"/>
        <v>0</v>
      </c>
    </row>
    <row r="14" spans="2:9" ht="16" thickBot="1" x14ac:dyDescent="0.25">
      <c r="B14" s="23" t="s">
        <v>8393</v>
      </c>
      <c r="C14" s="24">
        <f>COUNTIFS(Kickstarter_DataSet!$D:$D,"&gt;=50000",Kickstarter_DataSet!$F:$F,"successful",Kickstarter_DataSet!$R:$R,"plays")</f>
        <v>2</v>
      </c>
      <c r="D14" s="24">
        <f>COUNTIFS(Kickstarter_DataSet!$D:$D,"&gt;=50000",Kickstarter_DataSet!$F:$F,"failed",Kickstarter_DataSet!$R:$R,"plays")</f>
        <v>14</v>
      </c>
      <c r="E14" s="24">
        <f>COUNTIFS(Kickstarter_DataSet!$D:$D,"&gt;=50000",Kickstarter_DataSet!$F:$F,"canceled",Kickstarter_DataSet!$R:$R,"plays")</f>
        <v>0</v>
      </c>
      <c r="F14" s="24">
        <f t="shared" si="1"/>
        <v>16</v>
      </c>
      <c r="G14" s="25">
        <f t="shared" si="2"/>
        <v>0.125</v>
      </c>
      <c r="H14" s="25">
        <f t="shared" si="0"/>
        <v>0.875</v>
      </c>
      <c r="I14" s="26">
        <f t="shared" si="0"/>
        <v>0</v>
      </c>
    </row>
    <row r="18" spans="3:6" ht="34" x14ac:dyDescent="0.2">
      <c r="C18" s="16" t="s">
        <v>8375</v>
      </c>
      <c r="D18" s="17" t="s">
        <v>8377</v>
      </c>
      <c r="E18" s="17" t="s">
        <v>8378</v>
      </c>
      <c r="F18" s="16" t="s">
        <v>8379</v>
      </c>
    </row>
    <row r="19" spans="3:6" x14ac:dyDescent="0.2">
      <c r="C19" t="s">
        <v>8380</v>
      </c>
      <c r="D19" s="18">
        <v>0.75806451612903225</v>
      </c>
      <c r="E19" s="18">
        <v>0.24193548387096775</v>
      </c>
      <c r="F19" s="18">
        <v>0</v>
      </c>
    </row>
    <row r="20" spans="3:6" x14ac:dyDescent="0.2">
      <c r="C20" t="s">
        <v>8381</v>
      </c>
      <c r="D20" s="18">
        <v>0.72659176029962547</v>
      </c>
      <c r="E20" s="18">
        <v>0.27340823970037453</v>
      </c>
      <c r="F20" s="18">
        <v>0</v>
      </c>
    </row>
    <row r="21" spans="3:6" x14ac:dyDescent="0.2">
      <c r="C21" t="s">
        <v>8382</v>
      </c>
      <c r="D21" s="18">
        <v>0.55029585798816572</v>
      </c>
      <c r="E21" s="18">
        <v>0.44970414201183434</v>
      </c>
      <c r="F21" s="18">
        <v>0</v>
      </c>
    </row>
    <row r="22" spans="3:6" x14ac:dyDescent="0.2">
      <c r="C22" t="s">
        <v>8383</v>
      </c>
      <c r="D22" s="18">
        <v>0.54166666666666663</v>
      </c>
      <c r="E22" s="18">
        <v>0.45833333333333331</v>
      </c>
      <c r="F22" s="18">
        <v>0</v>
      </c>
    </row>
    <row r="23" spans="3:6" x14ac:dyDescent="0.2">
      <c r="C23" t="s">
        <v>8386</v>
      </c>
      <c r="D23" s="18">
        <v>0.5</v>
      </c>
      <c r="E23" s="18">
        <v>0.5</v>
      </c>
      <c r="F23" s="18">
        <v>0</v>
      </c>
    </row>
    <row r="24" spans="3:6" x14ac:dyDescent="0.2">
      <c r="C24" t="s">
        <v>8387</v>
      </c>
      <c r="D24" s="18">
        <v>0.45</v>
      </c>
      <c r="E24" s="18">
        <v>0.55000000000000004</v>
      </c>
      <c r="F24" s="18">
        <v>0</v>
      </c>
    </row>
    <row r="25" spans="3:6" x14ac:dyDescent="0.2">
      <c r="C25" t="s">
        <v>8388</v>
      </c>
      <c r="D25" s="18">
        <v>0.2</v>
      </c>
      <c r="E25" s="18">
        <v>0.8</v>
      </c>
      <c r="F25" s="18">
        <v>0</v>
      </c>
    </row>
    <row r="26" spans="3:6" x14ac:dyDescent="0.2">
      <c r="C26" t="s">
        <v>8389</v>
      </c>
      <c r="D26" s="18">
        <v>0.27272727272727271</v>
      </c>
      <c r="E26" s="18">
        <v>0.72727272727272729</v>
      </c>
      <c r="F26" s="18">
        <v>0</v>
      </c>
    </row>
    <row r="27" spans="3:6" x14ac:dyDescent="0.2">
      <c r="C27" t="s">
        <v>8390</v>
      </c>
      <c r="D27" s="18">
        <v>0.66666666666666663</v>
      </c>
      <c r="E27" s="18">
        <v>0.33333333333333331</v>
      </c>
      <c r="F27" s="18">
        <v>0</v>
      </c>
    </row>
    <row r="28" spans="3:6" x14ac:dyDescent="0.2">
      <c r="C28" t="s">
        <v>8391</v>
      </c>
      <c r="D28" s="18">
        <v>0.66666666666666663</v>
      </c>
      <c r="E28" s="18">
        <v>0.33333333333333331</v>
      </c>
      <c r="F28" s="18">
        <v>0</v>
      </c>
    </row>
    <row r="29" spans="3:6" x14ac:dyDescent="0.2">
      <c r="C29" t="s">
        <v>8392</v>
      </c>
      <c r="D29" s="18">
        <v>0</v>
      </c>
      <c r="E29" s="18">
        <v>1</v>
      </c>
      <c r="F29" s="18">
        <v>0</v>
      </c>
    </row>
    <row r="30" spans="3:6" x14ac:dyDescent="0.2">
      <c r="C30" t="s">
        <v>8393</v>
      </c>
      <c r="D30" s="18">
        <v>0.125</v>
      </c>
      <c r="E30" s="18">
        <v>0.875</v>
      </c>
      <c r="F30" s="1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B0D69-5E89-174E-AC6A-56A6F79FEBA2}">
  <dimension ref="B1:G99"/>
  <sheetViews>
    <sheetView tabSelected="1" zoomScale="111" zoomScaleNormal="111" workbookViewId="0">
      <selection activeCell="A17" sqref="A17"/>
    </sheetView>
  </sheetViews>
  <sheetFormatPr baseColWidth="10" defaultRowHeight="15" x14ac:dyDescent="0.2"/>
  <cols>
    <col min="2" max="2" width="12.1640625" bestFit="1" customWidth="1"/>
    <col min="3" max="3" width="1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1" spans="2:7" x14ac:dyDescent="0.2">
      <c r="B1" s="11" t="s">
        <v>8359</v>
      </c>
      <c r="C1" t="s">
        <v>8315</v>
      </c>
    </row>
    <row r="3" spans="2:7" x14ac:dyDescent="0.2">
      <c r="B3" s="11" t="s">
        <v>8364</v>
      </c>
      <c r="C3" s="11" t="s">
        <v>8360</v>
      </c>
    </row>
    <row r="4" spans="2:7" x14ac:dyDescent="0.2">
      <c r="B4" s="11" t="s">
        <v>8363</v>
      </c>
      <c r="C4" t="s">
        <v>8219</v>
      </c>
      <c r="D4" t="s">
        <v>8220</v>
      </c>
      <c r="E4" t="s">
        <v>8221</v>
      </c>
      <c r="F4" t="s">
        <v>8218</v>
      </c>
      <c r="G4" t="s">
        <v>8361</v>
      </c>
    </row>
    <row r="5" spans="2:7" x14ac:dyDescent="0.2">
      <c r="B5" s="33" t="s">
        <v>8401</v>
      </c>
      <c r="C5" s="13">
        <v>7</v>
      </c>
      <c r="D5" s="13">
        <v>33</v>
      </c>
      <c r="E5" s="13">
        <v>2</v>
      </c>
      <c r="F5" s="13">
        <v>56</v>
      </c>
      <c r="G5" s="13">
        <v>98</v>
      </c>
    </row>
    <row r="6" spans="2:7" x14ac:dyDescent="0.2">
      <c r="B6" s="33" t="s">
        <v>8402</v>
      </c>
      <c r="C6" s="13">
        <v>3</v>
      </c>
      <c r="D6" s="13">
        <v>39</v>
      </c>
      <c r="E6" s="13">
        <v>8</v>
      </c>
      <c r="F6" s="13">
        <v>71</v>
      </c>
      <c r="G6" s="13">
        <v>121</v>
      </c>
    </row>
    <row r="7" spans="2:7" x14ac:dyDescent="0.2">
      <c r="B7" s="33" t="s">
        <v>8403</v>
      </c>
      <c r="C7" s="13">
        <v>3</v>
      </c>
      <c r="D7" s="13">
        <v>33</v>
      </c>
      <c r="E7" s="13">
        <v>14</v>
      </c>
      <c r="F7" s="13">
        <v>56</v>
      </c>
      <c r="G7" s="13">
        <v>106</v>
      </c>
    </row>
    <row r="8" spans="2:7" x14ac:dyDescent="0.2">
      <c r="B8" s="33" t="s">
        <v>8404</v>
      </c>
      <c r="C8" s="13">
        <v>2</v>
      </c>
      <c r="D8" s="13">
        <v>40</v>
      </c>
      <c r="E8" s="13"/>
      <c r="F8" s="13">
        <v>71</v>
      </c>
      <c r="G8" s="13">
        <v>113</v>
      </c>
    </row>
    <row r="9" spans="2:7" x14ac:dyDescent="0.2">
      <c r="B9" s="33" t="s">
        <v>8395</v>
      </c>
      <c r="C9" s="13">
        <v>3</v>
      </c>
      <c r="D9" s="13">
        <v>52</v>
      </c>
      <c r="E9" s="13"/>
      <c r="F9" s="13">
        <v>111</v>
      </c>
      <c r="G9" s="13">
        <v>166</v>
      </c>
    </row>
    <row r="10" spans="2:7" x14ac:dyDescent="0.2">
      <c r="B10" s="33" t="s">
        <v>8405</v>
      </c>
      <c r="C10" s="13">
        <v>4</v>
      </c>
      <c r="D10" s="13">
        <v>49</v>
      </c>
      <c r="E10" s="13"/>
      <c r="F10" s="13">
        <v>100</v>
      </c>
      <c r="G10" s="13">
        <v>153</v>
      </c>
    </row>
    <row r="11" spans="2:7" x14ac:dyDescent="0.2">
      <c r="B11" s="33" t="s">
        <v>8396</v>
      </c>
      <c r="C11" s="13">
        <v>1</v>
      </c>
      <c r="D11" s="13">
        <v>50</v>
      </c>
      <c r="E11" s="13"/>
      <c r="F11" s="13">
        <v>87</v>
      </c>
      <c r="G11" s="13">
        <v>138</v>
      </c>
    </row>
    <row r="12" spans="2:7" x14ac:dyDescent="0.2">
      <c r="B12" s="33" t="s">
        <v>8397</v>
      </c>
      <c r="C12" s="13">
        <v>4</v>
      </c>
      <c r="D12" s="13">
        <v>47</v>
      </c>
      <c r="E12" s="13"/>
      <c r="F12" s="13">
        <v>72</v>
      </c>
      <c r="G12" s="13">
        <v>123</v>
      </c>
    </row>
    <row r="13" spans="2:7" x14ac:dyDescent="0.2">
      <c r="B13" s="33" t="s">
        <v>8398</v>
      </c>
      <c r="C13" s="13">
        <v>4</v>
      </c>
      <c r="D13" s="13">
        <v>34</v>
      </c>
      <c r="E13" s="13"/>
      <c r="F13" s="13">
        <v>59</v>
      </c>
      <c r="G13" s="13">
        <v>97</v>
      </c>
    </row>
    <row r="14" spans="2:7" x14ac:dyDescent="0.2">
      <c r="B14" s="33" t="s">
        <v>8399</v>
      </c>
      <c r="C14" s="13"/>
      <c r="D14" s="13">
        <v>50</v>
      </c>
      <c r="E14" s="13"/>
      <c r="F14" s="13">
        <v>65</v>
      </c>
      <c r="G14" s="13">
        <v>115</v>
      </c>
    </row>
    <row r="15" spans="2:7" x14ac:dyDescent="0.2">
      <c r="B15" s="33" t="s">
        <v>8400</v>
      </c>
      <c r="C15" s="13">
        <v>3</v>
      </c>
      <c r="D15" s="13">
        <v>31</v>
      </c>
      <c r="E15" s="13"/>
      <c r="F15" s="13">
        <v>54</v>
      </c>
      <c r="G15" s="13">
        <v>88</v>
      </c>
    </row>
    <row r="16" spans="2:7" x14ac:dyDescent="0.2">
      <c r="B16" s="33" t="s">
        <v>8406</v>
      </c>
      <c r="C16" s="13">
        <v>3</v>
      </c>
      <c r="D16" s="13">
        <v>35</v>
      </c>
      <c r="E16" s="13"/>
      <c r="F16" s="13">
        <v>37</v>
      </c>
      <c r="G16" s="13">
        <v>75</v>
      </c>
    </row>
    <row r="17" spans="2:7" x14ac:dyDescent="0.2">
      <c r="B17" s="33" t="s">
        <v>8361</v>
      </c>
      <c r="C17" s="13">
        <v>37</v>
      </c>
      <c r="D17" s="13">
        <v>493</v>
      </c>
      <c r="E17" s="13">
        <v>24</v>
      </c>
      <c r="F17" s="13">
        <v>839</v>
      </c>
      <c r="G17" s="13">
        <v>1393</v>
      </c>
    </row>
    <row r="22" spans="2:7" x14ac:dyDescent="0.2">
      <c r="B22" s="11" t="s">
        <v>8359</v>
      </c>
      <c r="C22" t="s">
        <v>8315</v>
      </c>
    </row>
    <row r="24" spans="2:7" x14ac:dyDescent="0.2">
      <c r="B24" s="11" t="s">
        <v>8363</v>
      </c>
      <c r="C24" t="s">
        <v>8410</v>
      </c>
    </row>
    <row r="25" spans="2:7" x14ac:dyDescent="0.2">
      <c r="B25" s="12" t="s">
        <v>8219</v>
      </c>
      <c r="C25" s="13">
        <v>33.278308621122591</v>
      </c>
    </row>
    <row r="26" spans="2:7" x14ac:dyDescent="0.2">
      <c r="B26" s="12" t="s">
        <v>8220</v>
      </c>
      <c r="C26" s="13">
        <v>34.770067284576704</v>
      </c>
    </row>
    <row r="27" spans="2:7" x14ac:dyDescent="0.2">
      <c r="B27" s="12" t="s">
        <v>8221</v>
      </c>
      <c r="C27" s="13">
        <v>35.877645640431489</v>
      </c>
    </row>
    <row r="28" spans="2:7" x14ac:dyDescent="0.2">
      <c r="B28" s="12" t="s">
        <v>8218</v>
      </c>
      <c r="C28" s="13">
        <v>29.561397565995755</v>
      </c>
    </row>
    <row r="29" spans="2:7" x14ac:dyDescent="0.2">
      <c r="B29" s="12" t="s">
        <v>8361</v>
      </c>
      <c r="C29" s="13">
        <v>31.612359399510876</v>
      </c>
    </row>
    <row r="33" spans="2:7" x14ac:dyDescent="0.2">
      <c r="B33" s="11" t="s">
        <v>8359</v>
      </c>
      <c r="C33" t="s">
        <v>8315</v>
      </c>
    </row>
    <row r="35" spans="2:7" x14ac:dyDescent="0.2">
      <c r="B35" s="11" t="s">
        <v>8364</v>
      </c>
      <c r="C35" s="11" t="s">
        <v>8360</v>
      </c>
    </row>
    <row r="36" spans="2:7" x14ac:dyDescent="0.2">
      <c r="B36" s="11" t="s">
        <v>8363</v>
      </c>
      <c r="C36" t="s">
        <v>8219</v>
      </c>
      <c r="D36" t="s">
        <v>8220</v>
      </c>
      <c r="E36" t="s">
        <v>8221</v>
      </c>
      <c r="F36" t="s">
        <v>8218</v>
      </c>
      <c r="G36" t="s">
        <v>8361</v>
      </c>
    </row>
    <row r="37" spans="2:7" x14ac:dyDescent="0.2">
      <c r="B37" s="12" t="s">
        <v>8367</v>
      </c>
      <c r="C37" s="13"/>
      <c r="D37" s="13"/>
      <c r="E37" s="13"/>
      <c r="F37" s="13">
        <v>3</v>
      </c>
      <c r="G37" s="13">
        <v>3</v>
      </c>
    </row>
    <row r="38" spans="2:7" x14ac:dyDescent="0.2">
      <c r="B38" s="31" t="s">
        <v>8396</v>
      </c>
      <c r="C38" s="13"/>
      <c r="D38" s="13"/>
      <c r="E38" s="13"/>
      <c r="F38" s="13">
        <v>1</v>
      </c>
      <c r="G38" s="13">
        <v>1</v>
      </c>
    </row>
    <row r="39" spans="2:7" x14ac:dyDescent="0.2">
      <c r="B39" s="31" t="s">
        <v>8399</v>
      </c>
      <c r="C39" s="13"/>
      <c r="D39" s="13"/>
      <c r="E39" s="13"/>
      <c r="F39" s="13">
        <v>1</v>
      </c>
      <c r="G39" s="13">
        <v>1</v>
      </c>
    </row>
    <row r="40" spans="2:7" x14ac:dyDescent="0.2">
      <c r="B40" s="31" t="s">
        <v>8406</v>
      </c>
      <c r="C40" s="13"/>
      <c r="D40" s="13"/>
      <c r="E40" s="13"/>
      <c r="F40" s="13">
        <v>1</v>
      </c>
      <c r="G40" s="13">
        <v>1</v>
      </c>
    </row>
    <row r="41" spans="2:7" x14ac:dyDescent="0.2">
      <c r="B41" s="12" t="s">
        <v>8368</v>
      </c>
      <c r="C41" s="13"/>
      <c r="D41" s="13"/>
      <c r="E41" s="13"/>
      <c r="F41" s="13">
        <v>4</v>
      </c>
      <c r="G41" s="13">
        <v>4</v>
      </c>
    </row>
    <row r="42" spans="2:7" x14ac:dyDescent="0.2">
      <c r="B42" s="31" t="s">
        <v>8403</v>
      </c>
      <c r="C42" s="13"/>
      <c r="D42" s="13"/>
      <c r="E42" s="13"/>
      <c r="F42" s="13">
        <v>1</v>
      </c>
      <c r="G42" s="13">
        <v>1</v>
      </c>
    </row>
    <row r="43" spans="2:7" x14ac:dyDescent="0.2">
      <c r="B43" s="31" t="s">
        <v>8404</v>
      </c>
      <c r="C43" s="13"/>
      <c r="D43" s="13"/>
      <c r="E43" s="13"/>
      <c r="F43" s="13">
        <v>1</v>
      </c>
      <c r="G43" s="13">
        <v>1</v>
      </c>
    </row>
    <row r="44" spans="2:7" x14ac:dyDescent="0.2">
      <c r="B44" s="31" t="s">
        <v>8406</v>
      </c>
      <c r="C44" s="13"/>
      <c r="D44" s="13"/>
      <c r="E44" s="13"/>
      <c r="F44" s="13">
        <v>2</v>
      </c>
      <c r="G44" s="13">
        <v>2</v>
      </c>
    </row>
    <row r="45" spans="2:7" x14ac:dyDescent="0.2">
      <c r="B45" s="12" t="s">
        <v>8369</v>
      </c>
      <c r="C45" s="13"/>
      <c r="D45" s="13"/>
      <c r="E45" s="13"/>
      <c r="F45" s="13">
        <v>8</v>
      </c>
      <c r="G45" s="13">
        <v>8</v>
      </c>
    </row>
    <row r="46" spans="2:7" x14ac:dyDescent="0.2">
      <c r="B46" s="31" t="s">
        <v>8401</v>
      </c>
      <c r="C46" s="13"/>
      <c r="D46" s="13"/>
      <c r="E46" s="13"/>
      <c r="F46" s="13">
        <v>1</v>
      </c>
      <c r="G46" s="13">
        <v>1</v>
      </c>
    </row>
    <row r="47" spans="2:7" x14ac:dyDescent="0.2">
      <c r="B47" s="31" t="s">
        <v>8403</v>
      </c>
      <c r="C47" s="13"/>
      <c r="D47" s="13"/>
      <c r="E47" s="13"/>
      <c r="F47" s="13">
        <v>1</v>
      </c>
      <c r="G47" s="13">
        <v>1</v>
      </c>
    </row>
    <row r="48" spans="2:7" x14ac:dyDescent="0.2">
      <c r="B48" s="31" t="s">
        <v>8404</v>
      </c>
      <c r="C48" s="13"/>
      <c r="D48" s="13"/>
      <c r="E48" s="13"/>
      <c r="F48" s="13">
        <v>2</v>
      </c>
      <c r="G48" s="13">
        <v>2</v>
      </c>
    </row>
    <row r="49" spans="2:7" x14ac:dyDescent="0.2">
      <c r="B49" s="31" t="s">
        <v>8398</v>
      </c>
      <c r="C49" s="13"/>
      <c r="D49" s="13"/>
      <c r="E49" s="13"/>
      <c r="F49" s="13">
        <v>1</v>
      </c>
      <c r="G49" s="13">
        <v>1</v>
      </c>
    </row>
    <row r="50" spans="2:7" x14ac:dyDescent="0.2">
      <c r="B50" s="31" t="s">
        <v>8400</v>
      </c>
      <c r="C50" s="13"/>
      <c r="D50" s="13"/>
      <c r="E50" s="13"/>
      <c r="F50" s="13">
        <v>3</v>
      </c>
      <c r="G50" s="13">
        <v>3</v>
      </c>
    </row>
    <row r="51" spans="2:7" x14ac:dyDescent="0.2">
      <c r="B51" s="12" t="s">
        <v>8370</v>
      </c>
      <c r="C51" s="13"/>
      <c r="D51" s="13"/>
      <c r="E51" s="13"/>
      <c r="F51" s="13">
        <v>11</v>
      </c>
      <c r="G51" s="13">
        <v>11</v>
      </c>
    </row>
    <row r="52" spans="2:7" x14ac:dyDescent="0.2">
      <c r="B52" s="31" t="s">
        <v>8404</v>
      </c>
      <c r="C52" s="13"/>
      <c r="D52" s="13"/>
      <c r="E52" s="13"/>
      <c r="F52" s="13">
        <v>3</v>
      </c>
      <c r="G52" s="13">
        <v>3</v>
      </c>
    </row>
    <row r="53" spans="2:7" x14ac:dyDescent="0.2">
      <c r="B53" s="31" t="s">
        <v>8405</v>
      </c>
      <c r="C53" s="13"/>
      <c r="D53" s="13"/>
      <c r="E53" s="13"/>
      <c r="F53" s="13">
        <v>2</v>
      </c>
      <c r="G53" s="13">
        <v>2</v>
      </c>
    </row>
    <row r="54" spans="2:7" x14ac:dyDescent="0.2">
      <c r="B54" s="31" t="s">
        <v>8396</v>
      </c>
      <c r="C54" s="13"/>
      <c r="D54" s="13"/>
      <c r="E54" s="13"/>
      <c r="F54" s="13">
        <v>2</v>
      </c>
      <c r="G54" s="13">
        <v>2</v>
      </c>
    </row>
    <row r="55" spans="2:7" x14ac:dyDescent="0.2">
      <c r="B55" s="31" t="s">
        <v>8397</v>
      </c>
      <c r="C55" s="13"/>
      <c r="D55" s="13"/>
      <c r="E55" s="13"/>
      <c r="F55" s="13">
        <v>1</v>
      </c>
      <c r="G55" s="13">
        <v>1</v>
      </c>
    </row>
    <row r="56" spans="2:7" x14ac:dyDescent="0.2">
      <c r="B56" s="31" t="s">
        <v>8399</v>
      </c>
      <c r="C56" s="13"/>
      <c r="D56" s="13"/>
      <c r="E56" s="13"/>
      <c r="F56" s="13">
        <v>1</v>
      </c>
      <c r="G56" s="13">
        <v>1</v>
      </c>
    </row>
    <row r="57" spans="2:7" x14ac:dyDescent="0.2">
      <c r="B57" s="31" t="s">
        <v>8400</v>
      </c>
      <c r="C57" s="13"/>
      <c r="D57" s="13"/>
      <c r="E57" s="13"/>
      <c r="F57" s="13">
        <v>1</v>
      </c>
      <c r="G57" s="13">
        <v>1</v>
      </c>
    </row>
    <row r="58" spans="2:7" x14ac:dyDescent="0.2">
      <c r="B58" s="31" t="s">
        <v>8406</v>
      </c>
      <c r="C58" s="13"/>
      <c r="D58" s="13"/>
      <c r="E58" s="13"/>
      <c r="F58" s="13">
        <v>1</v>
      </c>
      <c r="G58" s="13">
        <v>1</v>
      </c>
    </row>
    <row r="59" spans="2:7" x14ac:dyDescent="0.2">
      <c r="B59" s="12" t="s">
        <v>8371</v>
      </c>
      <c r="C59" s="13">
        <v>10</v>
      </c>
      <c r="D59" s="13">
        <v>152</v>
      </c>
      <c r="E59" s="13"/>
      <c r="F59" s="13">
        <v>241</v>
      </c>
      <c r="G59" s="13">
        <v>403</v>
      </c>
    </row>
    <row r="60" spans="2:7" x14ac:dyDescent="0.2">
      <c r="B60" s="31" t="s">
        <v>8404</v>
      </c>
      <c r="C60" s="13"/>
      <c r="D60" s="13">
        <v>5</v>
      </c>
      <c r="E60" s="13"/>
      <c r="F60" s="13">
        <v>11</v>
      </c>
      <c r="G60" s="13">
        <v>16</v>
      </c>
    </row>
    <row r="61" spans="2:7" x14ac:dyDescent="0.2">
      <c r="B61" s="31" t="s">
        <v>8395</v>
      </c>
      <c r="C61" s="13"/>
      <c r="D61" s="13">
        <v>19</v>
      </c>
      <c r="E61" s="13"/>
      <c r="F61" s="13">
        <v>34</v>
      </c>
      <c r="G61" s="13">
        <v>53</v>
      </c>
    </row>
    <row r="62" spans="2:7" x14ac:dyDescent="0.2">
      <c r="B62" s="31" t="s">
        <v>8405</v>
      </c>
      <c r="C62" s="13">
        <v>2</v>
      </c>
      <c r="D62" s="13">
        <v>14</v>
      </c>
      <c r="E62" s="13"/>
      <c r="F62" s="13">
        <v>36</v>
      </c>
      <c r="G62" s="13">
        <v>52</v>
      </c>
    </row>
    <row r="63" spans="2:7" x14ac:dyDescent="0.2">
      <c r="B63" s="31" t="s">
        <v>8396</v>
      </c>
      <c r="C63" s="13">
        <v>1</v>
      </c>
      <c r="D63" s="13">
        <v>32</v>
      </c>
      <c r="E63" s="13"/>
      <c r="F63" s="13">
        <v>38</v>
      </c>
      <c r="G63" s="13">
        <v>71</v>
      </c>
    </row>
    <row r="64" spans="2:7" x14ac:dyDescent="0.2">
      <c r="B64" s="31" t="s">
        <v>8397</v>
      </c>
      <c r="C64" s="13">
        <v>4</v>
      </c>
      <c r="D64" s="13">
        <v>21</v>
      </c>
      <c r="E64" s="13"/>
      <c r="F64" s="13">
        <v>32</v>
      </c>
      <c r="G64" s="13">
        <v>57</v>
      </c>
    </row>
    <row r="65" spans="2:7" x14ac:dyDescent="0.2">
      <c r="B65" s="31" t="s">
        <v>8398</v>
      </c>
      <c r="C65" s="13"/>
      <c r="D65" s="13">
        <v>12</v>
      </c>
      <c r="E65" s="13"/>
      <c r="F65" s="13">
        <v>24</v>
      </c>
      <c r="G65" s="13">
        <v>36</v>
      </c>
    </row>
    <row r="66" spans="2:7" x14ac:dyDescent="0.2">
      <c r="B66" s="31" t="s">
        <v>8399</v>
      </c>
      <c r="C66" s="13"/>
      <c r="D66" s="13">
        <v>16</v>
      </c>
      <c r="E66" s="13"/>
      <c r="F66" s="13">
        <v>32</v>
      </c>
      <c r="G66" s="13">
        <v>48</v>
      </c>
    </row>
    <row r="67" spans="2:7" x14ac:dyDescent="0.2">
      <c r="B67" s="31" t="s">
        <v>8400</v>
      </c>
      <c r="C67" s="13">
        <v>1</v>
      </c>
      <c r="D67" s="13">
        <v>13</v>
      </c>
      <c r="E67" s="13"/>
      <c r="F67" s="13">
        <v>15</v>
      </c>
      <c r="G67" s="13">
        <v>29</v>
      </c>
    </row>
    <row r="68" spans="2:7" x14ac:dyDescent="0.2">
      <c r="B68" s="31" t="s">
        <v>8406</v>
      </c>
      <c r="C68" s="13">
        <v>2</v>
      </c>
      <c r="D68" s="13">
        <v>20</v>
      </c>
      <c r="E68" s="13"/>
      <c r="F68" s="13">
        <v>19</v>
      </c>
      <c r="G68" s="13">
        <v>41</v>
      </c>
    </row>
    <row r="69" spans="2:7" x14ac:dyDescent="0.2">
      <c r="B69" s="12" t="s">
        <v>8372</v>
      </c>
      <c r="C69" s="13">
        <v>12</v>
      </c>
      <c r="D69" s="13">
        <v>202</v>
      </c>
      <c r="E69" s="13"/>
      <c r="F69" s="13">
        <v>304</v>
      </c>
      <c r="G69" s="13">
        <v>518</v>
      </c>
    </row>
    <row r="70" spans="2:7" x14ac:dyDescent="0.2">
      <c r="B70" s="31" t="s">
        <v>8401</v>
      </c>
      <c r="C70" s="13">
        <v>3</v>
      </c>
      <c r="D70" s="13">
        <v>20</v>
      </c>
      <c r="E70" s="13"/>
      <c r="F70" s="13">
        <v>24</v>
      </c>
      <c r="G70" s="13">
        <v>47</v>
      </c>
    </row>
    <row r="71" spans="2:7" x14ac:dyDescent="0.2">
      <c r="B71" s="31" t="s">
        <v>8402</v>
      </c>
      <c r="C71" s="13">
        <v>1</v>
      </c>
      <c r="D71" s="13">
        <v>21</v>
      </c>
      <c r="E71" s="13"/>
      <c r="F71" s="13">
        <v>41</v>
      </c>
      <c r="G71" s="13">
        <v>63</v>
      </c>
    </row>
    <row r="72" spans="2:7" x14ac:dyDescent="0.2">
      <c r="B72" s="31" t="s">
        <v>8403</v>
      </c>
      <c r="C72" s="13">
        <v>2</v>
      </c>
      <c r="D72" s="13">
        <v>15</v>
      </c>
      <c r="E72" s="13"/>
      <c r="F72" s="13">
        <v>21</v>
      </c>
      <c r="G72" s="13">
        <v>38</v>
      </c>
    </row>
    <row r="73" spans="2:7" x14ac:dyDescent="0.2">
      <c r="B73" s="31" t="s">
        <v>8404</v>
      </c>
      <c r="C73" s="13"/>
      <c r="D73" s="13">
        <v>28</v>
      </c>
      <c r="E73" s="13"/>
      <c r="F73" s="13">
        <v>25</v>
      </c>
      <c r="G73" s="13">
        <v>53</v>
      </c>
    </row>
    <row r="74" spans="2:7" x14ac:dyDescent="0.2">
      <c r="B74" s="31" t="s">
        <v>8395</v>
      </c>
      <c r="C74" s="13">
        <v>2</v>
      </c>
      <c r="D74" s="13">
        <v>17</v>
      </c>
      <c r="E74" s="13"/>
      <c r="F74" s="13">
        <v>43</v>
      </c>
      <c r="G74" s="13">
        <v>62</v>
      </c>
    </row>
    <row r="75" spans="2:7" x14ac:dyDescent="0.2">
      <c r="B75" s="31" t="s">
        <v>8405</v>
      </c>
      <c r="C75" s="13">
        <v>1</v>
      </c>
      <c r="D75" s="13">
        <v>17</v>
      </c>
      <c r="E75" s="13"/>
      <c r="F75" s="13">
        <v>42</v>
      </c>
      <c r="G75" s="13">
        <v>60</v>
      </c>
    </row>
    <row r="76" spans="2:7" x14ac:dyDescent="0.2">
      <c r="B76" s="31" t="s">
        <v>8396</v>
      </c>
      <c r="C76" s="13"/>
      <c r="D76" s="13">
        <v>13</v>
      </c>
      <c r="E76" s="13"/>
      <c r="F76" s="13">
        <v>22</v>
      </c>
      <c r="G76" s="13">
        <v>35</v>
      </c>
    </row>
    <row r="77" spans="2:7" x14ac:dyDescent="0.2">
      <c r="B77" s="31" t="s">
        <v>8397</v>
      </c>
      <c r="C77" s="13"/>
      <c r="D77" s="13">
        <v>19</v>
      </c>
      <c r="E77" s="13"/>
      <c r="F77" s="13">
        <v>22</v>
      </c>
      <c r="G77" s="13">
        <v>41</v>
      </c>
    </row>
    <row r="78" spans="2:7" x14ac:dyDescent="0.2">
      <c r="B78" s="31" t="s">
        <v>8398</v>
      </c>
      <c r="C78" s="13">
        <v>2</v>
      </c>
      <c r="D78" s="13">
        <v>11</v>
      </c>
      <c r="E78" s="13"/>
      <c r="F78" s="13">
        <v>21</v>
      </c>
      <c r="G78" s="13">
        <v>34</v>
      </c>
    </row>
    <row r="79" spans="2:7" x14ac:dyDescent="0.2">
      <c r="B79" s="31" t="s">
        <v>8399</v>
      </c>
      <c r="C79" s="13"/>
      <c r="D79" s="13">
        <v>25</v>
      </c>
      <c r="E79" s="13"/>
      <c r="F79" s="13">
        <v>18</v>
      </c>
      <c r="G79" s="13">
        <v>43</v>
      </c>
    </row>
    <row r="80" spans="2:7" x14ac:dyDescent="0.2">
      <c r="B80" s="31" t="s">
        <v>8400</v>
      </c>
      <c r="C80" s="13"/>
      <c r="D80" s="13">
        <v>7</v>
      </c>
      <c r="E80" s="13"/>
      <c r="F80" s="13">
        <v>19</v>
      </c>
      <c r="G80" s="13">
        <v>26</v>
      </c>
    </row>
    <row r="81" spans="2:7" x14ac:dyDescent="0.2">
      <c r="B81" s="31" t="s">
        <v>8406</v>
      </c>
      <c r="C81" s="13">
        <v>1</v>
      </c>
      <c r="D81" s="13">
        <v>9</v>
      </c>
      <c r="E81" s="13"/>
      <c r="F81" s="13">
        <v>6</v>
      </c>
      <c r="G81" s="13">
        <v>16</v>
      </c>
    </row>
    <row r="82" spans="2:7" x14ac:dyDescent="0.2">
      <c r="B82" s="12" t="s">
        <v>8373</v>
      </c>
      <c r="C82" s="13">
        <v>12</v>
      </c>
      <c r="D82" s="13">
        <v>130</v>
      </c>
      <c r="E82" s="13"/>
      <c r="F82" s="13">
        <v>249</v>
      </c>
      <c r="G82" s="13">
        <v>391</v>
      </c>
    </row>
    <row r="83" spans="2:7" x14ac:dyDescent="0.2">
      <c r="B83" s="31" t="s">
        <v>8401</v>
      </c>
      <c r="C83" s="13">
        <v>2</v>
      </c>
      <c r="D83" s="13">
        <v>8</v>
      </c>
      <c r="E83" s="13"/>
      <c r="F83" s="13">
        <v>20</v>
      </c>
      <c r="G83" s="13">
        <v>30</v>
      </c>
    </row>
    <row r="84" spans="2:7" x14ac:dyDescent="0.2">
      <c r="B84" s="31" t="s">
        <v>8402</v>
      </c>
      <c r="C84" s="13">
        <v>1</v>
      </c>
      <c r="D84" s="13">
        <v>14</v>
      </c>
      <c r="E84" s="13"/>
      <c r="F84" s="13">
        <v>22</v>
      </c>
      <c r="G84" s="13">
        <v>37</v>
      </c>
    </row>
    <row r="85" spans="2:7" x14ac:dyDescent="0.2">
      <c r="B85" s="31" t="s">
        <v>8403</v>
      </c>
      <c r="C85" s="13">
        <v>1</v>
      </c>
      <c r="D85" s="13">
        <v>18</v>
      </c>
      <c r="E85" s="13"/>
      <c r="F85" s="13">
        <v>33</v>
      </c>
      <c r="G85" s="13">
        <v>52</v>
      </c>
    </row>
    <row r="86" spans="2:7" x14ac:dyDescent="0.2">
      <c r="B86" s="31" t="s">
        <v>8404</v>
      </c>
      <c r="C86" s="13">
        <v>2</v>
      </c>
      <c r="D86" s="13">
        <v>7</v>
      </c>
      <c r="E86" s="13"/>
      <c r="F86" s="13">
        <v>29</v>
      </c>
      <c r="G86" s="13">
        <v>38</v>
      </c>
    </row>
    <row r="87" spans="2:7" x14ac:dyDescent="0.2">
      <c r="B87" s="31" t="s">
        <v>8395</v>
      </c>
      <c r="C87" s="13">
        <v>1</v>
      </c>
      <c r="D87" s="13">
        <v>16</v>
      </c>
      <c r="E87" s="13"/>
      <c r="F87" s="13">
        <v>34</v>
      </c>
      <c r="G87" s="13">
        <v>51</v>
      </c>
    </row>
    <row r="88" spans="2:7" x14ac:dyDescent="0.2">
      <c r="B88" s="31" t="s">
        <v>8405</v>
      </c>
      <c r="C88" s="13">
        <v>1</v>
      </c>
      <c r="D88" s="13">
        <v>18</v>
      </c>
      <c r="E88" s="13"/>
      <c r="F88" s="13">
        <v>20</v>
      </c>
      <c r="G88" s="13">
        <v>39</v>
      </c>
    </row>
    <row r="89" spans="2:7" x14ac:dyDescent="0.2">
      <c r="B89" s="31" t="s">
        <v>8396</v>
      </c>
      <c r="C89" s="13"/>
      <c r="D89" s="13">
        <v>5</v>
      </c>
      <c r="E89" s="13"/>
      <c r="F89" s="13">
        <v>24</v>
      </c>
      <c r="G89" s="13">
        <v>29</v>
      </c>
    </row>
    <row r="90" spans="2:7" x14ac:dyDescent="0.2">
      <c r="B90" s="31" t="s">
        <v>8397</v>
      </c>
      <c r="C90" s="13"/>
      <c r="D90" s="13">
        <v>7</v>
      </c>
      <c r="E90" s="13"/>
      <c r="F90" s="13">
        <v>17</v>
      </c>
      <c r="G90" s="13">
        <v>24</v>
      </c>
    </row>
    <row r="91" spans="2:7" x14ac:dyDescent="0.2">
      <c r="B91" s="31" t="s">
        <v>8398</v>
      </c>
      <c r="C91" s="13">
        <v>2</v>
      </c>
      <c r="D91" s="13">
        <v>11</v>
      </c>
      <c r="E91" s="13"/>
      <c r="F91" s="13">
        <v>13</v>
      </c>
      <c r="G91" s="13">
        <v>26</v>
      </c>
    </row>
    <row r="92" spans="2:7" x14ac:dyDescent="0.2">
      <c r="B92" s="31" t="s">
        <v>8399</v>
      </c>
      <c r="C92" s="13"/>
      <c r="D92" s="13">
        <v>9</v>
      </c>
      <c r="E92" s="13"/>
      <c r="F92" s="13">
        <v>13</v>
      </c>
      <c r="G92" s="13">
        <v>22</v>
      </c>
    </row>
    <row r="93" spans="2:7" x14ac:dyDescent="0.2">
      <c r="B93" s="31" t="s">
        <v>8400</v>
      </c>
      <c r="C93" s="13">
        <v>2</v>
      </c>
      <c r="D93" s="13">
        <v>11</v>
      </c>
      <c r="E93" s="13"/>
      <c r="F93" s="13">
        <v>16</v>
      </c>
      <c r="G93" s="13">
        <v>29</v>
      </c>
    </row>
    <row r="94" spans="2:7" x14ac:dyDescent="0.2">
      <c r="B94" s="31" t="s">
        <v>8406</v>
      </c>
      <c r="C94" s="13"/>
      <c r="D94" s="13">
        <v>6</v>
      </c>
      <c r="E94" s="13"/>
      <c r="F94" s="13">
        <v>8</v>
      </c>
      <c r="G94" s="13">
        <v>14</v>
      </c>
    </row>
    <row r="95" spans="2:7" x14ac:dyDescent="0.2">
      <c r="B95" s="12" t="s">
        <v>8374</v>
      </c>
      <c r="C95" s="13">
        <v>3</v>
      </c>
      <c r="D95" s="13">
        <v>9</v>
      </c>
      <c r="E95" s="13">
        <v>24</v>
      </c>
      <c r="F95" s="13">
        <v>19</v>
      </c>
      <c r="G95" s="13">
        <v>55</v>
      </c>
    </row>
    <row r="96" spans="2:7" x14ac:dyDescent="0.2">
      <c r="B96" s="31" t="s">
        <v>8401</v>
      </c>
      <c r="C96" s="13">
        <v>2</v>
      </c>
      <c r="D96" s="13">
        <v>5</v>
      </c>
      <c r="E96" s="13">
        <v>2</v>
      </c>
      <c r="F96" s="13">
        <v>11</v>
      </c>
      <c r="G96" s="13">
        <v>20</v>
      </c>
    </row>
    <row r="97" spans="2:7" x14ac:dyDescent="0.2">
      <c r="B97" s="31" t="s">
        <v>8402</v>
      </c>
      <c r="C97" s="13">
        <v>1</v>
      </c>
      <c r="D97" s="13">
        <v>4</v>
      </c>
      <c r="E97" s="13">
        <v>8</v>
      </c>
      <c r="F97" s="13">
        <v>8</v>
      </c>
      <c r="G97" s="13">
        <v>21</v>
      </c>
    </row>
    <row r="98" spans="2:7" x14ac:dyDescent="0.2">
      <c r="B98" s="31" t="s">
        <v>8403</v>
      </c>
      <c r="C98" s="13"/>
      <c r="D98" s="13"/>
      <c r="E98" s="13">
        <v>14</v>
      </c>
      <c r="F98" s="13"/>
      <c r="G98" s="13">
        <v>14</v>
      </c>
    </row>
    <row r="99" spans="2:7" x14ac:dyDescent="0.2">
      <c r="B99" s="12" t="s">
        <v>8361</v>
      </c>
      <c r="C99" s="13">
        <v>37</v>
      </c>
      <c r="D99" s="13">
        <v>493</v>
      </c>
      <c r="E99" s="13">
        <v>24</v>
      </c>
      <c r="F99" s="13">
        <v>839</v>
      </c>
      <c r="G99" s="13">
        <v>1393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1CF3-422E-5D4C-8CA6-D0C4C75B3A8F}">
  <dimension ref="A1:R24"/>
  <sheetViews>
    <sheetView topLeftCell="A14" zoomScale="107" workbookViewId="0">
      <selection activeCell="A33" sqref="A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8" width="6.6640625" customWidth="1"/>
    <col min="9" max="9" width="15.6640625" bestFit="1" customWidth="1"/>
    <col min="10" max="10" width="14.8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0.1640625" bestFit="1" customWidth="1"/>
    <col min="16" max="16" width="12.1640625" bestFit="1" customWidth="1"/>
    <col min="17" max="17" width="21.33203125" bestFit="1" customWidth="1"/>
    <col min="18" max="18" width="16.1640625" bestFit="1" customWidth="1"/>
    <col min="19" max="19" width="14.33203125" bestFit="1" customWidth="1"/>
    <col min="20" max="20" width="8.83203125" bestFit="1" customWidth="1"/>
    <col min="21" max="21" width="10" bestFit="1" customWidth="1"/>
  </cols>
  <sheetData>
    <row r="1" spans="1:18" x14ac:dyDescent="0.2">
      <c r="A1" s="11" t="s">
        <v>8222</v>
      </c>
      <c r="B1" t="s">
        <v>8362</v>
      </c>
      <c r="I1" s="11" t="s">
        <v>8359</v>
      </c>
      <c r="J1" t="s">
        <v>8315</v>
      </c>
    </row>
    <row r="2" spans="1:18" x14ac:dyDescent="0.2">
      <c r="P2" s="11" t="s">
        <v>8359</v>
      </c>
      <c r="Q2" t="s">
        <v>8315</v>
      </c>
    </row>
    <row r="3" spans="1:18" x14ac:dyDescent="0.2">
      <c r="A3" s="11" t="s">
        <v>8364</v>
      </c>
      <c r="B3" s="11" t="s">
        <v>8360</v>
      </c>
      <c r="I3" s="11" t="s">
        <v>8364</v>
      </c>
      <c r="J3" s="11" t="s">
        <v>8360</v>
      </c>
    </row>
    <row r="4" spans="1:18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I4" s="11" t="s">
        <v>8363</v>
      </c>
      <c r="J4" t="s">
        <v>8219</v>
      </c>
      <c r="K4" t="s">
        <v>8220</v>
      </c>
      <c r="L4" t="s">
        <v>8221</v>
      </c>
      <c r="M4" t="s">
        <v>8218</v>
      </c>
      <c r="N4" t="s">
        <v>8361</v>
      </c>
      <c r="P4" s="11" t="s">
        <v>8363</v>
      </c>
      <c r="Q4" t="s">
        <v>8407</v>
      </c>
      <c r="R4" t="s">
        <v>8408</v>
      </c>
    </row>
    <row r="5" spans="1:18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  <c r="G5">
        <f>GETPIVOTDATA("outcomes",$A$3,"outcomes","successful","Category","theater")/GETPIVOTDATA("outcomes",$A$3,"Category","theater")</f>
        <v>0.60229720028715006</v>
      </c>
      <c r="I5" s="12" t="s">
        <v>8238</v>
      </c>
      <c r="J5" s="13"/>
      <c r="K5" s="13">
        <v>1</v>
      </c>
      <c r="L5" s="13"/>
      <c r="M5" s="13"/>
      <c r="N5" s="13">
        <v>1</v>
      </c>
      <c r="P5" s="12" t="s">
        <v>8234</v>
      </c>
      <c r="Q5" s="32">
        <v>30.5</v>
      </c>
      <c r="R5" s="13">
        <v>27363.5</v>
      </c>
    </row>
    <row r="6" spans="1:18" x14ac:dyDescent="0.2">
      <c r="A6" s="12" t="s">
        <v>8323</v>
      </c>
      <c r="B6" s="13">
        <v>20</v>
      </c>
      <c r="C6" s="13">
        <v>120</v>
      </c>
      <c r="D6" s="13">
        <v>20</v>
      </c>
      <c r="E6" s="13">
        <v>540</v>
      </c>
      <c r="F6" s="13">
        <v>700</v>
      </c>
      <c r="G6">
        <f>GETPIVOTDATA("outcomes",$A$3,"outcomes","successful","Category","music")/GETPIVOTDATA("outcomes",$A$3,"Category","music")</f>
        <v>0.77142857142857146</v>
      </c>
      <c r="I6" s="12" t="s">
        <v>8225</v>
      </c>
      <c r="J6" s="13">
        <v>2</v>
      </c>
      <c r="K6" s="13">
        <v>13</v>
      </c>
      <c r="L6" s="13"/>
      <c r="M6" s="13">
        <v>6</v>
      </c>
      <c r="N6" s="13">
        <v>21</v>
      </c>
      <c r="P6" s="12" t="s">
        <v>8243</v>
      </c>
      <c r="Q6" s="32">
        <v>72</v>
      </c>
      <c r="R6" s="13">
        <v>9124</v>
      </c>
    </row>
    <row r="7" spans="1:18" x14ac:dyDescent="0.2">
      <c r="A7" s="12" t="s">
        <v>8317</v>
      </c>
      <c r="B7" s="13">
        <v>178</v>
      </c>
      <c r="C7" s="13">
        <v>213</v>
      </c>
      <c r="D7" s="13"/>
      <c r="E7" s="13">
        <v>209</v>
      </c>
      <c r="F7" s="13">
        <v>600</v>
      </c>
      <c r="G7">
        <f>GETPIVOTDATA("outcomes",$A$3,"outcomes","successful","Category","technology")/GETPIVOTDATA("outcomes",$A$3,"Category","technology")</f>
        <v>0.34833333333333333</v>
      </c>
      <c r="I7" s="12" t="s">
        <v>8228</v>
      </c>
      <c r="J7" s="13">
        <v>1</v>
      </c>
      <c r="K7" s="13">
        <v>15</v>
      </c>
      <c r="L7" s="13"/>
      <c r="M7" s="13">
        <v>28</v>
      </c>
      <c r="N7" s="13">
        <v>44</v>
      </c>
      <c r="P7" s="12" t="s">
        <v>8237</v>
      </c>
      <c r="Q7" s="32">
        <v>12.142857142857142</v>
      </c>
      <c r="R7" s="13">
        <v>8578.5714285714294</v>
      </c>
    </row>
    <row r="8" spans="1:18" x14ac:dyDescent="0.2">
      <c r="A8" s="12" t="s">
        <v>8308</v>
      </c>
      <c r="B8" s="13">
        <v>40</v>
      </c>
      <c r="C8" s="13">
        <v>180</v>
      </c>
      <c r="D8" s="13"/>
      <c r="E8" s="13">
        <v>300</v>
      </c>
      <c r="F8" s="13">
        <v>520</v>
      </c>
      <c r="G8">
        <f>GETPIVOTDATA("outcomes",$A$3,"outcomes","successful","Category","film &amp; video")/GETPIVOTDATA("outcomes",$A$3,"Category","film &amp; video")</f>
        <v>0.57692307692307687</v>
      </c>
      <c r="I8" s="12" t="s">
        <v>8239</v>
      </c>
      <c r="J8" s="13"/>
      <c r="K8" s="13"/>
      <c r="L8" s="13"/>
      <c r="M8" s="13">
        <v>1</v>
      </c>
      <c r="N8" s="13">
        <v>1</v>
      </c>
      <c r="P8" s="12" t="s">
        <v>8233</v>
      </c>
      <c r="Q8" s="32">
        <v>26</v>
      </c>
      <c r="R8" s="13">
        <v>8422.5</v>
      </c>
    </row>
    <row r="9" spans="1:18" x14ac:dyDescent="0.2">
      <c r="A9" s="12" t="s">
        <v>8320</v>
      </c>
      <c r="B9" s="13">
        <v>30</v>
      </c>
      <c r="C9" s="13">
        <v>127</v>
      </c>
      <c r="D9" s="13"/>
      <c r="E9" s="13">
        <v>80</v>
      </c>
      <c r="F9" s="13">
        <v>237</v>
      </c>
      <c r="G9">
        <f>GETPIVOTDATA("outcomes",$A$3,"outcomes","successful","Category","publishing")/GETPIVOTDATA("outcomes",$A$3,"Category","publishing")</f>
        <v>0.33755274261603374</v>
      </c>
      <c r="I9" s="12" t="s">
        <v>8235</v>
      </c>
      <c r="J9" s="13"/>
      <c r="K9" s="13">
        <v>2</v>
      </c>
      <c r="L9" s="13"/>
      <c r="M9" s="13">
        <v>4</v>
      </c>
      <c r="N9" s="13">
        <v>6</v>
      </c>
      <c r="P9" s="12" t="s">
        <v>8239</v>
      </c>
      <c r="Q9" s="32">
        <v>46</v>
      </c>
      <c r="R9" s="13">
        <v>5291</v>
      </c>
    </row>
    <row r="10" spans="1:18" x14ac:dyDescent="0.2">
      <c r="A10" s="12" t="s">
        <v>8331</v>
      </c>
      <c r="B10" s="13"/>
      <c r="C10" s="13">
        <v>140</v>
      </c>
      <c r="D10" s="13"/>
      <c r="E10" s="13">
        <v>80</v>
      </c>
      <c r="F10" s="13">
        <v>220</v>
      </c>
      <c r="G10">
        <f>GETPIVOTDATA("outcomes",$A$3,"outcomes","successful","Category","games")/GETPIVOTDATA("outcomes",$A$3,"Category","games")</f>
        <v>0.36363636363636365</v>
      </c>
      <c r="I10" s="12" t="s">
        <v>8231</v>
      </c>
      <c r="J10" s="13">
        <v>1</v>
      </c>
      <c r="K10" s="13">
        <v>2</v>
      </c>
      <c r="L10" s="13"/>
      <c r="M10" s="13">
        <v>1</v>
      </c>
      <c r="N10" s="13">
        <v>4</v>
      </c>
      <c r="P10" s="12" t="s">
        <v>8223</v>
      </c>
      <c r="Q10" s="32">
        <v>51.407894736842103</v>
      </c>
      <c r="R10" s="13">
        <v>4951.2900657894734</v>
      </c>
    </row>
    <row r="11" spans="1:18" x14ac:dyDescent="0.2">
      <c r="A11" s="12" t="s">
        <v>8336</v>
      </c>
      <c r="B11" s="13"/>
      <c r="C11" s="13">
        <v>117</v>
      </c>
      <c r="D11" s="13"/>
      <c r="E11" s="13">
        <v>103</v>
      </c>
      <c r="F11" s="13">
        <v>220</v>
      </c>
      <c r="G11">
        <f>GETPIVOTDATA("outcomes",$A$3,"outcomes","successful","Category","photography")/GETPIVOTDATA("outcomes",$A$3,"Category","photography")</f>
        <v>0.4681818181818182</v>
      </c>
      <c r="I11" s="12" t="s">
        <v>8226</v>
      </c>
      <c r="J11" s="13"/>
      <c r="K11" s="13"/>
      <c r="L11" s="13"/>
      <c r="M11" s="13">
        <v>2</v>
      </c>
      <c r="N11" s="13">
        <v>2</v>
      </c>
      <c r="P11" s="12" t="s">
        <v>8226</v>
      </c>
      <c r="Q11" s="32">
        <v>37.5</v>
      </c>
      <c r="R11" s="13">
        <v>4528</v>
      </c>
    </row>
    <row r="12" spans="1:18" x14ac:dyDescent="0.2">
      <c r="A12" s="12" t="s">
        <v>8334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  <c r="G12">
        <f>GETPIVOTDATA("outcomes",$A$3,"outcomes","successful","Category","food")/GETPIVOTDATA("outcomes",$A$3,"Category","food")</f>
        <v>0.17</v>
      </c>
      <c r="I12" s="12" t="s">
        <v>8229</v>
      </c>
      <c r="J12" s="13"/>
      <c r="K12" s="13">
        <v>3</v>
      </c>
      <c r="L12" s="13">
        <v>1</v>
      </c>
      <c r="M12" s="13">
        <v>2</v>
      </c>
      <c r="N12" s="13">
        <v>6</v>
      </c>
      <c r="P12" s="12" t="s">
        <v>8235</v>
      </c>
      <c r="Q12" s="32">
        <v>58.833333333333336</v>
      </c>
      <c r="R12" s="13">
        <v>4282.835</v>
      </c>
    </row>
    <row r="13" spans="1:18" x14ac:dyDescent="0.2">
      <c r="A13" s="12" t="s">
        <v>8329</v>
      </c>
      <c r="B13" s="13">
        <v>24</v>
      </c>
      <c r="C13" s="13"/>
      <c r="D13" s="13"/>
      <c r="E13" s="13"/>
      <c r="F13" s="13">
        <v>24</v>
      </c>
      <c r="G13">
        <f>GETPIVOTDATA("outcomes",$A$3,"outcomes","successful","Category","journalism")/GETPIVOTDATA("outcomes",$A$3,"Category","journalism")</f>
        <v>0</v>
      </c>
      <c r="I13" s="12" t="s">
        <v>8224</v>
      </c>
      <c r="J13" s="13">
        <v>6</v>
      </c>
      <c r="K13" s="13">
        <v>89</v>
      </c>
      <c r="L13" s="13">
        <v>6</v>
      </c>
      <c r="M13" s="13">
        <v>258</v>
      </c>
      <c r="N13" s="13">
        <v>359</v>
      </c>
      <c r="O13">
        <f>GETPIVOTDATA("outcomes",$I$3,"outcomes","successful","country","GB")/GETPIVOTDATA("outcomes",$I$3,"country","GB")</f>
        <v>0.71866295264623958</v>
      </c>
      <c r="P13" s="12" t="s">
        <v>8227</v>
      </c>
      <c r="Q13" s="32">
        <v>42.6</v>
      </c>
      <c r="R13" s="13">
        <v>4095</v>
      </c>
    </row>
    <row r="14" spans="1:18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  <c r="I14" s="12" t="s">
        <v>8240</v>
      </c>
      <c r="J14" s="13"/>
      <c r="K14" s="13">
        <v>3</v>
      </c>
      <c r="L14" s="13">
        <v>1</v>
      </c>
      <c r="M14" s="13">
        <v>5</v>
      </c>
      <c r="N14" s="13">
        <v>9</v>
      </c>
      <c r="P14" s="12" t="s">
        <v>8242</v>
      </c>
      <c r="Q14" s="32">
        <v>51</v>
      </c>
      <c r="R14" s="13">
        <v>3655</v>
      </c>
    </row>
    <row r="15" spans="1:18" x14ac:dyDescent="0.2">
      <c r="I15" s="12" t="s">
        <v>8236</v>
      </c>
      <c r="J15" s="13"/>
      <c r="K15" s="13">
        <v>3</v>
      </c>
      <c r="L15" s="13"/>
      <c r="M15" s="13">
        <v>1</v>
      </c>
      <c r="N15" s="13">
        <v>4</v>
      </c>
      <c r="P15" s="12" t="s">
        <v>8225</v>
      </c>
      <c r="Q15" s="32">
        <v>16.333333333333332</v>
      </c>
      <c r="R15" s="13">
        <v>3554.3690476190477</v>
      </c>
    </row>
    <row r="16" spans="1:18" x14ac:dyDescent="0.2">
      <c r="I16" s="12" t="s">
        <v>8242</v>
      </c>
      <c r="J16" s="13"/>
      <c r="K16" s="13"/>
      <c r="L16" s="13"/>
      <c r="M16" s="13">
        <v>1</v>
      </c>
      <c r="N16" s="13">
        <v>1</v>
      </c>
      <c r="P16" s="12" t="s">
        <v>8228</v>
      </c>
      <c r="Q16" s="32">
        <v>33.909090909090907</v>
      </c>
      <c r="R16" s="13">
        <v>3388.1363636363635</v>
      </c>
    </row>
    <row r="17" spans="9:18" x14ac:dyDescent="0.2">
      <c r="I17" s="12" t="s">
        <v>8237</v>
      </c>
      <c r="J17" s="13"/>
      <c r="K17" s="13">
        <v>4</v>
      </c>
      <c r="L17" s="13">
        <v>3</v>
      </c>
      <c r="M17" s="13"/>
      <c r="N17" s="13">
        <v>7</v>
      </c>
      <c r="P17" s="12" t="s">
        <v>8240</v>
      </c>
      <c r="Q17" s="32">
        <v>35.333333333333336</v>
      </c>
      <c r="R17" s="13">
        <v>2311.8888888888887</v>
      </c>
    </row>
    <row r="18" spans="9:18" x14ac:dyDescent="0.2">
      <c r="I18" s="12" t="s">
        <v>8232</v>
      </c>
      <c r="J18" s="13"/>
      <c r="K18" s="13">
        <v>3</v>
      </c>
      <c r="L18" s="13">
        <v>1</v>
      </c>
      <c r="M18" s="13"/>
      <c r="N18" s="13">
        <v>4</v>
      </c>
      <c r="P18" s="12" t="s">
        <v>8224</v>
      </c>
      <c r="Q18" s="32">
        <v>38.844011142061284</v>
      </c>
      <c r="R18" s="13">
        <v>1952.9219220055707</v>
      </c>
    </row>
    <row r="19" spans="9:18" x14ac:dyDescent="0.2">
      <c r="I19" s="12" t="s">
        <v>8233</v>
      </c>
      <c r="J19" s="13"/>
      <c r="K19" s="13">
        <v>1</v>
      </c>
      <c r="L19" s="13"/>
      <c r="M19" s="13">
        <v>1</v>
      </c>
      <c r="N19" s="13">
        <v>2</v>
      </c>
      <c r="P19" s="12" t="s">
        <v>8229</v>
      </c>
      <c r="Q19" s="32">
        <v>13</v>
      </c>
      <c r="R19" s="13">
        <v>935.33333333333337</v>
      </c>
    </row>
    <row r="20" spans="9:18" x14ac:dyDescent="0.2">
      <c r="I20" s="12" t="s">
        <v>8227</v>
      </c>
      <c r="J20" s="13">
        <v>1</v>
      </c>
      <c r="K20" s="13">
        <v>2</v>
      </c>
      <c r="L20" s="13"/>
      <c r="M20" s="13">
        <v>2</v>
      </c>
      <c r="N20" s="13">
        <v>5</v>
      </c>
      <c r="P20" s="12" t="s">
        <v>8236</v>
      </c>
      <c r="Q20" s="32">
        <v>5.25</v>
      </c>
      <c r="R20" s="13">
        <v>615.75</v>
      </c>
    </row>
    <row r="21" spans="9:18" x14ac:dyDescent="0.2">
      <c r="I21" s="12" t="s">
        <v>8234</v>
      </c>
      <c r="J21" s="13"/>
      <c r="K21" s="13">
        <v>3</v>
      </c>
      <c r="L21" s="13"/>
      <c r="M21" s="13">
        <v>1</v>
      </c>
      <c r="N21" s="13">
        <v>4</v>
      </c>
      <c r="P21" s="12" t="s">
        <v>8231</v>
      </c>
      <c r="Q21" s="32">
        <v>5.75</v>
      </c>
      <c r="R21" s="13">
        <v>581.25</v>
      </c>
    </row>
    <row r="22" spans="9:18" x14ac:dyDescent="0.2">
      <c r="I22" s="12" t="s">
        <v>8243</v>
      </c>
      <c r="J22" s="13"/>
      <c r="K22" s="13"/>
      <c r="L22" s="13"/>
      <c r="M22" s="13">
        <v>1</v>
      </c>
      <c r="N22" s="13">
        <v>1</v>
      </c>
      <c r="P22" s="12" t="s">
        <v>8232</v>
      </c>
      <c r="Q22" s="32">
        <v>5.5</v>
      </c>
      <c r="R22" s="13">
        <v>129.25</v>
      </c>
    </row>
    <row r="23" spans="9:18" x14ac:dyDescent="0.2">
      <c r="I23" s="12" t="s">
        <v>8223</v>
      </c>
      <c r="J23" s="13">
        <v>26</v>
      </c>
      <c r="K23" s="13">
        <v>349</v>
      </c>
      <c r="L23" s="13">
        <v>12</v>
      </c>
      <c r="M23" s="13">
        <v>525</v>
      </c>
      <c r="N23" s="13">
        <v>912</v>
      </c>
      <c r="O23">
        <f>GETPIVOTDATA("outcomes",$I$3,"outcomes","successful","country","US")/GETPIVOTDATA("outcomes",$I$3,"country","US")</f>
        <v>0.57565789473684215</v>
      </c>
      <c r="P23" s="12" t="s">
        <v>8238</v>
      </c>
      <c r="Q23" s="32">
        <v>1</v>
      </c>
      <c r="R23" s="13">
        <v>30</v>
      </c>
    </row>
    <row r="24" spans="9:18" x14ac:dyDescent="0.2">
      <c r="I24" s="12" t="s">
        <v>8361</v>
      </c>
      <c r="J24" s="13">
        <v>37</v>
      </c>
      <c r="K24" s="13">
        <v>493</v>
      </c>
      <c r="L24" s="13">
        <v>24</v>
      </c>
      <c r="M24" s="13">
        <v>839</v>
      </c>
      <c r="N24" s="13">
        <v>1393</v>
      </c>
      <c r="P24" s="12" t="s">
        <v>8361</v>
      </c>
      <c r="Q24" s="32">
        <v>46.08470926058866</v>
      </c>
      <c r="R24" s="13">
        <v>4114.7137616654709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Kickstarter_DataSet</vt:lpstr>
      <vt:lpstr>Outcomes based on Goals</vt:lpstr>
      <vt:lpstr>Outcomes based on Launch Date</vt:lpstr>
      <vt:lpstr>Additional_for_written_analysis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2020-03-13T21:19:51Z</dcterms:modified>
</cp:coreProperties>
</file>