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9" i="1" l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S56" i="1"/>
  <c r="R56" i="1"/>
  <c r="Q56" i="1"/>
  <c r="P56" i="1"/>
  <c r="O56" i="1"/>
  <c r="N56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H51" i="1"/>
  <c r="G51" i="1"/>
  <c r="F51" i="1"/>
  <c r="E51" i="1"/>
  <c r="E65" i="1" s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X21" i="1" s="1"/>
  <c r="S13" i="1"/>
  <c r="AK43" i="1" s="1"/>
  <c r="R13" i="1"/>
  <c r="Q55" i="1" s="1"/>
  <c r="Q13" i="1"/>
  <c r="P55" i="1" s="1"/>
  <c r="P13" i="1"/>
  <c r="O55" i="1" s="1"/>
  <c r="O13" i="1"/>
  <c r="O42" i="1" s="1"/>
  <c r="O70" i="1" s="1"/>
  <c r="N13" i="1"/>
  <c r="N42" i="1" s="1"/>
  <c r="N70" i="1" s="1"/>
  <c r="R12" i="1"/>
  <c r="R41" i="1" s="1"/>
  <c r="Q12" i="1"/>
  <c r="Q41" i="1" s="1"/>
  <c r="Q69" i="1" s="1"/>
  <c r="P12" i="1"/>
  <c r="P41" i="1" s="1"/>
  <c r="P69" i="1" s="1"/>
  <c r="O12" i="1"/>
  <c r="O41" i="1" s="1"/>
  <c r="O69" i="1" s="1"/>
  <c r="N12" i="1"/>
  <c r="N41" i="1" s="1"/>
  <c r="M12" i="1"/>
  <c r="L54" i="1" s="1"/>
  <c r="W11" i="1"/>
  <c r="R11" i="1"/>
  <c r="Q11" i="1"/>
  <c r="P53" i="1" s="1"/>
  <c r="P11" i="1"/>
  <c r="P40" i="1" s="1"/>
  <c r="O11" i="1"/>
  <c r="O40" i="1" s="1"/>
  <c r="N11" i="1"/>
  <c r="N40" i="1" s="1"/>
  <c r="M11" i="1"/>
  <c r="M40" i="1" s="1"/>
  <c r="L11" i="1"/>
  <c r="AD43" i="1" s="1"/>
  <c r="R10" i="1"/>
  <c r="Q52" i="1" s="1"/>
  <c r="Q10" i="1"/>
  <c r="P52" i="1" s="1"/>
  <c r="P10" i="1"/>
  <c r="O52" i="1" s="1"/>
  <c r="O10" i="1"/>
  <c r="N52" i="1" s="1"/>
  <c r="N10" i="1"/>
  <c r="M52" i="1" s="1"/>
  <c r="M10" i="1"/>
  <c r="L52" i="1" s="1"/>
  <c r="L10" i="1"/>
  <c r="L39" i="1" s="1"/>
  <c r="K10" i="1"/>
  <c r="AC43" i="1" s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X10" i="1" s="1"/>
  <c r="R9" i="1"/>
  <c r="Q51" i="1" s="1"/>
  <c r="Q9" i="1"/>
  <c r="P51" i="1" s="1"/>
  <c r="P9" i="1"/>
  <c r="O51" i="1" s="1"/>
  <c r="O9" i="1"/>
  <c r="N51" i="1" s="1"/>
  <c r="N9" i="1"/>
  <c r="M51" i="1" s="1"/>
  <c r="M9" i="1"/>
  <c r="L51" i="1" s="1"/>
  <c r="L9" i="1"/>
  <c r="K51" i="1" s="1"/>
  <c r="K9" i="1"/>
  <c r="J51" i="1" s="1"/>
  <c r="J9" i="1"/>
  <c r="AB43" i="1" s="1"/>
  <c r="R8" i="1"/>
  <c r="R37" i="1" s="1"/>
  <c r="Q8" i="1"/>
  <c r="Q37" i="1" s="1"/>
  <c r="P8" i="1"/>
  <c r="P37" i="1" s="1"/>
  <c r="O8" i="1"/>
  <c r="O37" i="1" s="1"/>
  <c r="N8" i="1"/>
  <c r="N37" i="1" s="1"/>
  <c r="N65" i="1" s="1"/>
  <c r="M8" i="1"/>
  <c r="M37" i="1" s="1"/>
  <c r="M65" i="1" s="1"/>
  <c r="L8" i="1"/>
  <c r="L37" i="1" s="1"/>
  <c r="K8" i="1"/>
  <c r="K37" i="1" s="1"/>
  <c r="J8" i="1"/>
  <c r="I50" i="1" s="1"/>
  <c r="I8" i="1"/>
  <c r="H50" i="1" s="1"/>
  <c r="H8" i="1"/>
  <c r="G50" i="1" s="1"/>
  <c r="G8" i="1"/>
  <c r="G37" i="1" s="1"/>
  <c r="G65" i="1" s="1"/>
  <c r="F8" i="1"/>
  <c r="F37" i="1" s="1"/>
  <c r="F65" i="1" s="1"/>
  <c r="E8" i="1"/>
  <c r="E36" i="1" s="1"/>
  <c r="R7" i="1"/>
  <c r="R36" i="1" s="1"/>
  <c r="Q7" i="1"/>
  <c r="Q36" i="1" s="1"/>
  <c r="P7" i="1"/>
  <c r="P36" i="1" s="1"/>
  <c r="O7" i="1"/>
  <c r="O36" i="1" s="1"/>
  <c r="N7" i="1"/>
  <c r="N36" i="1" s="1"/>
  <c r="M7" i="1"/>
  <c r="L49" i="1" s="1"/>
  <c r="L7" i="1"/>
  <c r="K49" i="1" s="1"/>
  <c r="K7" i="1"/>
  <c r="J49" i="1" s="1"/>
  <c r="J7" i="1"/>
  <c r="I49" i="1" s="1"/>
  <c r="I7" i="1"/>
  <c r="I36" i="1" s="1"/>
  <c r="I64" i="1" s="1"/>
  <c r="H7" i="1"/>
  <c r="H36" i="1" s="1"/>
  <c r="G7" i="1"/>
  <c r="G36" i="1" s="1"/>
  <c r="F7" i="1"/>
  <c r="F36" i="1" s="1"/>
  <c r="R6" i="1"/>
  <c r="R35" i="1" s="1"/>
  <c r="Q6" i="1"/>
  <c r="Q35" i="1" s="1"/>
  <c r="P6" i="1"/>
  <c r="O48" i="1" s="1"/>
  <c r="O6" i="1"/>
  <c r="N48" i="1" s="1"/>
  <c r="N6" i="1"/>
  <c r="M48" i="1" s="1"/>
  <c r="M6" i="1"/>
  <c r="L48" i="1" s="1"/>
  <c r="L6" i="1"/>
  <c r="L35" i="1" s="1"/>
  <c r="L63" i="1" s="1"/>
  <c r="K6" i="1"/>
  <c r="K35" i="1" s="1"/>
  <c r="K63" i="1" s="1"/>
  <c r="J6" i="1"/>
  <c r="J35" i="1" s="1"/>
  <c r="J63" i="1" s="1"/>
  <c r="I6" i="1"/>
  <c r="I35" i="1" s="1"/>
  <c r="H6" i="1"/>
  <c r="H35" i="1" s="1"/>
  <c r="G6" i="1"/>
  <c r="G35" i="1" s="1"/>
  <c r="F6" i="1"/>
  <c r="F35" i="1" s="1"/>
  <c r="R5" i="1"/>
  <c r="Q5" i="1"/>
  <c r="P47" i="1" s="1"/>
  <c r="P5" i="1"/>
  <c r="O47" i="1" s="1"/>
  <c r="O5" i="1"/>
  <c r="O34" i="1" s="1"/>
  <c r="N5" i="1"/>
  <c r="N34" i="1" s="1"/>
  <c r="N62" i="1" s="1"/>
  <c r="M5" i="1"/>
  <c r="M34" i="1" s="1"/>
  <c r="M62" i="1" s="1"/>
  <c r="L5" i="1"/>
  <c r="L34" i="1" s="1"/>
  <c r="L62" i="1" s="1"/>
  <c r="K5" i="1"/>
  <c r="K34" i="1" s="1"/>
  <c r="J5" i="1"/>
  <c r="I47" i="1" s="1"/>
  <c r="I5" i="1"/>
  <c r="H47" i="1" s="1"/>
  <c r="H5" i="1"/>
  <c r="G47" i="1" s="1"/>
  <c r="G5" i="1"/>
  <c r="F5" i="1"/>
  <c r="L65" i="1" l="1"/>
  <c r="N69" i="1"/>
  <c r="O65" i="1"/>
  <c r="Y10" i="1"/>
  <c r="X11" i="1"/>
  <c r="G64" i="1"/>
  <c r="E64" i="1"/>
  <c r="Q65" i="1"/>
  <c r="Q64" i="1"/>
  <c r="P65" i="1"/>
  <c r="I63" i="1"/>
  <c r="H64" i="1"/>
  <c r="O62" i="1"/>
  <c r="K65" i="1"/>
  <c r="X22" i="1"/>
  <c r="Y21" i="1"/>
  <c r="P34" i="1"/>
  <c r="P62" i="1" s="1"/>
  <c r="M35" i="1"/>
  <c r="M63" i="1" s="1"/>
  <c r="J36" i="1"/>
  <c r="H37" i="1"/>
  <c r="H65" i="1" s="1"/>
  <c r="J38" i="1"/>
  <c r="M39" i="1"/>
  <c r="M67" i="1" s="1"/>
  <c r="Q40" i="1"/>
  <c r="Q68" i="1" s="1"/>
  <c r="P42" i="1"/>
  <c r="P70" i="1" s="1"/>
  <c r="AE43" i="1"/>
  <c r="J47" i="1"/>
  <c r="P48" i="1"/>
  <c r="M49" i="1"/>
  <c r="J50" i="1"/>
  <c r="M54" i="1"/>
  <c r="M68" i="1" s="1"/>
  <c r="R55" i="1"/>
  <c r="R69" i="1" s="1"/>
  <c r="Q34" i="1"/>
  <c r="N35" i="1"/>
  <c r="N63" i="1" s="1"/>
  <c r="K36" i="1"/>
  <c r="K64" i="1" s="1"/>
  <c r="I37" i="1"/>
  <c r="K38" i="1"/>
  <c r="N39" i="1"/>
  <c r="R40" i="1"/>
  <c r="Q42" i="1"/>
  <c r="Q70" i="1" s="1"/>
  <c r="AF43" i="1"/>
  <c r="K47" i="1"/>
  <c r="Q48" i="1"/>
  <c r="N49" i="1"/>
  <c r="K50" i="1"/>
  <c r="N54" i="1"/>
  <c r="N68" i="1" s="1"/>
  <c r="S55" i="1"/>
  <c r="F34" i="1"/>
  <c r="R34" i="1"/>
  <c r="O35" i="1"/>
  <c r="L36" i="1"/>
  <c r="L64" i="1" s="1"/>
  <c r="J37" i="1"/>
  <c r="J65" i="1" s="1"/>
  <c r="L38" i="1"/>
  <c r="L66" i="1" s="1"/>
  <c r="O39" i="1"/>
  <c r="R42" i="1"/>
  <c r="R70" i="1" s="1"/>
  <c r="AG43" i="1"/>
  <c r="L47" i="1"/>
  <c r="O49" i="1"/>
  <c r="L50" i="1"/>
  <c r="I51" i="1"/>
  <c r="K53" i="1"/>
  <c r="O54" i="1"/>
  <c r="O68" i="1" s="1"/>
  <c r="G34" i="1"/>
  <c r="G62" i="1" s="1"/>
  <c r="P35" i="1"/>
  <c r="P63" i="1" s="1"/>
  <c r="M36" i="1"/>
  <c r="M38" i="1"/>
  <c r="M66" i="1" s="1"/>
  <c r="P39" i="1"/>
  <c r="P67" i="1" s="1"/>
  <c r="M41" i="1"/>
  <c r="S42" i="1"/>
  <c r="S70" i="1" s="1"/>
  <c r="AH43" i="1"/>
  <c r="M47" i="1"/>
  <c r="G48" i="1"/>
  <c r="P49" i="1"/>
  <c r="M50" i="1"/>
  <c r="L53" i="1"/>
  <c r="L67" i="1" s="1"/>
  <c r="P54" i="1"/>
  <c r="P68" i="1" s="1"/>
  <c r="W22" i="1"/>
  <c r="H34" i="1"/>
  <c r="N38" i="1"/>
  <c r="N66" i="1" s="1"/>
  <c r="Q39" i="1"/>
  <c r="W43" i="1"/>
  <c r="AI43" i="1"/>
  <c r="N47" i="1"/>
  <c r="H48" i="1"/>
  <c r="E49" i="1"/>
  <c r="Q49" i="1"/>
  <c r="Q63" i="1" s="1"/>
  <c r="N50" i="1"/>
  <c r="N64" i="1" s="1"/>
  <c r="J52" i="1"/>
  <c r="M53" i="1"/>
  <c r="Q54" i="1"/>
  <c r="E7" i="1"/>
  <c r="I34" i="1"/>
  <c r="O38" i="1"/>
  <c r="O66" i="1" s="1"/>
  <c r="R39" i="1"/>
  <c r="X43" i="1"/>
  <c r="AJ43" i="1"/>
  <c r="I48" i="1"/>
  <c r="F49" i="1"/>
  <c r="F63" i="1" s="1"/>
  <c r="O50" i="1"/>
  <c r="O64" i="1" s="1"/>
  <c r="K52" i="1"/>
  <c r="N53" i="1"/>
  <c r="S12" i="1"/>
  <c r="J34" i="1"/>
  <c r="J62" i="1" s="1"/>
  <c r="P38" i="1"/>
  <c r="P66" i="1" s="1"/>
  <c r="Y43" i="1"/>
  <c r="J48" i="1"/>
  <c r="G49" i="1"/>
  <c r="G63" i="1" s="1"/>
  <c r="P50" i="1"/>
  <c r="P64" i="1" s="1"/>
  <c r="O53" i="1"/>
  <c r="S54" i="1"/>
  <c r="Q38" i="1"/>
  <c r="Q66" i="1" s="1"/>
  <c r="L40" i="1"/>
  <c r="L68" i="1" s="1"/>
  <c r="Z43" i="1"/>
  <c r="Q47" i="1"/>
  <c r="K48" i="1"/>
  <c r="K62" i="1" s="1"/>
  <c r="H49" i="1"/>
  <c r="H63" i="1" s="1"/>
  <c r="E50" i="1"/>
  <c r="Q50" i="1"/>
  <c r="M55" i="1"/>
  <c r="R38" i="1"/>
  <c r="AA43" i="1"/>
  <c r="F50" i="1"/>
  <c r="F64" i="1" s="1"/>
  <c r="Q53" i="1"/>
  <c r="N55" i="1"/>
  <c r="K39" i="1"/>
  <c r="K67" i="1" s="1"/>
  <c r="Y22" i="1" l="1"/>
  <c r="Z21" i="1"/>
  <c r="R68" i="1"/>
  <c r="N67" i="1"/>
  <c r="Z10" i="1"/>
  <c r="Y11" i="1"/>
  <c r="K66" i="1"/>
  <c r="I62" i="1"/>
  <c r="Q67" i="1"/>
  <c r="I65" i="1"/>
  <c r="M69" i="1"/>
  <c r="E6" i="1"/>
  <c r="E35" i="1"/>
  <c r="E63" i="1" s="1"/>
  <c r="H62" i="1"/>
  <c r="S41" i="1"/>
  <c r="S69" i="1" s="1"/>
  <c r="S11" i="1"/>
  <c r="R54" i="1"/>
  <c r="Q62" i="1"/>
  <c r="J66" i="1"/>
  <c r="M64" i="1"/>
  <c r="O67" i="1"/>
  <c r="J64" i="1"/>
  <c r="O63" i="1"/>
  <c r="Z22" i="1" l="1"/>
  <c r="AA21" i="1"/>
  <c r="S10" i="1"/>
  <c r="R53" i="1"/>
  <c r="R67" i="1" s="1"/>
  <c r="S40" i="1"/>
  <c r="S68" i="1" s="1"/>
  <c r="S53" i="1"/>
  <c r="E5" i="1"/>
  <c r="E34" i="1"/>
  <c r="E48" i="1"/>
  <c r="F48" i="1"/>
  <c r="F62" i="1" s="1"/>
  <c r="Z11" i="1"/>
  <c r="AA10" i="1"/>
  <c r="S9" i="1" l="1"/>
  <c r="S39" i="1"/>
  <c r="S67" i="1" s="1"/>
  <c r="R52" i="1"/>
  <c r="R66" i="1" s="1"/>
  <c r="S52" i="1"/>
  <c r="AA22" i="1"/>
  <c r="AB21" i="1"/>
  <c r="AA11" i="1"/>
  <c r="AB10" i="1"/>
  <c r="H4" i="1"/>
  <c r="S4" i="1"/>
  <c r="G4" i="1"/>
  <c r="R4" i="1"/>
  <c r="F4" i="1"/>
  <c r="E33" i="1"/>
  <c r="E61" i="1" s="1"/>
  <c r="O4" i="1"/>
  <c r="J4" i="1"/>
  <c r="Q4" i="1"/>
  <c r="E4" i="1"/>
  <c r="E32" i="1" s="1"/>
  <c r="E60" i="1" s="1"/>
  <c r="P4" i="1"/>
  <c r="N4" i="1"/>
  <c r="M4" i="1"/>
  <c r="L4" i="1"/>
  <c r="K4" i="1"/>
  <c r="I4" i="1"/>
  <c r="E47" i="1"/>
  <c r="F47" i="1"/>
  <c r="E62" i="1"/>
  <c r="F33" i="1" l="1"/>
  <c r="F61" i="1" s="1"/>
  <c r="F32" i="1"/>
  <c r="F60" i="1" s="1"/>
  <c r="R51" i="1"/>
  <c r="R65" i="1" s="1"/>
  <c r="S8" i="1"/>
  <c r="S38" i="1"/>
  <c r="S66" i="1" s="1"/>
  <c r="S51" i="1"/>
  <c r="I32" i="1"/>
  <c r="I60" i="1" s="1"/>
  <c r="I33" i="1"/>
  <c r="I61" i="1" s="1"/>
  <c r="R33" i="1"/>
  <c r="R32" i="1"/>
  <c r="R60" i="1" s="1"/>
  <c r="K33" i="1"/>
  <c r="K61" i="1" s="1"/>
  <c r="K32" i="1"/>
  <c r="K60" i="1" s="1"/>
  <c r="G32" i="1"/>
  <c r="G60" i="1" s="1"/>
  <c r="G33" i="1"/>
  <c r="G61" i="1" s="1"/>
  <c r="J33" i="1"/>
  <c r="J61" i="1" s="1"/>
  <c r="J32" i="1"/>
  <c r="J60" i="1" s="1"/>
  <c r="M33" i="1"/>
  <c r="M61" i="1" s="1"/>
  <c r="M32" i="1"/>
  <c r="M60" i="1" s="1"/>
  <c r="H32" i="1"/>
  <c r="H60" i="1" s="1"/>
  <c r="H33" i="1"/>
  <c r="H61" i="1" s="1"/>
  <c r="L33" i="1"/>
  <c r="L61" i="1" s="1"/>
  <c r="L32" i="1"/>
  <c r="L60" i="1" s="1"/>
  <c r="P33" i="1"/>
  <c r="P61" i="1" s="1"/>
  <c r="P32" i="1"/>
  <c r="P60" i="1" s="1"/>
  <c r="N33" i="1"/>
  <c r="N61" i="1" s="1"/>
  <c r="N32" i="1"/>
  <c r="N60" i="1" s="1"/>
  <c r="AB22" i="1"/>
  <c r="AC21" i="1"/>
  <c r="AC10" i="1"/>
  <c r="AB11" i="1"/>
  <c r="Q33" i="1"/>
  <c r="Q61" i="1" s="1"/>
  <c r="Q32" i="1"/>
  <c r="Q60" i="1" s="1"/>
  <c r="O33" i="1"/>
  <c r="O61" i="1" s="1"/>
  <c r="O32" i="1"/>
  <c r="O60" i="1" s="1"/>
  <c r="AD10" i="1" l="1"/>
  <c r="AC11" i="1"/>
  <c r="AC22" i="1"/>
  <c r="AD21" i="1"/>
  <c r="S37" i="1"/>
  <c r="S65" i="1" s="1"/>
  <c r="R50" i="1"/>
  <c r="R64" i="1" s="1"/>
  <c r="S7" i="1"/>
  <c r="S50" i="1"/>
  <c r="AE10" i="1" l="1"/>
  <c r="AD11" i="1"/>
  <c r="S36" i="1"/>
  <c r="S64" i="1" s="1"/>
  <c r="S6" i="1"/>
  <c r="R49" i="1"/>
  <c r="R63" i="1" s="1"/>
  <c r="S49" i="1"/>
  <c r="AD22" i="1"/>
  <c r="AE21" i="1"/>
  <c r="AF21" i="1" l="1"/>
  <c r="AE22" i="1"/>
  <c r="S35" i="1"/>
  <c r="S63" i="1" s="1"/>
  <c r="S5" i="1"/>
  <c r="R48" i="1"/>
  <c r="R62" i="1" s="1"/>
  <c r="S48" i="1"/>
  <c r="S33" i="1"/>
  <c r="AF10" i="1"/>
  <c r="AE11" i="1"/>
  <c r="AG10" i="1" l="1"/>
  <c r="AF11" i="1"/>
  <c r="R47" i="1"/>
  <c r="R61" i="1" s="1"/>
  <c r="S34" i="1"/>
  <c r="S62" i="1" s="1"/>
  <c r="S47" i="1"/>
  <c r="S61" i="1" s="1"/>
  <c r="S32" i="1"/>
  <c r="S60" i="1" s="1"/>
  <c r="AG21" i="1"/>
  <c r="AF22" i="1"/>
  <c r="AG22" i="1" l="1"/>
  <c r="AH21" i="1"/>
  <c r="AH10" i="1"/>
  <c r="AG11" i="1"/>
  <c r="AI10" i="1" l="1"/>
  <c r="AH11" i="1"/>
  <c r="AH22" i="1"/>
  <c r="AI21" i="1"/>
  <c r="AI22" i="1" l="1"/>
  <c r="AJ21" i="1"/>
  <c r="AJ10" i="1"/>
  <c r="AI11" i="1"/>
  <c r="AK10" i="1" l="1"/>
  <c r="AK11" i="1" s="1"/>
  <c r="AJ11" i="1"/>
  <c r="AJ22" i="1"/>
  <c r="AK21" i="1"/>
  <c r="AK22" i="1" s="1"/>
</calcChain>
</file>

<file path=xl/sharedStrings.xml><?xml version="1.0" encoding="utf-8"?>
<sst xmlns="http://schemas.openxmlformats.org/spreadsheetml/2006/main" count="41" uniqueCount="16">
  <si>
    <t>Нижняя граница</t>
  </si>
  <si>
    <t>h</t>
  </si>
  <si>
    <t>v_in</t>
  </si>
  <si>
    <t>ψ</t>
  </si>
  <si>
    <t>p_in</t>
  </si>
  <si>
    <t>x</t>
  </si>
  <si>
    <t>v_out</t>
  </si>
  <si>
    <t>y</t>
  </si>
  <si>
    <t>U</t>
  </si>
  <si>
    <t>n</t>
  </si>
  <si>
    <t>V</t>
  </si>
  <si>
    <t>Vel</t>
  </si>
  <si>
    <t>p</t>
  </si>
  <si>
    <t>Cp</t>
  </si>
  <si>
    <t>Верхняя граница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</si>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</sst>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2" fontId="3" fillId="2" borderId="1" xfId="0" applyNumberFormat="1" applyFont="1" applyFill="1" applyBorder="1"/>
    <xf numFmtId="2" fontId="3" fillId="4" borderId="1" xfId="0" applyNumberFormat="1" applyFont="1" applyFill="1" applyBorder="1"/>
    <xf numFmtId="2" fontId="3" fillId="3" borderId="1" xfId="0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/>
    <xf numFmtId="2" fontId="3" fillId="0" borderId="1" xfId="0" applyNumberFormat="1" applyFont="1" applyFill="1" applyBorder="1"/>
    <xf numFmtId="2" fontId="3" fillId="5" borderId="1" xfId="0" applyNumberFormat="1" applyFont="1" applyFill="1" applyBorder="1"/>
    <xf numFmtId="0" fontId="1" fillId="0" borderId="0" xfId="0" applyFont="1"/>
    <xf numFmtId="0" fontId="3" fillId="3" borderId="0" xfId="0" applyFont="1" applyFill="1"/>
    <xf numFmtId="0" fontId="3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Нижняя граница</c:v>
          </c:tx>
          <c:marker>
            <c:symbol val="none"/>
          </c:marker>
          <c:cat>
            <c:numRef>
              <c:f>[1]Лист1!$W$5:$AK$5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cat>
          <c:val>
            <c:numRef>
              <c:f>[1]Лист1!$W$11:$AK$11</c:f>
              <c:numCache>
                <c:formatCode>General</c:formatCode>
                <c:ptCount val="15"/>
                <c:pt idx="0">
                  <c:v>0</c:v>
                </c:pt>
                <c:pt idx="1">
                  <c:v>-3.5737088352034332E-2</c:v>
                </c:pt>
                <c:pt idx="2">
                  <c:v>-9.1033955113962298E-2</c:v>
                </c:pt>
                <c:pt idx="3">
                  <c:v>-0.20357095130108063</c:v>
                </c:pt>
                <c:pt idx="4">
                  <c:v>-0.59334658586536537</c:v>
                </c:pt>
                <c:pt idx="5">
                  <c:v>0.82716013588476922</c:v>
                </c:pt>
                <c:pt idx="6">
                  <c:v>0.89742512733908375</c:v>
                </c:pt>
                <c:pt idx="7">
                  <c:v>0.93532431942032412</c:v>
                </c:pt>
                <c:pt idx="8">
                  <c:v>0.96340806023828918</c:v>
                </c:pt>
                <c:pt idx="9">
                  <c:v>0.95233496327273315</c:v>
                </c:pt>
                <c:pt idx="10">
                  <c:v>0.89241443208535198</c:v>
                </c:pt>
                <c:pt idx="11">
                  <c:v>0.84549089984822789</c:v>
                </c:pt>
                <c:pt idx="12">
                  <c:v>0.80891509130276973</c:v>
                </c:pt>
                <c:pt idx="13">
                  <c:v>0.77836959759530144</c:v>
                </c:pt>
                <c:pt idx="1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41-4F67-8CA5-060A0902F696}"/>
            </c:ext>
          </c:extLst>
        </c:ser>
        <c:ser>
          <c:idx val="1"/>
          <c:order val="1"/>
          <c:tx>
            <c:v>Верхняя граница</c:v>
          </c:tx>
          <c:marker>
            <c:symbol val="none"/>
          </c:marker>
          <c:cat>
            <c:numRef>
              <c:f>[1]Лист1!$W$5:$AK$5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cat>
          <c:val>
            <c:numRef>
              <c:f>[1]Лист1!$W$22:$AK$22</c:f>
              <c:numCache>
                <c:formatCode>General</c:formatCode>
                <c:ptCount val="15"/>
                <c:pt idx="0">
                  <c:v>0</c:v>
                </c:pt>
                <c:pt idx="1">
                  <c:v>2.8143798755481838E-2</c:v>
                </c:pt>
                <c:pt idx="2">
                  <c:v>6.3816200763976663E-2</c:v>
                </c:pt>
                <c:pt idx="3">
                  <c:v>0.11458771841571433</c:v>
                </c:pt>
                <c:pt idx="4">
                  <c:v>0.18568977053684649</c:v>
                </c:pt>
                <c:pt idx="5">
                  <c:v>0.27485152244626077</c:v>
                </c:pt>
                <c:pt idx="6">
                  <c:v>0.36820612828887533</c:v>
                </c:pt>
                <c:pt idx="7">
                  <c:v>0.45398921736254122</c:v>
                </c:pt>
                <c:pt idx="8">
                  <c:v>0.5267868516122689</c:v>
                </c:pt>
                <c:pt idx="9">
                  <c:v>0.58591190902137891</c:v>
                </c:pt>
                <c:pt idx="10">
                  <c:v>0.63302386090217622</c:v>
                </c:pt>
                <c:pt idx="11">
                  <c:v>0.67058630906540206</c:v>
                </c:pt>
                <c:pt idx="12">
                  <c:v>0.70112120065896311</c:v>
                </c:pt>
                <c:pt idx="13">
                  <c:v>0.72692520526645243</c:v>
                </c:pt>
                <c:pt idx="1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41-4F67-8CA5-060A0902F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78624"/>
        <c:axId val="81588608"/>
      </c:lineChart>
      <c:catAx>
        <c:axId val="815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81588608"/>
        <c:crosses val="autoZero"/>
        <c:auto val="1"/>
        <c:lblAlgn val="ctr"/>
        <c:lblOffset val="100"/>
        <c:noMultiLvlLbl val="0"/>
      </c:catAx>
      <c:valAx>
        <c:axId val="815886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81578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79405553310274E-2"/>
          <c:y val="4.3811287192552645E-2"/>
          <c:w val="0.88381399642086633"/>
          <c:h val="0.86379362468936949"/>
        </c:manualLayout>
      </c:layout>
      <c:lineChart>
        <c:grouping val="standard"/>
        <c:varyColors val="0"/>
        <c:ser>
          <c:idx val="0"/>
          <c:order val="0"/>
          <c:tx>
            <c:v>ψ=0</c:v>
          </c:tx>
          <c:marker>
            <c:symbol val="none"/>
          </c:marker>
          <c:cat>
            <c:numRef>
              <c:f>[1]Лист1!$W$50:$AK$50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cat>
          <c:val>
            <c:numRef>
              <c:f>[1]Лист1!$W$6:$AK$6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0.6</c:v>
                </c:pt>
                <c:pt idx="7">
                  <c:v>0.4</c:v>
                </c:pt>
                <c:pt idx="8">
                  <c:v>0.2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B-4920-87CE-ED4EFD8D48FD}"/>
            </c:ext>
          </c:extLst>
        </c:ser>
        <c:ser>
          <c:idx val="1"/>
          <c:order val="1"/>
          <c:tx>
            <c:v>ψ=0,5</c:v>
          </c:tx>
          <c:marker>
            <c:symbol val="none"/>
          </c:marker>
          <c:cat>
            <c:numRef>
              <c:f>[1]Лист1!$W$50:$AK$50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cat>
          <c:val>
            <c:numRef>
              <c:f>[1]Лист1!$W$43:$AK$43</c:f>
              <c:numCache>
                <c:formatCode>General</c:formatCode>
                <c:ptCount val="15"/>
                <c:pt idx="0">
                  <c:v>1.05</c:v>
                </c:pt>
                <c:pt idx="1">
                  <c:v>1.0491298276175383</c:v>
                </c:pt>
                <c:pt idx="2">
                  <c:v>1.0478686159727302</c:v>
                </c:pt>
                <c:pt idx="3">
                  <c:v>1.0455757847874936</c:v>
                </c:pt>
                <c:pt idx="4">
                  <c:v>1.0410551332672096</c:v>
                </c:pt>
                <c:pt idx="5">
                  <c:v>0.87533392166701862</c:v>
                </c:pt>
                <c:pt idx="6">
                  <c:v>0.69983116301845683</c:v>
                </c:pt>
                <c:pt idx="7">
                  <c:v>0.52521415732113019</c:v>
                </c:pt>
                <c:pt idx="8">
                  <c:v>0.35914955872294829</c:v>
                </c:pt>
                <c:pt idx="9">
                  <c:v>0.22901822182643955</c:v>
                </c:pt>
                <c:pt idx="10">
                  <c:v>0.15243791358950898</c:v>
                </c:pt>
                <c:pt idx="11">
                  <c:v>0.12720171675145928</c:v>
                </c:pt>
                <c:pt idx="12">
                  <c:v>0.1143817692119098</c:v>
                </c:pt>
                <c:pt idx="13">
                  <c:v>0.10620753684565612</c:v>
                </c:pt>
                <c:pt idx="1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B-4920-87CE-ED4EFD8D48FD}"/>
            </c:ext>
          </c:extLst>
        </c:ser>
        <c:ser>
          <c:idx val="2"/>
          <c:order val="2"/>
          <c:tx>
            <c:v>ψ=2,5</c:v>
          </c:tx>
          <c:marker>
            <c:symbol val="none"/>
          </c:marker>
          <c:cat>
            <c:numRef>
              <c:f>[1]Лист1!$W$50:$AK$50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cat>
          <c:val>
            <c:numRef>
              <c:f>[1]Лист1!$W$47:$AK$47</c:f>
              <c:numCache>
                <c:formatCode>General</c:formatCode>
                <c:ptCount val="15"/>
                <c:pt idx="0">
                  <c:v>1.25</c:v>
                </c:pt>
                <c:pt idx="1">
                  <c:v>1.2460611045572052</c:v>
                </c:pt>
                <c:pt idx="2">
                  <c:v>1.2403368633728498</c:v>
                </c:pt>
                <c:pt idx="3">
                  <c:v>1.2297284275827611</c:v>
                </c:pt>
                <c:pt idx="4">
                  <c:v>1.2063039925247108</c:v>
                </c:pt>
                <c:pt idx="5">
                  <c:v>1.1342193938528631</c:v>
                </c:pt>
                <c:pt idx="6">
                  <c:v>1.0363668669098494</c:v>
                </c:pt>
                <c:pt idx="7">
                  <c:v>0.92699449369527431</c:v>
                </c:pt>
                <c:pt idx="8">
                  <c:v>0.8243867275664013</c:v>
                </c:pt>
                <c:pt idx="9">
                  <c:v>0.72972120551356734</c:v>
                </c:pt>
                <c:pt idx="10">
                  <c:v>0.65483563755450624</c:v>
                </c:pt>
                <c:pt idx="11">
                  <c:v>0.6</c:v>
                </c:pt>
                <c:pt idx="12">
                  <c:v>0.55754931754793768</c:v>
                </c:pt>
                <c:pt idx="13">
                  <c:v>0.52603076207613753</c:v>
                </c:pt>
                <c:pt idx="14">
                  <c:v>0.52603076207613753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B-4920-87CE-ED4EFD8D48FD}"/>
            </c:ext>
          </c:extLst>
        </c:ser>
        <c:ser>
          <c:idx val="4"/>
          <c:order val="3"/>
          <c:tx>
            <c:v>ψ=5</c:v>
          </c:tx>
          <c:marker>
            <c:symbol val="none"/>
          </c:marker>
          <c:cat>
            <c:numRef>
              <c:f>[1]Лист1!$W$50:$AK$50</c:f>
              <c:numCache>
                <c:formatCode>General</c:formatCode>
                <c:ptCount val="1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</c:numCache>
            </c:numRef>
          </c:cat>
          <c:val>
            <c:numRef>
              <c:f>[1]Лист1!$W$51:$AK$51</c:f>
              <c:numCache>
                <c:formatCode>General</c:formatCode>
                <c:ptCount val="15"/>
                <c:pt idx="0">
                  <c:v>1.5</c:v>
                </c:pt>
                <c:pt idx="1">
                  <c:v>1.4949319018983025</c:v>
                </c:pt>
                <c:pt idx="2">
                  <c:v>1.4879335883557605</c:v>
                </c:pt>
                <c:pt idx="3">
                  <c:v>1.476331724379657</c:v>
                </c:pt>
                <c:pt idx="4">
                  <c:v>1.455592140166964</c:v>
                </c:pt>
                <c:pt idx="5">
                  <c:v>1.4180311011448099</c:v>
                </c:pt>
                <c:pt idx="6">
                  <c:v>1.3687615254700614</c:v>
                </c:pt>
                <c:pt idx="7">
                  <c:v>1.3123446309070121</c:v>
                </c:pt>
                <c:pt idx="8">
                  <c:v>1.2549433763847087</c:v>
                </c:pt>
                <c:pt idx="9">
                  <c:v>1.2</c:v>
                </c:pt>
                <c:pt idx="10">
                  <c:v>1.1490142332571196</c:v>
                </c:pt>
                <c:pt idx="11">
                  <c:v>1.1044770742376377</c:v>
                </c:pt>
                <c:pt idx="12">
                  <c:v>1.066127460728538</c:v>
                </c:pt>
                <c:pt idx="13">
                  <c:v>1.0321047976919286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DB-4920-87CE-ED4EFD8D48FD}"/>
            </c:ext>
          </c:extLst>
        </c:ser>
        <c:ser>
          <c:idx val="3"/>
          <c:order val="4"/>
          <c:tx>
            <c:v>ψ=7,5</c:v>
          </c:tx>
          <c:marker>
            <c:symbol val="none"/>
          </c:marker>
          <c:val>
            <c:numRef>
              <c:f>[1]Лист1!$W$55:$AK$55</c:f>
              <c:numCache>
                <c:formatCode>General</c:formatCode>
                <c:ptCount val="15"/>
                <c:pt idx="0">
                  <c:v>1.75</c:v>
                </c:pt>
                <c:pt idx="1">
                  <c:v>1.7466273841542683</c:v>
                </c:pt>
                <c:pt idx="2">
                  <c:v>1.7421186228970575</c:v>
                </c:pt>
                <c:pt idx="3">
                  <c:v>1.7351399382196764</c:v>
                </c:pt>
                <c:pt idx="4">
                  <c:v>1.7239912511749178</c:v>
                </c:pt>
                <c:pt idx="5">
                  <c:v>1.7070602796740983</c:v>
                </c:pt>
                <c:pt idx="6">
                  <c:v>1.6853656397430616</c:v>
                </c:pt>
                <c:pt idx="7">
                  <c:v>1.660745800607027</c:v>
                </c:pt>
                <c:pt idx="8">
                  <c:v>1.6349915486508924</c:v>
                </c:pt>
                <c:pt idx="9">
                  <c:v>1.6095152724853692</c:v>
                </c:pt>
                <c:pt idx="10">
                  <c:v>1.584924645854076</c:v>
                </c:pt>
                <c:pt idx="11">
                  <c:v>1.5618906284722753</c:v>
                </c:pt>
                <c:pt idx="12">
                  <c:v>1.5405455239364376</c:v>
                </c:pt>
                <c:pt idx="13">
                  <c:v>1.5202714076093979</c:v>
                </c:pt>
                <c:pt idx="14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DB-4920-87CE-ED4EFD8D48FD}"/>
            </c:ext>
          </c:extLst>
        </c:ser>
        <c:ser>
          <c:idx val="5"/>
          <c:order val="5"/>
          <c:tx>
            <c:v>ψ=9,5</c:v>
          </c:tx>
          <c:marker>
            <c:symbol val="none"/>
          </c:marker>
          <c:val>
            <c:numRef>
              <c:f>[1]Лист1!$W$59:$AK$59</c:f>
              <c:numCache>
                <c:formatCode>General</c:formatCode>
                <c:ptCount val="15"/>
                <c:pt idx="0">
                  <c:v>1.9500000000000002</c:v>
                </c:pt>
                <c:pt idx="1">
                  <c:v>1.9492811965424497</c:v>
                </c:pt>
                <c:pt idx="2">
                  <c:v>1.9483239340682124</c:v>
                </c:pt>
                <c:pt idx="3">
                  <c:v>1.9468629752852404</c:v>
                </c:pt>
                <c:pt idx="4">
                  <c:v>1.9445916702149613</c:v>
                </c:pt>
                <c:pt idx="5">
                  <c:v>1.9412839901612238</c:v>
                </c:pt>
                <c:pt idx="6">
                  <c:v>1.9370954152460453</c:v>
                </c:pt>
                <c:pt idx="7">
                  <c:v>1.9323341728984946</c:v>
                </c:pt>
                <c:pt idx="8">
                  <c:v>1.9273155342239676</c:v>
                </c:pt>
                <c:pt idx="9">
                  <c:v>1.92229953209899</c:v>
                </c:pt>
                <c:pt idx="10">
                  <c:v>1.9174625417256899</c:v>
                </c:pt>
                <c:pt idx="11">
                  <c:v>1.9128837481507157</c:v>
                </c:pt>
                <c:pt idx="12">
                  <c:v>1.9085418421901166</c:v>
                </c:pt>
                <c:pt idx="13">
                  <c:v>1.90431823093771</c:v>
                </c:pt>
                <c:pt idx="14">
                  <c:v>1.9000000000000001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DB-4920-87CE-ED4EFD8D48FD}"/>
            </c:ext>
          </c:extLst>
        </c:ser>
        <c:ser>
          <c:idx val="6"/>
          <c:order val="6"/>
          <c:tx>
            <c:v>ψ=10</c:v>
          </c:tx>
          <c:marker>
            <c:symbol val="none"/>
          </c:marker>
          <c:val>
            <c:numRef>
              <c:f>[1]Лист1!$W$17:$AK$17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DB-4920-87CE-ED4EFD8D4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69792"/>
        <c:axId val="135975680"/>
      </c:lineChart>
      <c:catAx>
        <c:axId val="13596979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135975680"/>
        <c:crosses val="autoZero"/>
        <c:auto val="1"/>
        <c:lblAlgn val="ctr"/>
        <c:lblOffset val="100"/>
        <c:noMultiLvlLbl val="0"/>
      </c:catAx>
      <c:valAx>
        <c:axId val="135975680"/>
        <c:scaling>
          <c:orientation val="minMax"/>
          <c:max val="2.200000000000000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13596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457200</xdr:colOff>
      <xdr:row>24</xdr:row>
      <xdr:rowOff>38101</xdr:rowOff>
    </xdr:from>
    <xdr:to>
      <xdr:col>29</xdr:col>
      <xdr:colOff>152400</xdr:colOff>
      <xdr:row>39</xdr:row>
      <xdr:rowOff>5443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152399</xdr:colOff>
      <xdr:row>22</xdr:row>
      <xdr:rowOff>58617</xdr:rowOff>
    </xdr:from>
    <xdr:to>
      <xdr:col>39</xdr:col>
      <xdr:colOff>592014</xdr:colOff>
      <xdr:row>39</xdr:row>
      <xdr:rowOff>158262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141515</xdr:colOff>
      <xdr:row>34</xdr:row>
      <xdr:rowOff>108858</xdr:rowOff>
    </xdr:from>
    <xdr:to>
      <xdr:col>40</xdr:col>
      <xdr:colOff>119743</xdr:colOff>
      <xdr:row>36</xdr:row>
      <xdr:rowOff>97973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89495" y="7652658"/>
          <a:ext cx="587828" cy="44631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sz="1100"/>
            <a:t>ψ=</a:t>
          </a:r>
          <a:r>
            <a:rPr lang="ru-RU" sz="1100"/>
            <a:t>0,5</a:t>
          </a:r>
        </a:p>
      </xdr:txBody>
    </xdr:sp>
    <xdr:clientData/>
  </xdr:twoCellAnchor>
  <xdr:twoCellAnchor>
    <xdr:from>
      <xdr:col>39</xdr:col>
      <xdr:colOff>97971</xdr:colOff>
      <xdr:row>32</xdr:row>
      <xdr:rowOff>76199</xdr:rowOff>
    </xdr:from>
    <xdr:to>
      <xdr:col>40</xdr:col>
      <xdr:colOff>152400</xdr:colOff>
      <xdr:row>34</xdr:row>
      <xdr:rowOff>65314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5845951" y="7162799"/>
          <a:ext cx="664029" cy="44631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sz="1100"/>
            <a:t>ψ=</a:t>
          </a:r>
          <a:r>
            <a:rPr lang="ru-RU" sz="1100"/>
            <a:t>2,5</a:t>
          </a:r>
        </a:p>
      </xdr:txBody>
    </xdr:sp>
    <xdr:clientData/>
  </xdr:twoCellAnchor>
  <xdr:twoCellAnchor>
    <xdr:from>
      <xdr:col>39</xdr:col>
      <xdr:colOff>65314</xdr:colOff>
      <xdr:row>29</xdr:row>
      <xdr:rowOff>119743</xdr:rowOff>
    </xdr:from>
    <xdr:to>
      <xdr:col>39</xdr:col>
      <xdr:colOff>504929</xdr:colOff>
      <xdr:row>31</xdr:row>
      <xdr:rowOff>108858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5813294" y="6520543"/>
          <a:ext cx="439615" cy="44631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sz="1100"/>
            <a:t>ψ=</a:t>
          </a:r>
          <a:r>
            <a:rPr lang="ru-RU" sz="1100"/>
            <a:t>5</a:t>
          </a:r>
        </a:p>
      </xdr:txBody>
    </xdr:sp>
    <xdr:clientData/>
  </xdr:twoCellAnchor>
  <xdr:twoCellAnchor>
    <xdr:from>
      <xdr:col>39</xdr:col>
      <xdr:colOff>65314</xdr:colOff>
      <xdr:row>26</xdr:row>
      <xdr:rowOff>108857</xdr:rowOff>
    </xdr:from>
    <xdr:to>
      <xdr:col>40</xdr:col>
      <xdr:colOff>87086</xdr:colOff>
      <xdr:row>28</xdr:row>
      <xdr:rowOff>97972</xdr:rowOff>
    </xdr:to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5813294" y="5823857"/>
          <a:ext cx="631372" cy="44631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sz="1100"/>
            <a:t>ψ=</a:t>
          </a:r>
          <a:r>
            <a:rPr lang="ru-RU" sz="1100"/>
            <a:t>7,5</a:t>
          </a:r>
        </a:p>
      </xdr:txBody>
    </xdr:sp>
    <xdr:clientData/>
  </xdr:twoCellAnchor>
  <xdr:twoCellAnchor>
    <xdr:from>
      <xdr:col>39</xdr:col>
      <xdr:colOff>54429</xdr:colOff>
      <xdr:row>24</xdr:row>
      <xdr:rowOff>54429</xdr:rowOff>
    </xdr:from>
    <xdr:to>
      <xdr:col>40</xdr:col>
      <xdr:colOff>43543</xdr:colOff>
      <xdr:row>26</xdr:row>
      <xdr:rowOff>43543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802409" y="5312229"/>
          <a:ext cx="598714" cy="44631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sz="1100"/>
            <a:t>ψ=</a:t>
          </a:r>
          <a:r>
            <a:rPr lang="ru-RU" sz="1100"/>
            <a:t>9,5</a:t>
          </a:r>
        </a:p>
      </xdr:txBody>
    </xdr:sp>
    <xdr:clientData/>
  </xdr:twoCellAnchor>
  <xdr:twoCellAnchor>
    <xdr:from>
      <xdr:col>39</xdr:col>
      <xdr:colOff>32657</xdr:colOff>
      <xdr:row>22</xdr:row>
      <xdr:rowOff>163286</xdr:rowOff>
    </xdr:from>
    <xdr:to>
      <xdr:col>40</xdr:col>
      <xdr:colOff>32657</xdr:colOff>
      <xdr:row>24</xdr:row>
      <xdr:rowOff>152401</xdr:rowOff>
    </xdr:to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5780637" y="4963886"/>
          <a:ext cx="609600" cy="44631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l-GR" sz="1100"/>
            <a:t>ψ=</a:t>
          </a:r>
          <a:r>
            <a:rPr lang="ru-RU" sz="1100"/>
            <a:t>10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0.92582</cdr:x>
      <cdr:y>0.76677</cdr:y>
    </cdr:from>
    <cdr:to>
      <cdr:x>1</cdr:x>
      <cdr:y>0.87745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86400" y="2488640"/>
          <a:ext cx="439615" cy="359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/>
            <a:t>ψ=</a:t>
          </a:r>
          <a:r>
            <a:rPr lang="ru-RU" sz="1100"/>
            <a:t>0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ofessional\Desktop\cae\Nikitin-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5">
          <cell r="W5">
            <v>0</v>
          </cell>
          <cell r="X5">
            <v>0.2</v>
          </cell>
          <cell r="Y5">
            <v>0.4</v>
          </cell>
          <cell r="Z5">
            <v>0.6</v>
          </cell>
          <cell r="AA5">
            <v>0.8</v>
          </cell>
          <cell r="AB5">
            <v>1</v>
          </cell>
          <cell r="AC5">
            <v>1.2</v>
          </cell>
          <cell r="AD5">
            <v>1.4</v>
          </cell>
          <cell r="AE5">
            <v>1.6</v>
          </cell>
          <cell r="AF5">
            <v>1.8</v>
          </cell>
          <cell r="AG5">
            <v>2</v>
          </cell>
          <cell r="AH5">
            <v>2.2000000000000002</v>
          </cell>
          <cell r="AI5">
            <v>2.4</v>
          </cell>
          <cell r="AJ5">
            <v>2.6</v>
          </cell>
          <cell r="AK5">
            <v>2.8</v>
          </cell>
        </row>
        <row r="6"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1</v>
          </cell>
          <cell r="AB6">
            <v>0.8</v>
          </cell>
          <cell r="AC6">
            <v>0.6</v>
          </cell>
          <cell r="AD6">
            <v>0.4</v>
          </cell>
          <cell r="AE6">
            <v>0.2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</row>
        <row r="11">
          <cell r="W11">
            <v>0</v>
          </cell>
          <cell r="X11">
            <v>-3.5737088352034332E-2</v>
          </cell>
          <cell r="Y11">
            <v>-9.1033955113962298E-2</v>
          </cell>
          <cell r="Z11">
            <v>-0.20357095130108063</v>
          </cell>
          <cell r="AA11">
            <v>-0.59334658586536537</v>
          </cell>
          <cell r="AB11">
            <v>0.82716013588476922</v>
          </cell>
          <cell r="AC11">
            <v>0.89742512733908375</v>
          </cell>
          <cell r="AD11">
            <v>0.93532431942032412</v>
          </cell>
          <cell r="AE11">
            <v>0.96340806023828918</v>
          </cell>
          <cell r="AF11">
            <v>0.95233496327273315</v>
          </cell>
          <cell r="AG11">
            <v>0.89241443208535198</v>
          </cell>
          <cell r="AH11">
            <v>0.84549089984822789</v>
          </cell>
          <cell r="AI11">
            <v>0.80891509130276973</v>
          </cell>
          <cell r="AJ11">
            <v>0.77836959759530144</v>
          </cell>
          <cell r="AK11">
            <v>0.75</v>
          </cell>
        </row>
        <row r="17">
          <cell r="W17">
            <v>2</v>
          </cell>
          <cell r="X17">
            <v>2</v>
          </cell>
          <cell r="Y17">
            <v>2</v>
          </cell>
          <cell r="Z17">
            <v>2</v>
          </cell>
          <cell r="AA17">
            <v>2</v>
          </cell>
          <cell r="AB17">
            <v>2</v>
          </cell>
          <cell r="AC17">
            <v>2</v>
          </cell>
          <cell r="AD17">
            <v>2</v>
          </cell>
          <cell r="AE17">
            <v>2</v>
          </cell>
          <cell r="AF17">
            <v>2</v>
          </cell>
          <cell r="AG17">
            <v>2</v>
          </cell>
          <cell r="AH17">
            <v>2</v>
          </cell>
          <cell r="AI17">
            <v>2</v>
          </cell>
          <cell r="AJ17">
            <v>2</v>
          </cell>
          <cell r="AK17">
            <v>2</v>
          </cell>
        </row>
        <row r="22">
          <cell r="W22">
            <v>0</v>
          </cell>
          <cell r="X22">
            <v>2.8143798755481838E-2</v>
          </cell>
          <cell r="Y22">
            <v>6.3816200763976663E-2</v>
          </cell>
          <cell r="Z22">
            <v>0.11458771841571433</v>
          </cell>
          <cell r="AA22">
            <v>0.18568977053684649</v>
          </cell>
          <cell r="AB22">
            <v>0.27485152244626077</v>
          </cell>
          <cell r="AC22">
            <v>0.36820612828887533</v>
          </cell>
          <cell r="AD22">
            <v>0.45398921736254122</v>
          </cell>
          <cell r="AE22">
            <v>0.5267868516122689</v>
          </cell>
          <cell r="AF22">
            <v>0.58591190902137891</v>
          </cell>
          <cell r="AG22">
            <v>0.63302386090217622</v>
          </cell>
          <cell r="AH22">
            <v>0.67058630906540206</v>
          </cell>
          <cell r="AI22">
            <v>0.70112120065896311</v>
          </cell>
          <cell r="AJ22">
            <v>0.72692520526645243</v>
          </cell>
          <cell r="AK22">
            <v>0.75</v>
          </cell>
        </row>
        <row r="43">
          <cell r="W43">
            <v>1.05</v>
          </cell>
          <cell r="X43">
            <v>1.0491298276175383</v>
          </cell>
          <cell r="Y43">
            <v>1.0478686159727302</v>
          </cell>
          <cell r="Z43">
            <v>1.0455757847874936</v>
          </cell>
          <cell r="AA43">
            <v>1.0410551332672096</v>
          </cell>
          <cell r="AB43">
            <v>0.87533392166701862</v>
          </cell>
          <cell r="AC43">
            <v>0.69983116301845683</v>
          </cell>
          <cell r="AD43">
            <v>0.52521415732113019</v>
          </cell>
          <cell r="AE43">
            <v>0.35914955872294829</v>
          </cell>
          <cell r="AF43">
            <v>0.22901822182643955</v>
          </cell>
          <cell r="AG43">
            <v>0.15243791358950898</v>
          </cell>
          <cell r="AH43">
            <v>0.12720171675145928</v>
          </cell>
          <cell r="AI43">
            <v>0.1143817692119098</v>
          </cell>
          <cell r="AJ43">
            <v>0.10620753684565612</v>
          </cell>
          <cell r="AK43">
            <v>0.1</v>
          </cell>
        </row>
        <row r="47">
          <cell r="W47">
            <v>1.25</v>
          </cell>
          <cell r="X47">
            <v>1.2460611045572052</v>
          </cell>
          <cell r="Y47">
            <v>1.2403368633728498</v>
          </cell>
          <cell r="Z47">
            <v>1.2297284275827611</v>
          </cell>
          <cell r="AA47">
            <v>1.2063039925247108</v>
          </cell>
          <cell r="AB47">
            <v>1.1342193938528631</v>
          </cell>
          <cell r="AC47">
            <v>1.0363668669098494</v>
          </cell>
          <cell r="AD47">
            <v>0.92699449369527431</v>
          </cell>
          <cell r="AE47">
            <v>0.8243867275664013</v>
          </cell>
          <cell r="AF47">
            <v>0.72972120551356734</v>
          </cell>
          <cell r="AG47">
            <v>0.65483563755450624</v>
          </cell>
          <cell r="AH47">
            <v>0.6</v>
          </cell>
          <cell r="AI47">
            <v>0.55754931754793768</v>
          </cell>
          <cell r="AJ47">
            <v>0.52603076207613753</v>
          </cell>
          <cell r="AK47">
            <v>0.52603076207613753</v>
          </cell>
        </row>
        <row r="50">
          <cell r="W50">
            <v>0</v>
          </cell>
          <cell r="X50">
            <v>0.2</v>
          </cell>
          <cell r="Y50">
            <v>0.4</v>
          </cell>
          <cell r="Z50">
            <v>0.6</v>
          </cell>
          <cell r="AA50">
            <v>0.8</v>
          </cell>
          <cell r="AB50">
            <v>1</v>
          </cell>
          <cell r="AC50">
            <v>1.2</v>
          </cell>
          <cell r="AD50">
            <v>1.4</v>
          </cell>
          <cell r="AE50">
            <v>1.6</v>
          </cell>
          <cell r="AF50">
            <v>1.8</v>
          </cell>
          <cell r="AG50">
            <v>2</v>
          </cell>
          <cell r="AH50">
            <v>2.2000000000000002</v>
          </cell>
          <cell r="AI50">
            <v>2.4</v>
          </cell>
          <cell r="AJ50">
            <v>2.6</v>
          </cell>
          <cell r="AK50">
            <v>2.8</v>
          </cell>
        </row>
        <row r="51">
          <cell r="W51">
            <v>1.5</v>
          </cell>
          <cell r="X51">
            <v>1.4949319018983025</v>
          </cell>
          <cell r="Y51">
            <v>1.4879335883557605</v>
          </cell>
          <cell r="Z51">
            <v>1.476331724379657</v>
          </cell>
          <cell r="AA51">
            <v>1.455592140166964</v>
          </cell>
          <cell r="AB51">
            <v>1.4180311011448099</v>
          </cell>
          <cell r="AC51">
            <v>1.3687615254700614</v>
          </cell>
          <cell r="AD51">
            <v>1.3123446309070121</v>
          </cell>
          <cell r="AE51">
            <v>1.2549433763847087</v>
          </cell>
          <cell r="AF51">
            <v>1.2</v>
          </cell>
          <cell r="AG51">
            <v>1.1490142332571196</v>
          </cell>
          <cell r="AH51">
            <v>1.1044770742376377</v>
          </cell>
          <cell r="AI51">
            <v>1.066127460728538</v>
          </cell>
          <cell r="AJ51">
            <v>1.0321047976919286</v>
          </cell>
          <cell r="AK51">
            <v>1</v>
          </cell>
        </row>
        <row r="55">
          <cell r="W55">
            <v>1.75</v>
          </cell>
          <cell r="X55">
            <v>1.7466273841542683</v>
          </cell>
          <cell r="Y55">
            <v>1.7421186228970575</v>
          </cell>
          <cell r="Z55">
            <v>1.7351399382196764</v>
          </cell>
          <cell r="AA55">
            <v>1.7239912511749178</v>
          </cell>
          <cell r="AB55">
            <v>1.7070602796740983</v>
          </cell>
          <cell r="AC55">
            <v>1.6853656397430616</v>
          </cell>
          <cell r="AD55">
            <v>1.660745800607027</v>
          </cell>
          <cell r="AE55">
            <v>1.6349915486508924</v>
          </cell>
          <cell r="AF55">
            <v>1.6095152724853692</v>
          </cell>
          <cell r="AG55">
            <v>1.584924645854076</v>
          </cell>
          <cell r="AH55">
            <v>1.5618906284722753</v>
          </cell>
          <cell r="AI55">
            <v>1.5405455239364376</v>
          </cell>
          <cell r="AJ55">
            <v>1.5202714076093979</v>
          </cell>
          <cell r="AK55">
            <v>1.5</v>
          </cell>
        </row>
        <row r="59">
          <cell r="W59">
            <v>1.9500000000000002</v>
          </cell>
          <cell r="X59">
            <v>1.9492811965424497</v>
          </cell>
          <cell r="Y59">
            <v>1.9483239340682124</v>
          </cell>
          <cell r="Z59">
            <v>1.9468629752852404</v>
          </cell>
          <cell r="AA59">
            <v>1.9445916702149613</v>
          </cell>
          <cell r="AB59">
            <v>1.9412839901612238</v>
          </cell>
          <cell r="AC59">
            <v>1.9370954152460453</v>
          </cell>
          <cell r="AD59">
            <v>1.9323341728984946</v>
          </cell>
          <cell r="AE59">
            <v>1.9273155342239676</v>
          </cell>
          <cell r="AF59">
            <v>1.92229953209899</v>
          </cell>
          <cell r="AG59">
            <v>1.9174625417256899</v>
          </cell>
          <cell r="AH59">
            <v>1.9128837481507157</v>
          </cell>
          <cell r="AI59">
            <v>1.9085418421901166</v>
          </cell>
          <cell r="AJ59">
            <v>1.90431823093771</v>
          </cell>
          <cell r="AK59">
            <v>1.9000000000000001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"/>
  <sheetViews>
    <sheetView tabSelected="1" topLeftCell="A2" workbookViewId="0">
      <selection activeCell="B14" sqref="B14"/>
    </sheetView>
  </sheetViews>
  <sheetFormatPr defaultRowHeight="14.4" x14ac:dyDescent="0.3"/>
  <cols>
    <col min="2" max="2" width="10.109375" bestFit="1" customWidth="1"/>
    <col min="4" max="5" width="9.33203125" bestFit="1" customWidth="1"/>
    <col min="6" max="6" width="9.44140625" customWidth="1"/>
    <col min="7" max="13" width="9.33203125" bestFit="1" customWidth="1"/>
    <col min="14" max="18" width="9.5546875" bestFit="1" customWidth="1"/>
    <col min="19" max="20" width="9.33203125" bestFit="1" customWidth="1"/>
    <col min="22" max="22" width="9.33203125" bestFit="1" customWidth="1"/>
    <col min="23" max="37" width="10.109375" bestFit="1" customWidth="1"/>
  </cols>
  <sheetData>
    <row r="1" spans="1:38" hidden="1" x14ac:dyDescent="0.3">
      <c r="V1" s="1" t="s">
        <v>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8" ht="18" x14ac:dyDescent="0.35">
      <c r="A2" s="2" t="s">
        <v>1</v>
      </c>
      <c r="B2" s="2">
        <v>0.2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18" x14ac:dyDescent="0.35">
      <c r="A3" s="3"/>
      <c r="B3" s="3"/>
      <c r="C3" s="3"/>
      <c r="D3" s="4"/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T3" s="4"/>
      <c r="U3" s="3"/>
      <c r="V3" s="5">
        <v>0</v>
      </c>
      <c r="W3" s="4">
        <v>1</v>
      </c>
      <c r="X3" s="5">
        <v>2</v>
      </c>
      <c r="Y3" s="4">
        <v>3</v>
      </c>
      <c r="Z3" s="5">
        <v>4</v>
      </c>
      <c r="AA3" s="4">
        <v>5</v>
      </c>
      <c r="AB3" s="5">
        <v>6</v>
      </c>
      <c r="AC3" s="4">
        <v>7</v>
      </c>
      <c r="AD3" s="5">
        <v>8</v>
      </c>
      <c r="AE3" s="4">
        <v>9</v>
      </c>
      <c r="AF3" s="5">
        <v>10</v>
      </c>
      <c r="AG3" s="4">
        <v>11</v>
      </c>
      <c r="AH3" s="5">
        <v>12</v>
      </c>
      <c r="AI3" s="4">
        <v>13</v>
      </c>
      <c r="AJ3" s="5">
        <v>14</v>
      </c>
      <c r="AK3" s="4">
        <v>15</v>
      </c>
      <c r="AL3" s="3"/>
    </row>
    <row r="4" spans="1:38" ht="18" x14ac:dyDescent="0.35">
      <c r="A4" s="2" t="s">
        <v>2</v>
      </c>
      <c r="B4" s="2">
        <v>10</v>
      </c>
      <c r="C4" s="3"/>
      <c r="D4" s="4">
        <v>2</v>
      </c>
      <c r="E4" s="5">
        <f>$E$5+10*$B$2</f>
        <v>10</v>
      </c>
      <c r="F4" s="5">
        <f t="shared" ref="F4:S4" si="0">$E$5+10*$B$2</f>
        <v>10</v>
      </c>
      <c r="G4" s="5">
        <f t="shared" si="0"/>
        <v>10</v>
      </c>
      <c r="H4" s="5">
        <f t="shared" si="0"/>
        <v>10</v>
      </c>
      <c r="I4" s="5">
        <f t="shared" si="0"/>
        <v>10</v>
      </c>
      <c r="J4" s="5">
        <f t="shared" si="0"/>
        <v>10</v>
      </c>
      <c r="K4" s="5">
        <f t="shared" si="0"/>
        <v>10</v>
      </c>
      <c r="L4" s="5">
        <f t="shared" si="0"/>
        <v>10</v>
      </c>
      <c r="M4" s="5">
        <f t="shared" si="0"/>
        <v>10</v>
      </c>
      <c r="N4" s="5">
        <f t="shared" si="0"/>
        <v>10</v>
      </c>
      <c r="O4" s="5">
        <f t="shared" si="0"/>
        <v>10</v>
      </c>
      <c r="P4" s="5">
        <f t="shared" si="0"/>
        <v>10</v>
      </c>
      <c r="Q4" s="5">
        <f t="shared" si="0"/>
        <v>10</v>
      </c>
      <c r="R4" s="5">
        <f t="shared" si="0"/>
        <v>10</v>
      </c>
      <c r="S4" s="5">
        <f t="shared" si="0"/>
        <v>10</v>
      </c>
      <c r="T4" s="4">
        <v>11</v>
      </c>
      <c r="U4" s="3"/>
      <c r="V4" s="2" t="s">
        <v>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3"/>
    </row>
    <row r="5" spans="1:38" ht="18" x14ac:dyDescent="0.35">
      <c r="A5" s="2" t="s">
        <v>4</v>
      </c>
      <c r="B5" s="2">
        <v>101325</v>
      </c>
      <c r="C5" s="3"/>
      <c r="D5" s="6">
        <v>1.8</v>
      </c>
      <c r="E5" s="5">
        <f t="shared" ref="E5:E7" si="1">E6+10*$B$2</f>
        <v>8</v>
      </c>
      <c r="F5" s="7">
        <f>0.25*(F18+E19+F20+G19)</f>
        <v>8.0283446536023391</v>
      </c>
      <c r="G5" s="7">
        <f t="shared" ref="G5:R5" si="2">0.25*(G18+F19+G20+H19)</f>
        <v>8.0648681706548651</v>
      </c>
      <c r="H5" s="7">
        <f t="shared" si="2"/>
        <v>8.1180730284261067</v>
      </c>
      <c r="I5" s="7">
        <f t="shared" si="2"/>
        <v>8.1952172103400205</v>
      </c>
      <c r="J5" s="7">
        <f t="shared" si="2"/>
        <v>8.2968869942909649</v>
      </c>
      <c r="K5" s="7">
        <f t="shared" si="2"/>
        <v>8.410290753991621</v>
      </c>
      <c r="L5" s="7">
        <f t="shared" si="2"/>
        <v>8.5221491514533483</v>
      </c>
      <c r="M5" s="7">
        <f t="shared" si="2"/>
        <v>8.6241902044428418</v>
      </c>
      <c r="N5" s="7">
        <f t="shared" si="2"/>
        <v>8.713006463142122</v>
      </c>
      <c r="O5" s="7">
        <f t="shared" si="2"/>
        <v>8.7884288892553055</v>
      </c>
      <c r="P5" s="7">
        <f t="shared" si="2"/>
        <v>8.8521085575112668</v>
      </c>
      <c r="Q5" s="7">
        <f t="shared" si="2"/>
        <v>8.9066038241499008</v>
      </c>
      <c r="R5" s="7">
        <f t="shared" si="2"/>
        <v>8.954868822140174</v>
      </c>
      <c r="S5" s="5">
        <f t="shared" ref="S5:S12" si="3">S6+5*$B$2</f>
        <v>9</v>
      </c>
      <c r="T5" s="4">
        <v>10</v>
      </c>
      <c r="U5" s="3"/>
      <c r="V5" s="2" t="s">
        <v>5</v>
      </c>
      <c r="W5" s="2">
        <v>0</v>
      </c>
      <c r="X5" s="2">
        <v>0.2</v>
      </c>
      <c r="Y5" s="2">
        <v>0.4</v>
      </c>
      <c r="Z5" s="2">
        <v>0.6</v>
      </c>
      <c r="AA5" s="2">
        <v>0.8</v>
      </c>
      <c r="AB5" s="2">
        <v>1</v>
      </c>
      <c r="AC5" s="2">
        <v>1.2</v>
      </c>
      <c r="AD5" s="2">
        <v>1.4</v>
      </c>
      <c r="AE5" s="2">
        <v>1.6</v>
      </c>
      <c r="AF5" s="2">
        <v>1.8</v>
      </c>
      <c r="AG5" s="2">
        <v>2</v>
      </c>
      <c r="AH5" s="2">
        <v>2.2000000000000002</v>
      </c>
      <c r="AI5" s="2">
        <v>2.4</v>
      </c>
      <c r="AJ5" s="2">
        <v>2.6</v>
      </c>
      <c r="AK5" s="2">
        <v>2.8</v>
      </c>
      <c r="AL5" s="3"/>
    </row>
    <row r="6" spans="1:38" ht="18" x14ac:dyDescent="0.35">
      <c r="A6" s="2" t="s">
        <v>6</v>
      </c>
      <c r="B6" s="2"/>
      <c r="C6" s="3"/>
      <c r="D6" s="4">
        <v>1.6</v>
      </c>
      <c r="E6" s="5">
        <f t="shared" si="1"/>
        <v>6</v>
      </c>
      <c r="F6" s="7">
        <f t="shared" ref="F6:R13" si="4">0.25*(F19+E20+F21+G20)</f>
        <v>6.0485104437565544</v>
      </c>
      <c r="G6" s="7">
        <f t="shared" si="4"/>
        <v>6.1130550005955708</v>
      </c>
      <c r="H6" s="7">
        <f t="shared" si="4"/>
        <v>6.2122067327167763</v>
      </c>
      <c r="I6" s="7">
        <f t="shared" si="4"/>
        <v>6.3659088186541748</v>
      </c>
      <c r="J6" s="7">
        <f t="shared" si="4"/>
        <v>6.5820400128471306</v>
      </c>
      <c r="K6" s="7">
        <f t="shared" si="4"/>
        <v>6.8221268702421494</v>
      </c>
      <c r="L6" s="7">
        <f t="shared" si="4"/>
        <v>7.0541156474020568</v>
      </c>
      <c r="M6" s="7">
        <f t="shared" si="4"/>
        <v>7.2616052032026301</v>
      </c>
      <c r="N6" s="7">
        <f t="shared" si="4"/>
        <v>7.4394067588969452</v>
      </c>
      <c r="O6" s="7">
        <f t="shared" si="4"/>
        <v>7.5886005363939653</v>
      </c>
      <c r="P6" s="7">
        <f t="shared" si="4"/>
        <v>7.7134015166613317</v>
      </c>
      <c r="Q6" s="7">
        <f t="shared" si="4"/>
        <v>7.8194379169644082</v>
      </c>
      <c r="R6" s="7">
        <f t="shared" si="4"/>
        <v>7.912871464419041</v>
      </c>
      <c r="S6" s="5">
        <f t="shared" si="3"/>
        <v>8</v>
      </c>
      <c r="T6" s="4">
        <v>9</v>
      </c>
      <c r="U6" s="3"/>
      <c r="V6" s="2" t="s">
        <v>7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0.8</v>
      </c>
      <c r="AC6" s="2">
        <v>0.6</v>
      </c>
      <c r="AD6" s="2">
        <v>0.4</v>
      </c>
      <c r="AE6" s="2">
        <v>0.2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3"/>
    </row>
    <row r="7" spans="1:38" ht="18" x14ac:dyDescent="0.35">
      <c r="A7" s="3"/>
      <c r="B7" s="3"/>
      <c r="C7" s="3"/>
      <c r="D7" s="6">
        <v>1.4</v>
      </c>
      <c r="E7" s="5">
        <f t="shared" si="1"/>
        <v>4</v>
      </c>
      <c r="F7" s="7">
        <f t="shared" si="4"/>
        <v>4.0526421208318393</v>
      </c>
      <c r="G7" s="7">
        <f t="shared" si="4"/>
        <v>4.1266346552613928</v>
      </c>
      <c r="H7" s="7">
        <f t="shared" si="4"/>
        <v>4.2517900832039111</v>
      </c>
      <c r="I7" s="7">
        <f t="shared" si="4"/>
        <v>4.4741713187312921</v>
      </c>
      <c r="J7" s="7">
        <f t="shared" si="4"/>
        <v>4.8432373682285714</v>
      </c>
      <c r="K7" s="7">
        <f t="shared" si="4"/>
        <v>5.242061066762556</v>
      </c>
      <c r="L7" s="7">
        <f t="shared" si="4"/>
        <v>5.6105813647540508</v>
      </c>
      <c r="M7" s="7">
        <f t="shared" si="4"/>
        <v>5.9287082021163879</v>
      </c>
      <c r="N7" s="7">
        <f t="shared" si="4"/>
        <v>6.1944148329004776</v>
      </c>
      <c r="O7" s="7">
        <f t="shared" si="4"/>
        <v>6.4131649808094497</v>
      </c>
      <c r="P7" s="7">
        <f t="shared" si="4"/>
        <v>6.5934590558175081</v>
      </c>
      <c r="Q7" s="7">
        <f t="shared" si="4"/>
        <v>6.7448748626568058</v>
      </c>
      <c r="R7" s="7">
        <f t="shared" si="4"/>
        <v>6.8771791185877014</v>
      </c>
      <c r="S7" s="5">
        <f t="shared" si="3"/>
        <v>7</v>
      </c>
      <c r="T7" s="4">
        <v>8</v>
      </c>
      <c r="U7" s="3"/>
      <c r="V7" s="2" t="s">
        <v>8</v>
      </c>
      <c r="W7" s="2">
        <v>10</v>
      </c>
      <c r="X7" s="2">
        <v>10.177116921564592</v>
      </c>
      <c r="Y7" s="2">
        <v>10.445257082110761</v>
      </c>
      <c r="Z7" s="2">
        <v>10.970738130596155</v>
      </c>
      <c r="AA7" s="2">
        <v>12.178745024299957</v>
      </c>
      <c r="AB7" s="2">
        <v>3.318558153722809</v>
      </c>
      <c r="AC7" s="2">
        <v>2.5042280630726497</v>
      </c>
      <c r="AD7" s="2">
        <v>2</v>
      </c>
      <c r="AE7" s="2">
        <v>1.570849470184247</v>
      </c>
      <c r="AF7" s="2">
        <v>2.1832323909095877</v>
      </c>
      <c r="AG7" s="2">
        <v>3.2800239010514169</v>
      </c>
      <c r="AH7" s="2">
        <v>3.9307645586022635</v>
      </c>
      <c r="AI7" s="2">
        <v>4.3713259852946766</v>
      </c>
      <c r="AJ7" s="2">
        <v>4.7077638259007415</v>
      </c>
      <c r="AK7" s="2">
        <v>5</v>
      </c>
      <c r="AL7" s="3"/>
    </row>
    <row r="8" spans="1:38" ht="18" x14ac:dyDescent="0.35">
      <c r="A8" s="2" t="s">
        <v>9</v>
      </c>
      <c r="B8" s="2">
        <v>100</v>
      </c>
      <c r="C8" s="3"/>
      <c r="D8" s="4">
        <v>1.2</v>
      </c>
      <c r="E8" s="5">
        <f>E9+10*$B$2</f>
        <v>2</v>
      </c>
      <c r="F8" s="7">
        <f t="shared" si="4"/>
        <v>2.0354233843129186</v>
      </c>
      <c r="G8" s="7">
        <f t="shared" si="4"/>
        <v>2.0890514164221523</v>
      </c>
      <c r="H8" s="7">
        <f t="shared" si="4"/>
        <v>2.1941476261192312</v>
      </c>
      <c r="I8" s="7">
        <f t="shared" si="4"/>
        <v>2.4357490048599915</v>
      </c>
      <c r="J8" s="7">
        <f t="shared" si="4"/>
        <v>3.0746770746047214</v>
      </c>
      <c r="K8" s="7">
        <f t="shared" si="4"/>
        <v>3.6922986638705089</v>
      </c>
      <c r="L8" s="7">
        <f t="shared" si="4"/>
        <v>4.217440542789765</v>
      </c>
      <c r="M8" s="7">
        <f t="shared" si="4"/>
        <v>4.6482314076733635</v>
      </c>
      <c r="N8" s="7">
        <f t="shared" si="4"/>
        <v>4.9963793898450142</v>
      </c>
      <c r="O8" s="7">
        <f t="shared" si="4"/>
        <v>5.2761854981914151</v>
      </c>
      <c r="P8" s="7">
        <f t="shared" si="4"/>
        <v>5.5023948631967645</v>
      </c>
      <c r="Q8" s="7">
        <f t="shared" si="4"/>
        <v>5.6894233592988934</v>
      </c>
      <c r="R8" s="7">
        <f t="shared" si="4"/>
        <v>5.8509701472959961</v>
      </c>
      <c r="S8" s="5">
        <f t="shared" si="3"/>
        <v>6</v>
      </c>
      <c r="T8" s="4">
        <v>7</v>
      </c>
      <c r="U8" s="3"/>
      <c r="V8" s="2" t="s">
        <v>10</v>
      </c>
      <c r="W8" s="2">
        <v>0</v>
      </c>
      <c r="X8" s="2">
        <v>0</v>
      </c>
      <c r="Y8" s="2">
        <v>0</v>
      </c>
      <c r="Z8" s="2">
        <v>0</v>
      </c>
      <c r="AA8" s="2">
        <v>-3.318558153722809</v>
      </c>
      <c r="AB8" s="2">
        <v>-2.5042280630726497</v>
      </c>
      <c r="AC8" s="2">
        <v>-1.9965793433312666</v>
      </c>
      <c r="AD8" s="2">
        <v>-1.570849470184247</v>
      </c>
      <c r="AE8" s="2">
        <v>-1.0916161954547938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3"/>
    </row>
    <row r="9" spans="1:38" ht="18" x14ac:dyDescent="0.35">
      <c r="A9" s="3"/>
      <c r="B9" s="3">
        <v>101</v>
      </c>
      <c r="C9" s="3"/>
      <c r="D9" s="6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7">
        <f t="shared" si="4"/>
        <v>1.3274232614891237</v>
      </c>
      <c r="K9" s="7">
        <f t="shared" si="4"/>
        <v>2.2350159713684374</v>
      </c>
      <c r="L9" s="7">
        <f t="shared" si="4"/>
        <v>2.9186507349210866</v>
      </c>
      <c r="M9" s="7">
        <f t="shared" si="4"/>
        <v>3.4503974960108872</v>
      </c>
      <c r="N9" s="7">
        <f t="shared" si="4"/>
        <v>3.8666858206911958</v>
      </c>
      <c r="O9" s="7">
        <f t="shared" si="4"/>
        <v>4.1928027589859989</v>
      </c>
      <c r="P9" s="7">
        <f t="shared" si="4"/>
        <v>4.4505115395435428</v>
      </c>
      <c r="Q9" s="7">
        <f t="shared" si="4"/>
        <v>4.6594535640916455</v>
      </c>
      <c r="R9" s="7">
        <f t="shared" si="4"/>
        <v>4.8372781113224868</v>
      </c>
      <c r="S9" s="5">
        <f t="shared" si="3"/>
        <v>5</v>
      </c>
      <c r="T9" s="4">
        <v>6</v>
      </c>
      <c r="U9" s="3"/>
      <c r="V9" s="2" t="s">
        <v>11</v>
      </c>
      <c r="W9" s="2">
        <f>(W7^2+W8^2)^0.5</f>
        <v>10</v>
      </c>
      <c r="X9" s="2">
        <f t="shared" ref="X9:AK9" si="5">(X7^2+X8^2)^0.5</f>
        <v>10.177116921564592</v>
      </c>
      <c r="Y9" s="2">
        <f t="shared" si="5"/>
        <v>10.445257082110761</v>
      </c>
      <c r="Z9" s="2">
        <f t="shared" si="5"/>
        <v>10.970738130596155</v>
      </c>
      <c r="AA9" s="2">
        <f t="shared" si="5"/>
        <v>12.622783313776367</v>
      </c>
      <c r="AB9" s="2">
        <f t="shared" si="5"/>
        <v>4.157401401298741</v>
      </c>
      <c r="AC9" s="2">
        <f t="shared" si="5"/>
        <v>3.2027312197712918</v>
      </c>
      <c r="AD9" s="2">
        <f t="shared" si="5"/>
        <v>2.5431413759321617</v>
      </c>
      <c r="AE9" s="2">
        <f t="shared" si="5"/>
        <v>1.9129019776656953</v>
      </c>
      <c r="AF9" s="2">
        <f t="shared" si="5"/>
        <v>2.1832323909095877</v>
      </c>
      <c r="AG9" s="2">
        <f t="shared" si="5"/>
        <v>3.2800239010514169</v>
      </c>
      <c r="AH9" s="2">
        <f t="shared" si="5"/>
        <v>3.9307645586022635</v>
      </c>
      <c r="AI9" s="2">
        <f t="shared" si="5"/>
        <v>4.3713259852946766</v>
      </c>
      <c r="AJ9" s="2">
        <f t="shared" si="5"/>
        <v>4.7077638259007415</v>
      </c>
      <c r="AK9" s="2">
        <f t="shared" si="5"/>
        <v>5</v>
      </c>
      <c r="AL9" s="3"/>
    </row>
    <row r="10" spans="1:38" ht="18" x14ac:dyDescent="0.35">
      <c r="A10" s="3"/>
      <c r="B10" s="3"/>
      <c r="C10" s="3"/>
      <c r="D10" s="4">
        <v>0.8</v>
      </c>
      <c r="E10" s="2"/>
      <c r="F10" s="2"/>
      <c r="G10" s="2"/>
      <c r="H10" s="2"/>
      <c r="I10" s="2"/>
      <c r="J10" s="5">
        <v>0</v>
      </c>
      <c r="K10" s="7">
        <f t="shared" si="4"/>
        <v>1.00169122522906</v>
      </c>
      <c r="L10" s="7">
        <f t="shared" si="4"/>
        <v>1.7717489295671218</v>
      </c>
      <c r="M10" s="7">
        <f t="shared" si="4"/>
        <v>2.3680220208255598</v>
      </c>
      <c r="N10" s="7">
        <f t="shared" si="4"/>
        <v>2.8271636379952287</v>
      </c>
      <c r="O10" s="7">
        <f t="shared" si="4"/>
        <v>3.1778281775921773</v>
      </c>
      <c r="P10" s="7">
        <f t="shared" si="4"/>
        <v>3.4473949719625554</v>
      </c>
      <c r="Q10" s="7">
        <f t="shared" si="4"/>
        <v>3.6606012462499469</v>
      </c>
      <c r="R10" s="7">
        <f t="shared" si="4"/>
        <v>3.8386887339270599</v>
      </c>
      <c r="S10" s="5">
        <f t="shared" si="3"/>
        <v>4</v>
      </c>
      <c r="T10" s="4">
        <v>5</v>
      </c>
      <c r="U10" s="3"/>
      <c r="V10" s="2" t="s">
        <v>12</v>
      </c>
      <c r="W10" s="2">
        <v>101325</v>
      </c>
      <c r="X10" s="2">
        <f>(W10+(W9^2)/2)-(X9^2)/2</f>
        <v>101323.2131455824</v>
      </c>
      <c r="Y10" s="2">
        <f t="shared" ref="Y10:AK10" si="6">(X10+(X9^2)/2)-(Y9^2)/2</f>
        <v>101320.4483022443</v>
      </c>
      <c r="Z10" s="2">
        <f t="shared" si="6"/>
        <v>101314.82145243495</v>
      </c>
      <c r="AA10" s="2">
        <f t="shared" si="6"/>
        <v>101295.33267070673</v>
      </c>
      <c r="AB10" s="2">
        <f t="shared" si="6"/>
        <v>101366.35800679424</v>
      </c>
      <c r="AC10" s="2">
        <f t="shared" si="6"/>
        <v>101369.87125636695</v>
      </c>
      <c r="AD10" s="2">
        <f t="shared" si="6"/>
        <v>101371.76621597102</v>
      </c>
      <c r="AE10" s="2">
        <f t="shared" si="6"/>
        <v>101373.17040301191</v>
      </c>
      <c r="AF10" s="2">
        <f t="shared" si="6"/>
        <v>101372.61674816364</v>
      </c>
      <c r="AG10" s="2">
        <f t="shared" si="6"/>
        <v>101369.62072160427</v>
      </c>
      <c r="AH10" s="2">
        <f t="shared" si="6"/>
        <v>101367.27454499241</v>
      </c>
      <c r="AI10" s="2">
        <f t="shared" si="6"/>
        <v>101365.44575456514</v>
      </c>
      <c r="AJ10" s="2">
        <f t="shared" si="6"/>
        <v>101363.91847987977</v>
      </c>
      <c r="AK10" s="2">
        <f t="shared" si="6"/>
        <v>101362.5</v>
      </c>
      <c r="AL10" s="3"/>
    </row>
    <row r="11" spans="1:38" ht="18" x14ac:dyDescent="0.35">
      <c r="A11" s="3"/>
      <c r="B11" s="3"/>
      <c r="C11" s="3"/>
      <c r="D11" s="6">
        <v>0.6</v>
      </c>
      <c r="E11" s="2"/>
      <c r="F11" s="2"/>
      <c r="G11" s="2"/>
      <c r="H11" s="2"/>
      <c r="I11" s="2"/>
      <c r="J11" s="2"/>
      <c r="K11" s="5">
        <v>0</v>
      </c>
      <c r="L11" s="7">
        <f t="shared" si="4"/>
        <v>0.7986317373325067</v>
      </c>
      <c r="M11" s="7">
        <f t="shared" si="4"/>
        <v>1.4227780197827418</v>
      </c>
      <c r="N11" s="7">
        <f t="shared" si="4"/>
        <v>1.8961185329372581</v>
      </c>
      <c r="O11" s="7">
        <f t="shared" si="4"/>
        <v>2.2439513414891099</v>
      </c>
      <c r="P11" s="7">
        <f t="shared" si="4"/>
        <v>2.5006389245238494</v>
      </c>
      <c r="Q11" s="7">
        <f t="shared" si="4"/>
        <v>2.6968677150612868</v>
      </c>
      <c r="R11" s="7">
        <f t="shared" si="4"/>
        <v>2.8568755781595048</v>
      </c>
      <c r="S11" s="5">
        <f t="shared" si="3"/>
        <v>3</v>
      </c>
      <c r="T11" s="4">
        <v>4</v>
      </c>
      <c r="U11" s="3"/>
      <c r="V11" s="2" t="s">
        <v>13</v>
      </c>
      <c r="W11" s="2">
        <f>(W10-$W$10)/(($W$9^2)/2)</f>
        <v>0</v>
      </c>
      <c r="X11" s="2">
        <f t="shared" ref="X11:AK11" si="7">(X10-$W$10)/(($W$9^2)/2)</f>
        <v>-3.5737088352034332E-2</v>
      </c>
      <c r="Y11" s="2">
        <f t="shared" si="7"/>
        <v>-9.1033955113962298E-2</v>
      </c>
      <c r="Z11" s="2">
        <f t="shared" si="7"/>
        <v>-0.20357095130108063</v>
      </c>
      <c r="AA11" s="2">
        <f t="shared" si="7"/>
        <v>-0.59334658586536537</v>
      </c>
      <c r="AB11" s="2">
        <f t="shared" si="7"/>
        <v>0.82716013588476922</v>
      </c>
      <c r="AC11" s="2">
        <f t="shared" si="7"/>
        <v>0.89742512733908375</v>
      </c>
      <c r="AD11" s="2">
        <f t="shared" si="7"/>
        <v>0.93532431942032412</v>
      </c>
      <c r="AE11" s="2">
        <f t="shared" si="7"/>
        <v>0.96340806023828918</v>
      </c>
      <c r="AF11" s="2">
        <f t="shared" si="7"/>
        <v>0.95233496327273315</v>
      </c>
      <c r="AG11" s="2">
        <f t="shared" si="7"/>
        <v>0.89241443208535198</v>
      </c>
      <c r="AH11" s="2">
        <f t="shared" si="7"/>
        <v>0.84549089984822789</v>
      </c>
      <c r="AI11" s="2">
        <f t="shared" si="7"/>
        <v>0.80891509130276973</v>
      </c>
      <c r="AJ11" s="2">
        <f t="shared" si="7"/>
        <v>0.77836959759530144</v>
      </c>
      <c r="AK11" s="2">
        <f t="shared" si="7"/>
        <v>0.75</v>
      </c>
      <c r="AL11" s="3"/>
    </row>
    <row r="12" spans="1:38" ht="18" x14ac:dyDescent="0.35">
      <c r="A12" s="3"/>
      <c r="B12" s="3"/>
      <c r="C12" s="3"/>
      <c r="D12" s="4">
        <v>0.4</v>
      </c>
      <c r="E12" s="2"/>
      <c r="F12" s="2"/>
      <c r="G12" s="2"/>
      <c r="H12" s="2"/>
      <c r="I12" s="2"/>
      <c r="J12" s="2"/>
      <c r="K12" s="2"/>
      <c r="L12" s="8">
        <v>0</v>
      </c>
      <c r="M12" s="7">
        <f t="shared" si="4"/>
        <v>0.62833978807369884</v>
      </c>
      <c r="N12" s="7">
        <f t="shared" si="4"/>
        <v>1.0905811325295542</v>
      </c>
      <c r="O12" s="7">
        <f t="shared" si="4"/>
        <v>1.4012197309559069</v>
      </c>
      <c r="P12" s="7">
        <f t="shared" si="4"/>
        <v>1.6143416696287889</v>
      </c>
      <c r="Q12" s="7">
        <f t="shared" si="4"/>
        <v>1.7693551113482258</v>
      </c>
      <c r="R12" s="7">
        <f t="shared" si="4"/>
        <v>1.8919458636685165</v>
      </c>
      <c r="S12" s="5">
        <f t="shared" si="3"/>
        <v>2</v>
      </c>
      <c r="T12" s="4">
        <v>3</v>
      </c>
      <c r="U12" s="3"/>
      <c r="V12" s="9" t="s">
        <v>14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3"/>
    </row>
    <row r="13" spans="1:38" ht="18" x14ac:dyDescent="0.35">
      <c r="A13" s="3"/>
      <c r="B13" s="3"/>
      <c r="C13" s="3"/>
      <c r="D13" s="6">
        <v>0.2</v>
      </c>
      <c r="E13" s="2"/>
      <c r="F13" s="2"/>
      <c r="G13" s="2"/>
      <c r="H13" s="2"/>
      <c r="I13" s="2"/>
      <c r="J13" s="2"/>
      <c r="K13" s="2"/>
      <c r="L13" s="2"/>
      <c r="M13" s="5">
        <v>0</v>
      </c>
      <c r="N13" s="7">
        <f t="shared" si="4"/>
        <v>0.4366464781819176</v>
      </c>
      <c r="O13" s="7">
        <f t="shared" si="4"/>
        <v>0.65600478021028341</v>
      </c>
      <c r="P13" s="7">
        <f t="shared" si="4"/>
        <v>0.78615291172045276</v>
      </c>
      <c r="Q13" s="7">
        <f t="shared" si="4"/>
        <v>0.87426519705893546</v>
      </c>
      <c r="R13" s="7">
        <f t="shared" si="4"/>
        <v>0.9415527651801483</v>
      </c>
      <c r="S13" s="5">
        <f>S14+5*$B$2</f>
        <v>1</v>
      </c>
      <c r="T13" s="4">
        <v>2</v>
      </c>
      <c r="U13" s="3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3"/>
    </row>
    <row r="14" spans="1:38" ht="18" x14ac:dyDescent="0.35">
      <c r="A14" s="3"/>
      <c r="B14" s="3"/>
      <c r="C14" s="3"/>
      <c r="D14" s="4">
        <v>0</v>
      </c>
      <c r="E14" s="2"/>
      <c r="F14" s="2"/>
      <c r="G14" s="2"/>
      <c r="H14" s="2"/>
      <c r="I14" s="2"/>
      <c r="J14" s="2"/>
      <c r="K14" s="2"/>
      <c r="L14" s="2"/>
      <c r="M14" s="2"/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4">
        <v>1</v>
      </c>
      <c r="U14" s="3"/>
      <c r="V14" s="5">
        <v>0</v>
      </c>
      <c r="W14" s="4">
        <v>1</v>
      </c>
      <c r="X14" s="5">
        <v>2</v>
      </c>
      <c r="Y14" s="4">
        <v>3</v>
      </c>
      <c r="Z14" s="5">
        <v>4</v>
      </c>
      <c r="AA14" s="4">
        <v>5</v>
      </c>
      <c r="AB14" s="5">
        <v>6</v>
      </c>
      <c r="AC14" s="4">
        <v>7</v>
      </c>
      <c r="AD14" s="5">
        <v>8</v>
      </c>
      <c r="AE14" s="4">
        <v>9</v>
      </c>
      <c r="AF14" s="5">
        <v>10</v>
      </c>
      <c r="AG14" s="4">
        <v>11</v>
      </c>
      <c r="AH14" s="5">
        <v>12</v>
      </c>
      <c r="AI14" s="4">
        <v>13</v>
      </c>
      <c r="AJ14" s="5">
        <v>14</v>
      </c>
      <c r="AK14" s="4">
        <v>15</v>
      </c>
      <c r="AL14" s="3"/>
    </row>
    <row r="15" spans="1:38" ht="18" x14ac:dyDescent="0.35">
      <c r="A15" s="3"/>
      <c r="B15" s="3"/>
      <c r="C15" s="3"/>
      <c r="D15" s="4"/>
      <c r="E15" s="4">
        <v>0</v>
      </c>
      <c r="F15" s="6">
        <v>0.2</v>
      </c>
      <c r="G15" s="4">
        <v>0.4</v>
      </c>
      <c r="H15" s="6">
        <v>0.6</v>
      </c>
      <c r="I15" s="4">
        <v>0.8</v>
      </c>
      <c r="J15" s="6">
        <v>1</v>
      </c>
      <c r="K15" s="4">
        <v>1.2</v>
      </c>
      <c r="L15" s="6">
        <v>1.4</v>
      </c>
      <c r="M15" s="4">
        <v>1.6</v>
      </c>
      <c r="N15" s="6">
        <v>1.8</v>
      </c>
      <c r="O15" s="4">
        <v>2</v>
      </c>
      <c r="P15" s="6">
        <v>2.2000000000000002</v>
      </c>
      <c r="Q15" s="4">
        <v>2.4</v>
      </c>
      <c r="R15" s="6">
        <v>2.6</v>
      </c>
      <c r="S15" s="4">
        <v>2.8</v>
      </c>
      <c r="T15" s="4"/>
      <c r="U15" s="3"/>
      <c r="V15" s="2" t="s">
        <v>3</v>
      </c>
      <c r="W15" s="2">
        <v>10</v>
      </c>
      <c r="X15" s="2">
        <v>10</v>
      </c>
      <c r="Y15" s="2">
        <v>10</v>
      </c>
      <c r="Z15" s="2">
        <v>10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10</v>
      </c>
      <c r="AG15" s="2">
        <v>10</v>
      </c>
      <c r="AH15" s="2">
        <v>10</v>
      </c>
      <c r="AI15" s="2">
        <v>10</v>
      </c>
      <c r="AJ15" s="2">
        <v>10</v>
      </c>
      <c r="AK15" s="2">
        <v>10</v>
      </c>
      <c r="AL15" s="3"/>
    </row>
    <row r="16" spans="1:38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" t="s">
        <v>5</v>
      </c>
      <c r="W16" s="2">
        <v>0</v>
      </c>
      <c r="X16" s="2">
        <v>0.2</v>
      </c>
      <c r="Y16" s="2">
        <v>0.4</v>
      </c>
      <c r="Z16" s="2">
        <v>0.6</v>
      </c>
      <c r="AA16" s="2">
        <v>0.8</v>
      </c>
      <c r="AB16" s="2">
        <v>1</v>
      </c>
      <c r="AC16" s="2">
        <v>1.2</v>
      </c>
      <c r="AD16" s="2">
        <v>1.4</v>
      </c>
      <c r="AE16" s="2">
        <v>1.6</v>
      </c>
      <c r="AF16" s="2">
        <v>1.8</v>
      </c>
      <c r="AG16" s="2">
        <v>2</v>
      </c>
      <c r="AH16" s="2">
        <v>2.2000000000000002</v>
      </c>
      <c r="AI16" s="2">
        <v>2.4</v>
      </c>
      <c r="AJ16" s="2">
        <v>2.6</v>
      </c>
      <c r="AK16" s="2">
        <v>2.8</v>
      </c>
      <c r="AL16" s="3"/>
    </row>
    <row r="17" spans="1:40" ht="18" x14ac:dyDescent="0.35">
      <c r="A17" s="3"/>
      <c r="B17" s="3"/>
      <c r="C17" s="3"/>
      <c r="D17" s="4"/>
      <c r="E17" s="4">
        <v>1</v>
      </c>
      <c r="F17" s="4">
        <v>2</v>
      </c>
      <c r="G17" s="4">
        <v>3</v>
      </c>
      <c r="H17" s="4">
        <v>4</v>
      </c>
      <c r="I17" s="4">
        <v>5</v>
      </c>
      <c r="J17" s="4">
        <v>6</v>
      </c>
      <c r="K17" s="4">
        <v>7</v>
      </c>
      <c r="L17" s="4">
        <v>8</v>
      </c>
      <c r="M17" s="4">
        <v>9</v>
      </c>
      <c r="N17" s="4">
        <v>10</v>
      </c>
      <c r="O17" s="4">
        <v>11</v>
      </c>
      <c r="P17" s="4">
        <v>12</v>
      </c>
      <c r="Q17" s="4">
        <v>13</v>
      </c>
      <c r="R17" s="4">
        <v>14</v>
      </c>
      <c r="S17" s="4">
        <v>15</v>
      </c>
      <c r="T17" s="4"/>
      <c r="U17" s="3"/>
      <c r="V17" s="2" t="s">
        <v>7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3"/>
    </row>
    <row r="18" spans="1:40" ht="18" x14ac:dyDescent="0.35">
      <c r="A18" s="3"/>
      <c r="B18" s="3"/>
      <c r="C18" s="3"/>
      <c r="D18" s="4">
        <v>2</v>
      </c>
      <c r="E18" s="11">
        <v>10</v>
      </c>
      <c r="F18" s="11">
        <v>10</v>
      </c>
      <c r="G18" s="11">
        <v>10</v>
      </c>
      <c r="H18" s="11">
        <v>10</v>
      </c>
      <c r="I18" s="11">
        <v>10</v>
      </c>
      <c r="J18" s="11">
        <v>10</v>
      </c>
      <c r="K18" s="11">
        <v>10</v>
      </c>
      <c r="L18" s="11">
        <v>10</v>
      </c>
      <c r="M18" s="11">
        <v>10</v>
      </c>
      <c r="N18" s="11">
        <v>10</v>
      </c>
      <c r="O18" s="11">
        <v>10</v>
      </c>
      <c r="P18" s="11">
        <v>10</v>
      </c>
      <c r="Q18" s="11">
        <v>10</v>
      </c>
      <c r="R18" s="11">
        <v>10</v>
      </c>
      <c r="S18" s="11">
        <v>10</v>
      </c>
      <c r="T18" s="4">
        <v>11</v>
      </c>
      <c r="U18" s="3"/>
      <c r="V18" s="2" t="s">
        <v>8</v>
      </c>
      <c r="W18" s="2">
        <v>10</v>
      </c>
      <c r="X18" s="2">
        <v>9.8582767319883047</v>
      </c>
      <c r="Y18" s="2">
        <v>9.6756591467256747</v>
      </c>
      <c r="Z18" s="2">
        <v>9.4096348578694666</v>
      </c>
      <c r="AA18" s="2">
        <v>9.0239139482998976</v>
      </c>
      <c r="AB18" s="2">
        <v>8.5155650285451756</v>
      </c>
      <c r="AC18" s="2">
        <v>7.9485462300418952</v>
      </c>
      <c r="AD18" s="2">
        <v>7.3892542427332586</v>
      </c>
      <c r="AE18" s="2">
        <v>6.8790489777857911</v>
      </c>
      <c r="AF18" s="2">
        <v>6.4349676842893899</v>
      </c>
      <c r="AG18" s="2">
        <v>6.0578555537234724</v>
      </c>
      <c r="AH18" s="2">
        <v>5.739457212443666</v>
      </c>
      <c r="AI18" s="2">
        <v>5.4669808792504959</v>
      </c>
      <c r="AJ18" s="2">
        <v>5.2256558892991301</v>
      </c>
      <c r="AK18" s="2">
        <v>5</v>
      </c>
      <c r="AL18" s="3"/>
    </row>
    <row r="19" spans="1:40" ht="18" x14ac:dyDescent="0.35">
      <c r="A19" s="3"/>
      <c r="B19" s="3"/>
      <c r="C19" s="3"/>
      <c r="D19" s="6">
        <v>1.8</v>
      </c>
      <c r="E19" s="11">
        <v>8</v>
      </c>
      <c r="F19" s="12">
        <v>8.0283446536017742</v>
      </c>
      <c r="G19" s="12">
        <v>8.0648681706537033</v>
      </c>
      <c r="H19" s="12">
        <v>8.1180730284241207</v>
      </c>
      <c r="I19" s="12">
        <v>8.1952172103371748</v>
      </c>
      <c r="J19" s="12">
        <v>8.2968869942868722</v>
      </c>
      <c r="K19" s="12">
        <v>8.4102907539865264</v>
      </c>
      <c r="L19" s="12">
        <v>8.5221491514470031</v>
      </c>
      <c r="M19" s="12">
        <v>8.6241902044360224</v>
      </c>
      <c r="N19" s="12">
        <v>8.7130064631348247</v>
      </c>
      <c r="O19" s="12">
        <v>8.7884288892486389</v>
      </c>
      <c r="P19" s="12">
        <v>8.8521085575053746</v>
      </c>
      <c r="Q19" s="12">
        <v>8.9066038241457619</v>
      </c>
      <c r="R19" s="12">
        <v>8.9548688221379074</v>
      </c>
      <c r="S19" s="11">
        <v>9</v>
      </c>
      <c r="T19" s="4">
        <v>10</v>
      </c>
      <c r="U19" s="3"/>
      <c r="V19" s="2" t="s">
        <v>10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3"/>
    </row>
    <row r="20" spans="1:40" ht="18" x14ac:dyDescent="0.35">
      <c r="A20" s="3"/>
      <c r="B20" s="3"/>
      <c r="C20" s="3"/>
      <c r="D20" s="4">
        <v>1.6</v>
      </c>
      <c r="E20" s="11">
        <v>6</v>
      </c>
      <c r="F20" s="12">
        <v>6.0485104437556521</v>
      </c>
      <c r="G20" s="12">
        <v>6.1130550005935653</v>
      </c>
      <c r="H20" s="12">
        <v>6.2122067327135495</v>
      </c>
      <c r="I20" s="12">
        <v>6.3659088186490909</v>
      </c>
      <c r="J20" s="12">
        <v>6.5820400128401584</v>
      </c>
      <c r="K20" s="12">
        <v>6.8221268702326086</v>
      </c>
      <c r="L20" s="12">
        <v>7.054115647390848</v>
      </c>
      <c r="M20" s="12">
        <v>7.2616052031895375</v>
      </c>
      <c r="N20" s="12">
        <v>7.4394067588838313</v>
      </c>
      <c r="O20" s="12">
        <v>7.5886005363810227</v>
      </c>
      <c r="P20" s="12">
        <v>7.7134015166506646</v>
      </c>
      <c r="Q20" s="12">
        <v>7.8194379169563266</v>
      </c>
      <c r="R20" s="12">
        <v>7.9128714644149296</v>
      </c>
      <c r="S20" s="11">
        <v>8</v>
      </c>
      <c r="T20" s="4">
        <v>9</v>
      </c>
      <c r="U20" s="3"/>
      <c r="V20" s="2" t="s">
        <v>11</v>
      </c>
      <c r="W20" s="2">
        <f>(W18^2+W19^2)^0.5</f>
        <v>10</v>
      </c>
      <c r="X20" s="2">
        <f t="shared" ref="X20:AK20" si="8">(X18^2+X19^2)^0.5</f>
        <v>9.8582767319883047</v>
      </c>
      <c r="Y20" s="2">
        <f t="shared" si="8"/>
        <v>9.6756591467256747</v>
      </c>
      <c r="Z20" s="2">
        <f t="shared" si="8"/>
        <v>9.4096348578694666</v>
      </c>
      <c r="AA20" s="2">
        <f t="shared" si="8"/>
        <v>9.0239139482998976</v>
      </c>
      <c r="AB20" s="2">
        <f t="shared" si="8"/>
        <v>8.5155650285451756</v>
      </c>
      <c r="AC20" s="2">
        <f t="shared" si="8"/>
        <v>7.9485462300418952</v>
      </c>
      <c r="AD20" s="2">
        <f t="shared" si="8"/>
        <v>7.3892542427332586</v>
      </c>
      <c r="AE20" s="2">
        <f t="shared" si="8"/>
        <v>6.8790489777857911</v>
      </c>
      <c r="AF20" s="2">
        <f t="shared" si="8"/>
        <v>6.4349676842893899</v>
      </c>
      <c r="AG20" s="2">
        <f t="shared" si="8"/>
        <v>6.0578555537234724</v>
      </c>
      <c r="AH20" s="2">
        <f t="shared" si="8"/>
        <v>5.739457212443666</v>
      </c>
      <c r="AI20" s="2">
        <f t="shared" si="8"/>
        <v>5.4669808792504959</v>
      </c>
      <c r="AJ20" s="2">
        <f t="shared" si="8"/>
        <v>5.2256558892991301</v>
      </c>
      <c r="AK20" s="2">
        <f t="shared" si="8"/>
        <v>5</v>
      </c>
      <c r="AL20" s="3"/>
    </row>
    <row r="21" spans="1:40" ht="18" x14ac:dyDescent="0.35">
      <c r="A21" s="3"/>
      <c r="B21" s="3"/>
      <c r="C21" s="3"/>
      <c r="D21" s="6">
        <v>1.4</v>
      </c>
      <c r="E21" s="11">
        <v>4</v>
      </c>
      <c r="F21" s="12">
        <v>4.0526421208308765</v>
      </c>
      <c r="G21" s="12">
        <v>4.1266346552593776</v>
      </c>
      <c r="H21" s="12">
        <v>4.2517900832003299</v>
      </c>
      <c r="I21" s="12">
        <v>4.4741713187258147</v>
      </c>
      <c r="J21" s="12">
        <v>4.8432373682199499</v>
      </c>
      <c r="K21" s="12">
        <v>5.2420610667510648</v>
      </c>
      <c r="L21" s="12">
        <v>5.6105813647390796</v>
      </c>
      <c r="M21" s="12">
        <v>5.9287082020998181</v>
      </c>
      <c r="N21" s="12">
        <v>6.194414832882396</v>
      </c>
      <c r="O21" s="12">
        <v>6.4131649807927271</v>
      </c>
      <c r="P21" s="12">
        <v>6.5934590558026036</v>
      </c>
      <c r="Q21" s="12">
        <v>6.7448748626462773</v>
      </c>
      <c r="R21" s="12">
        <v>6.8771791185819264</v>
      </c>
      <c r="S21" s="11">
        <v>7</v>
      </c>
      <c r="T21" s="4">
        <v>8</v>
      </c>
      <c r="U21" s="3"/>
      <c r="V21" s="2" t="s">
        <v>12</v>
      </c>
      <c r="W21" s="2">
        <v>101325</v>
      </c>
      <c r="X21" s="2">
        <f>(W21+(W20^2)/2)-(X20^2)/2</f>
        <v>101326.40718993777</v>
      </c>
      <c r="Y21" s="2">
        <f t="shared" ref="Y21:AK21" si="9">(X21+(X20^2)/2)-(Y20^2)/2</f>
        <v>101328.1908100382</v>
      </c>
      <c r="Z21" s="2">
        <f t="shared" si="9"/>
        <v>101330.72938592079</v>
      </c>
      <c r="AA21" s="2">
        <f t="shared" si="9"/>
        <v>101334.28448852684</v>
      </c>
      <c r="AB21" s="2">
        <f t="shared" si="9"/>
        <v>101338.74257612231</v>
      </c>
      <c r="AC21" s="2">
        <f t="shared" si="9"/>
        <v>101343.41030641444</v>
      </c>
      <c r="AD21" s="2">
        <f t="shared" si="9"/>
        <v>101347.69946086813</v>
      </c>
      <c r="AE21" s="2">
        <f t="shared" si="9"/>
        <v>101351.33934258061</v>
      </c>
      <c r="AF21" s="2">
        <f t="shared" si="9"/>
        <v>101354.29559545107</v>
      </c>
      <c r="AG21" s="2">
        <f t="shared" si="9"/>
        <v>101356.65119304511</v>
      </c>
      <c r="AH21" s="2">
        <f t="shared" si="9"/>
        <v>101358.52931545327</v>
      </c>
      <c r="AI21" s="2">
        <f t="shared" si="9"/>
        <v>101360.05606003295</v>
      </c>
      <c r="AJ21" s="2">
        <f t="shared" si="9"/>
        <v>101361.34626026332</v>
      </c>
      <c r="AK21" s="2">
        <f t="shared" si="9"/>
        <v>101362.5</v>
      </c>
      <c r="AL21" s="3"/>
    </row>
    <row r="22" spans="1:40" ht="18" x14ac:dyDescent="0.35">
      <c r="A22" s="3"/>
      <c r="B22" s="3"/>
      <c r="C22" s="3"/>
      <c r="D22" s="4">
        <v>1.2</v>
      </c>
      <c r="E22" s="11">
        <v>2</v>
      </c>
      <c r="F22" s="12">
        <v>2.0354233843123279</v>
      </c>
      <c r="G22" s="12">
        <v>2.0890514164207978</v>
      </c>
      <c r="H22" s="12">
        <v>2.1941476261169037</v>
      </c>
      <c r="I22" s="12">
        <v>2.4357490048557979</v>
      </c>
      <c r="J22" s="12">
        <v>3.0746770745972465</v>
      </c>
      <c r="K22" s="12">
        <v>3.6922986638585868</v>
      </c>
      <c r="L22" s="12">
        <v>4.217440542774475</v>
      </c>
      <c r="M22" s="12">
        <v>4.6482314076545395</v>
      </c>
      <c r="N22" s="12">
        <v>4.9963793898255293</v>
      </c>
      <c r="O22" s="12">
        <v>5.2761854981717775</v>
      </c>
      <c r="P22" s="12">
        <v>5.5023948631803652</v>
      </c>
      <c r="Q22" s="12">
        <v>5.6894233592863674</v>
      </c>
      <c r="R22" s="12">
        <v>5.8509701472895976</v>
      </c>
      <c r="S22" s="11">
        <v>6</v>
      </c>
      <c r="T22" s="4">
        <v>7</v>
      </c>
      <c r="U22" s="3"/>
      <c r="V22" s="2" t="s">
        <v>13</v>
      </c>
      <c r="W22" s="2">
        <f>(W21-$W$10)/(($W$9^2)/2)</f>
        <v>0</v>
      </c>
      <c r="X22" s="2">
        <f t="shared" ref="X22:AK22" si="10">(X21-$W$10)/(($W$9^2)/2)</f>
        <v>2.8143798755481838E-2</v>
      </c>
      <c r="Y22" s="2">
        <f t="shared" si="10"/>
        <v>6.3816200763976663E-2</v>
      </c>
      <c r="Z22" s="2">
        <f t="shared" si="10"/>
        <v>0.11458771841571433</v>
      </c>
      <c r="AA22" s="2">
        <f t="shared" si="10"/>
        <v>0.18568977053684649</v>
      </c>
      <c r="AB22" s="2">
        <f t="shared" si="10"/>
        <v>0.27485152244626077</v>
      </c>
      <c r="AC22" s="2">
        <f t="shared" si="10"/>
        <v>0.36820612828887533</v>
      </c>
      <c r="AD22" s="2">
        <f t="shared" si="10"/>
        <v>0.45398921736254122</v>
      </c>
      <c r="AE22" s="2">
        <f t="shared" si="10"/>
        <v>0.5267868516122689</v>
      </c>
      <c r="AF22" s="2">
        <f t="shared" si="10"/>
        <v>0.58591190902137891</v>
      </c>
      <c r="AG22" s="2">
        <f t="shared" si="10"/>
        <v>0.63302386090217622</v>
      </c>
      <c r="AH22" s="2">
        <f t="shared" si="10"/>
        <v>0.67058630906540206</v>
      </c>
      <c r="AI22" s="2">
        <f t="shared" si="10"/>
        <v>0.70112120065896311</v>
      </c>
      <c r="AJ22" s="2">
        <f t="shared" si="10"/>
        <v>0.72692520526645243</v>
      </c>
      <c r="AK22" s="2">
        <f t="shared" si="10"/>
        <v>0.75</v>
      </c>
      <c r="AL22" s="3"/>
    </row>
    <row r="23" spans="1:40" ht="18" x14ac:dyDescent="0.35">
      <c r="A23" s="3"/>
      <c r="B23" s="3"/>
      <c r="C23" s="3"/>
      <c r="D23" s="6">
        <v>1</v>
      </c>
      <c r="E23" s="11">
        <v>0</v>
      </c>
      <c r="F23" s="11">
        <v>0</v>
      </c>
      <c r="G23" s="12">
        <v>0</v>
      </c>
      <c r="H23" s="12">
        <v>0</v>
      </c>
      <c r="I23" s="12">
        <v>0</v>
      </c>
      <c r="J23" s="12">
        <v>1.3274232614845509</v>
      </c>
      <c r="K23" s="12">
        <v>2.2350159713592488</v>
      </c>
      <c r="L23" s="12">
        <v>2.918650734906854</v>
      </c>
      <c r="M23" s="12">
        <v>3.4503974959936321</v>
      </c>
      <c r="N23" s="12">
        <v>3.8666858206713433</v>
      </c>
      <c r="O23" s="12">
        <v>4.1928027589670407</v>
      </c>
      <c r="P23" s="12">
        <v>4.4505115395263104</v>
      </c>
      <c r="Q23" s="12">
        <v>4.6594535640793318</v>
      </c>
      <c r="R23" s="12">
        <v>4.8372781113156922</v>
      </c>
      <c r="S23" s="11">
        <v>5</v>
      </c>
      <c r="T23" s="4">
        <v>6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40" ht="18" x14ac:dyDescent="0.35">
      <c r="A24" s="3"/>
      <c r="B24" s="3"/>
      <c r="C24" s="3"/>
      <c r="D24" s="4">
        <v>0.8</v>
      </c>
      <c r="E24" s="11"/>
      <c r="F24" s="11"/>
      <c r="G24" s="11"/>
      <c r="H24" s="11"/>
      <c r="I24" s="11"/>
      <c r="J24" s="11">
        <v>0</v>
      </c>
      <c r="K24" s="12">
        <v>1.001691225223758</v>
      </c>
      <c r="L24" s="12">
        <v>1.7717489295569906</v>
      </c>
      <c r="M24" s="12">
        <v>2.3680220208108125</v>
      </c>
      <c r="N24" s="12">
        <v>2.8271636379785812</v>
      </c>
      <c r="O24" s="12">
        <v>3.1778281775745647</v>
      </c>
      <c r="P24" s="12">
        <v>3.4473949719474324</v>
      </c>
      <c r="Q24" s="12">
        <v>3.6606012462382131</v>
      </c>
      <c r="R24" s="12">
        <v>3.8386887339210154</v>
      </c>
      <c r="S24" s="11">
        <v>4</v>
      </c>
      <c r="T24" s="4">
        <v>5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40" ht="18" x14ac:dyDescent="0.35">
      <c r="A25" s="3"/>
      <c r="B25" s="3"/>
      <c r="C25" s="3"/>
      <c r="D25" s="6">
        <v>0.6</v>
      </c>
      <c r="E25" s="11"/>
      <c r="F25" s="11"/>
      <c r="G25" s="11"/>
      <c r="H25" s="11"/>
      <c r="I25" s="11"/>
      <c r="J25" s="11"/>
      <c r="K25" s="12">
        <v>0</v>
      </c>
      <c r="L25" s="12">
        <v>0.79863173732706294</v>
      </c>
      <c r="M25" s="12">
        <v>1.4227780197730362</v>
      </c>
      <c r="N25" s="12">
        <v>1.8961185329241952</v>
      </c>
      <c r="O25" s="12">
        <v>2.2439513414756558</v>
      </c>
      <c r="P25" s="12">
        <v>2.5006389245111325</v>
      </c>
      <c r="Q25" s="12">
        <v>2.6968677150520084</v>
      </c>
      <c r="R25" s="12">
        <v>2.8568755781543329</v>
      </c>
      <c r="S25" s="11">
        <v>3</v>
      </c>
      <c r="T25" s="4">
        <v>4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N25" s="14"/>
    </row>
    <row r="26" spans="1:40" ht="18" x14ac:dyDescent="0.35">
      <c r="A26" s="3"/>
      <c r="B26" s="3"/>
      <c r="C26" s="3"/>
      <c r="D26" s="4">
        <v>0.4</v>
      </c>
      <c r="E26" s="11"/>
      <c r="F26" s="11"/>
      <c r="G26" s="11"/>
      <c r="H26" s="11"/>
      <c r="I26" s="11"/>
      <c r="J26" s="11"/>
      <c r="K26" s="12"/>
      <c r="L26" s="12">
        <v>0</v>
      </c>
      <c r="M26" s="12">
        <v>0.62833978806889634</v>
      </c>
      <c r="N26" s="12">
        <v>1.0905811325217591</v>
      </c>
      <c r="O26" s="12">
        <v>1.4012197309465468</v>
      </c>
      <c r="P26" s="12">
        <v>1.6143416696203015</v>
      </c>
      <c r="Q26" s="12">
        <v>1.7693551113414681</v>
      </c>
      <c r="R26" s="12">
        <v>1.8919458636649946</v>
      </c>
      <c r="S26" s="11">
        <v>2</v>
      </c>
      <c r="T26" s="4">
        <v>3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40" ht="18" x14ac:dyDescent="0.35">
      <c r="A27" s="3"/>
      <c r="B27" s="3"/>
      <c r="C27" s="3"/>
      <c r="D27" s="6">
        <v>0.2</v>
      </c>
      <c r="E27" s="11"/>
      <c r="F27" s="11"/>
      <c r="G27" s="11"/>
      <c r="H27" s="11"/>
      <c r="I27" s="11"/>
      <c r="J27" s="11"/>
      <c r="K27" s="12"/>
      <c r="L27" s="12"/>
      <c r="M27" s="12">
        <v>0</v>
      </c>
      <c r="N27" s="12">
        <v>0.43664647817857866</v>
      </c>
      <c r="O27" s="12">
        <v>0.65600478020591113</v>
      </c>
      <c r="P27" s="12">
        <v>0.7861529117160081</v>
      </c>
      <c r="Q27" s="12">
        <v>0.87426519705559846</v>
      </c>
      <c r="R27" s="12">
        <v>0.9415527651782658</v>
      </c>
      <c r="S27" s="11">
        <v>1</v>
      </c>
      <c r="T27" s="4">
        <v>2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40" ht="18" x14ac:dyDescent="0.35">
      <c r="A28" s="3"/>
      <c r="B28" s="3"/>
      <c r="C28" s="3"/>
      <c r="D28" s="4">
        <v>0</v>
      </c>
      <c r="E28" s="11"/>
      <c r="F28" s="11"/>
      <c r="G28" s="11"/>
      <c r="H28" s="11"/>
      <c r="I28" s="11"/>
      <c r="J28" s="11"/>
      <c r="K28" s="12"/>
      <c r="L28" s="12"/>
      <c r="M28" s="12"/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1">
        <v>0</v>
      </c>
      <c r="T28" s="4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40" ht="18" x14ac:dyDescent="0.35">
      <c r="A29" s="3"/>
      <c r="B29" s="3"/>
      <c r="C29" s="3"/>
      <c r="D29" s="4"/>
      <c r="E29" s="4">
        <v>0</v>
      </c>
      <c r="F29" s="6">
        <v>0.2</v>
      </c>
      <c r="G29" s="4">
        <v>0.4</v>
      </c>
      <c r="H29" s="6">
        <v>0.6</v>
      </c>
      <c r="I29" s="4">
        <v>0.8</v>
      </c>
      <c r="J29" s="6">
        <v>1</v>
      </c>
      <c r="K29" s="4">
        <v>1.2</v>
      </c>
      <c r="L29" s="6">
        <v>1.4</v>
      </c>
      <c r="M29" s="4">
        <v>1.6</v>
      </c>
      <c r="N29" s="6">
        <v>1.8</v>
      </c>
      <c r="O29" s="4">
        <v>2</v>
      </c>
      <c r="P29" s="6">
        <v>2.2000000000000002</v>
      </c>
      <c r="Q29" s="4">
        <v>2.4</v>
      </c>
      <c r="R29" s="6">
        <v>2.6</v>
      </c>
      <c r="S29" s="4">
        <v>2.8</v>
      </c>
      <c r="T29" s="4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40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40" ht="18" x14ac:dyDescent="0.35">
      <c r="A31" s="3"/>
      <c r="B31" s="3"/>
      <c r="C31" s="15" t="s">
        <v>8</v>
      </c>
      <c r="D31" s="4"/>
      <c r="E31" s="4">
        <v>1</v>
      </c>
      <c r="F31" s="4">
        <v>2</v>
      </c>
      <c r="G31" s="4">
        <v>3</v>
      </c>
      <c r="H31" s="4">
        <v>4</v>
      </c>
      <c r="I31" s="4">
        <v>5</v>
      </c>
      <c r="J31" s="4">
        <v>6</v>
      </c>
      <c r="K31" s="4">
        <v>7</v>
      </c>
      <c r="L31" s="4">
        <v>8</v>
      </c>
      <c r="M31" s="4">
        <v>9</v>
      </c>
      <c r="N31" s="4">
        <v>10</v>
      </c>
      <c r="O31" s="4">
        <v>11</v>
      </c>
      <c r="P31" s="4">
        <v>12</v>
      </c>
      <c r="Q31" s="4">
        <v>13</v>
      </c>
      <c r="R31" s="4">
        <v>14</v>
      </c>
      <c r="S31" s="4">
        <v>15</v>
      </c>
      <c r="T31" s="4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40" ht="18" x14ac:dyDescent="0.35">
      <c r="A32" s="3"/>
      <c r="B32" s="3"/>
      <c r="C32" s="3"/>
      <c r="D32" s="4">
        <v>2</v>
      </c>
      <c r="E32" s="13">
        <f>(E4-E5)/$B$2</f>
        <v>10</v>
      </c>
      <c r="F32" s="13">
        <f t="shared" ref="F32:S32" si="11">(F4-F5)/$B$2</f>
        <v>9.8582767319883047</v>
      </c>
      <c r="G32" s="13">
        <f t="shared" si="11"/>
        <v>9.6756591467256747</v>
      </c>
      <c r="H32" s="13">
        <f t="shared" si="11"/>
        <v>9.4096348578694666</v>
      </c>
      <c r="I32" s="13">
        <f t="shared" si="11"/>
        <v>9.0239139482998976</v>
      </c>
      <c r="J32" s="13">
        <f t="shared" si="11"/>
        <v>8.5155650285451756</v>
      </c>
      <c r="K32" s="13">
        <f t="shared" si="11"/>
        <v>7.9485462300418952</v>
      </c>
      <c r="L32" s="13">
        <f t="shared" si="11"/>
        <v>7.3892542427332586</v>
      </c>
      <c r="M32" s="13">
        <f t="shared" si="11"/>
        <v>6.8790489777857911</v>
      </c>
      <c r="N32" s="13">
        <f t="shared" si="11"/>
        <v>6.4349676842893899</v>
      </c>
      <c r="O32" s="13">
        <f t="shared" si="11"/>
        <v>6.0578555537234724</v>
      </c>
      <c r="P32" s="13">
        <f t="shared" si="11"/>
        <v>5.739457212443666</v>
      </c>
      <c r="Q32" s="13">
        <f t="shared" si="11"/>
        <v>5.4669808792504959</v>
      </c>
      <c r="R32" s="13">
        <f t="shared" si="11"/>
        <v>5.2256558892991301</v>
      </c>
      <c r="S32" s="13">
        <f t="shared" si="11"/>
        <v>5</v>
      </c>
      <c r="T32" s="4">
        <v>11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8" x14ac:dyDescent="0.35">
      <c r="A33" s="3"/>
      <c r="B33" s="3"/>
      <c r="C33" s="3"/>
      <c r="D33" s="6">
        <v>1.8</v>
      </c>
      <c r="E33" s="16">
        <f t="shared" ref="E33:E36" si="12">(E5-E6)/$B$2</f>
        <v>10</v>
      </c>
      <c r="F33" s="12">
        <f>(F4-F6)/(2*$B$2)</f>
        <v>9.8787238906086134</v>
      </c>
      <c r="G33" s="12">
        <f t="shared" ref="G33:S33" si="13">(G4-G6)/(2*$B$2)</f>
        <v>9.717362498511072</v>
      </c>
      <c r="H33" s="12">
        <f t="shared" si="13"/>
        <v>9.4694831682080594</v>
      </c>
      <c r="I33" s="12">
        <f t="shared" si="13"/>
        <v>9.0852279533645621</v>
      </c>
      <c r="J33" s="12">
        <f t="shared" si="13"/>
        <v>8.5448999678821735</v>
      </c>
      <c r="K33" s="12">
        <f t="shared" si="13"/>
        <v>7.9446828243946266</v>
      </c>
      <c r="L33" s="12">
        <f t="shared" si="13"/>
        <v>7.3647108814948581</v>
      </c>
      <c r="M33" s="12">
        <f t="shared" si="13"/>
        <v>6.8459869919934242</v>
      </c>
      <c r="N33" s="12">
        <f t="shared" si="13"/>
        <v>6.4014831027576369</v>
      </c>
      <c r="O33" s="12">
        <f t="shared" si="13"/>
        <v>6.0284986590150869</v>
      </c>
      <c r="P33" s="12">
        <f t="shared" si="13"/>
        <v>5.7164962083466708</v>
      </c>
      <c r="Q33" s="12">
        <f t="shared" si="13"/>
        <v>5.4514052075889792</v>
      </c>
      <c r="R33" s="12">
        <f t="shared" si="13"/>
        <v>5.2178213389523975</v>
      </c>
      <c r="S33" s="12">
        <f t="shared" si="13"/>
        <v>5</v>
      </c>
      <c r="T33" s="4">
        <v>10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8" x14ac:dyDescent="0.35">
      <c r="A34" s="3"/>
      <c r="B34" s="3"/>
      <c r="C34" s="3"/>
      <c r="D34" s="4">
        <v>1.6</v>
      </c>
      <c r="E34" s="16">
        <f t="shared" si="12"/>
        <v>10</v>
      </c>
      <c r="F34" s="12">
        <f t="shared" ref="F34:S41" si="14">(F5-F7)/(2*$B$2)</f>
        <v>9.9392563319262486</v>
      </c>
      <c r="G34" s="12">
        <f t="shared" si="14"/>
        <v>9.8455837884836797</v>
      </c>
      <c r="H34" s="12">
        <f t="shared" si="14"/>
        <v>9.6657073630554891</v>
      </c>
      <c r="I34" s="12">
        <f t="shared" si="14"/>
        <v>9.3026147290218208</v>
      </c>
      <c r="J34" s="12">
        <f t="shared" si="14"/>
        <v>8.6341240651559836</v>
      </c>
      <c r="K34" s="12">
        <f t="shared" si="14"/>
        <v>7.9205742180726624</v>
      </c>
      <c r="L34" s="12">
        <f t="shared" si="14"/>
        <v>7.2789194667482437</v>
      </c>
      <c r="M34" s="12">
        <f t="shared" si="14"/>
        <v>6.7387050058161346</v>
      </c>
      <c r="N34" s="12">
        <f t="shared" si="14"/>
        <v>6.2964790756041111</v>
      </c>
      <c r="O34" s="12">
        <f t="shared" si="14"/>
        <v>5.9381597711146394</v>
      </c>
      <c r="P34" s="12">
        <f t="shared" si="14"/>
        <v>5.6466237542343967</v>
      </c>
      <c r="Q34" s="12">
        <f t="shared" si="14"/>
        <v>5.4043224037327375</v>
      </c>
      <c r="R34" s="12">
        <f t="shared" si="14"/>
        <v>5.1942242588811816</v>
      </c>
      <c r="S34" s="12">
        <f t="shared" si="14"/>
        <v>5</v>
      </c>
      <c r="T34" s="4">
        <v>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8" x14ac:dyDescent="0.35">
      <c r="A35" s="3"/>
      <c r="B35" s="3"/>
      <c r="C35" s="3"/>
      <c r="D35" s="6">
        <v>1.4</v>
      </c>
      <c r="E35" s="16">
        <f t="shared" si="12"/>
        <v>10</v>
      </c>
      <c r="F35" s="12">
        <f t="shared" si="14"/>
        <v>10.03271764860909</v>
      </c>
      <c r="G35" s="12">
        <f t="shared" si="14"/>
        <v>10.060008960433546</v>
      </c>
      <c r="H35" s="12">
        <f t="shared" si="14"/>
        <v>10.045147766493862</v>
      </c>
      <c r="I35" s="12">
        <f t="shared" si="14"/>
        <v>9.8253995344854577</v>
      </c>
      <c r="J35" s="12">
        <f t="shared" si="14"/>
        <v>8.7684073456060219</v>
      </c>
      <c r="K35" s="12">
        <f t="shared" si="14"/>
        <v>7.8245705159291008</v>
      </c>
      <c r="L35" s="12">
        <f t="shared" si="14"/>
        <v>7.0916877615307294</v>
      </c>
      <c r="M35" s="12">
        <f t="shared" si="14"/>
        <v>6.5334344888231666</v>
      </c>
      <c r="N35" s="12">
        <f t="shared" si="14"/>
        <v>6.1075684226298277</v>
      </c>
      <c r="O35" s="12">
        <f t="shared" si="14"/>
        <v>5.7810375955063753</v>
      </c>
      <c r="P35" s="12">
        <f t="shared" si="14"/>
        <v>5.5275166336614179</v>
      </c>
      <c r="Q35" s="12">
        <f t="shared" si="14"/>
        <v>5.3250363941637868</v>
      </c>
      <c r="R35" s="12">
        <f t="shared" si="14"/>
        <v>5.1547532928076123</v>
      </c>
      <c r="S35" s="12">
        <f t="shared" si="14"/>
        <v>5</v>
      </c>
      <c r="T35" s="4">
        <v>8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8" x14ac:dyDescent="0.35">
      <c r="A36" s="3"/>
      <c r="B36" s="3"/>
      <c r="C36" s="3"/>
      <c r="D36" s="4">
        <v>1.2</v>
      </c>
      <c r="E36" s="16">
        <f t="shared" si="12"/>
        <v>10</v>
      </c>
      <c r="F36" s="12">
        <f t="shared" si="14"/>
        <v>10.131605302079597</v>
      </c>
      <c r="G36" s="12">
        <f t="shared" si="14"/>
        <v>10.316586638153481</v>
      </c>
      <c r="H36" s="12">
        <f t="shared" si="14"/>
        <v>10.629475208009778</v>
      </c>
      <c r="I36" s="12">
        <f t="shared" si="14"/>
        <v>11.185428296828229</v>
      </c>
      <c r="J36" s="12">
        <f t="shared" si="14"/>
        <v>8.7895352668486186</v>
      </c>
      <c r="K36" s="12">
        <f t="shared" si="14"/>
        <v>7.5176127384852958</v>
      </c>
      <c r="L36" s="12">
        <f t="shared" si="14"/>
        <v>6.7298265745824102</v>
      </c>
      <c r="M36" s="12">
        <f t="shared" si="14"/>
        <v>6.1957767652637514</v>
      </c>
      <c r="N36" s="12">
        <f t="shared" si="14"/>
        <v>5.8193225305232037</v>
      </c>
      <c r="O36" s="12">
        <f t="shared" si="14"/>
        <v>5.5509055545586268</v>
      </c>
      <c r="P36" s="12">
        <f t="shared" si="14"/>
        <v>5.3573687906849132</v>
      </c>
      <c r="Q36" s="12">
        <f t="shared" si="14"/>
        <v>5.2135532464129009</v>
      </c>
      <c r="R36" s="12">
        <f t="shared" si="14"/>
        <v>5.0997525181630365</v>
      </c>
      <c r="S36" s="12">
        <f t="shared" si="14"/>
        <v>5</v>
      </c>
      <c r="T36" s="4">
        <v>7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8" x14ac:dyDescent="0.35">
      <c r="A37" s="3"/>
      <c r="B37" s="3"/>
      <c r="C37" s="3"/>
      <c r="D37" s="6">
        <v>1</v>
      </c>
      <c r="E37" s="16">
        <v>10</v>
      </c>
      <c r="F37" s="12">
        <f>(F8-F9)/($B$2)</f>
        <v>10.177116921564592</v>
      </c>
      <c r="G37" s="12">
        <f t="shared" ref="G37:I37" si="15">(G8-G9)/($B$2)</f>
        <v>10.445257082110761</v>
      </c>
      <c r="H37" s="12">
        <f t="shared" si="15"/>
        <v>10.970738130596155</v>
      </c>
      <c r="I37" s="12">
        <f t="shared" si="15"/>
        <v>12.178745024299957</v>
      </c>
      <c r="J37" s="12">
        <f t="shared" si="14"/>
        <v>7.6866926865118028</v>
      </c>
      <c r="K37" s="12">
        <f t="shared" si="14"/>
        <v>6.7265185966036221</v>
      </c>
      <c r="L37" s="12">
        <f t="shared" si="14"/>
        <v>6.114229033056608</v>
      </c>
      <c r="M37" s="12">
        <f t="shared" si="14"/>
        <v>5.7005234671195089</v>
      </c>
      <c r="N37" s="12">
        <f t="shared" si="14"/>
        <v>5.4230393796244636</v>
      </c>
      <c r="O37" s="12">
        <f t="shared" si="14"/>
        <v>5.2458933014980946</v>
      </c>
      <c r="P37" s="12">
        <f t="shared" si="14"/>
        <v>5.1374997280855226</v>
      </c>
      <c r="Q37" s="12">
        <f t="shared" si="14"/>
        <v>5.0720552826223662</v>
      </c>
      <c r="R37" s="12">
        <f t="shared" si="14"/>
        <v>5.03070353342234</v>
      </c>
      <c r="S37" s="12">
        <f t="shared" si="14"/>
        <v>5</v>
      </c>
      <c r="T37" s="4">
        <v>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8" x14ac:dyDescent="0.35">
      <c r="A38" s="3"/>
      <c r="B38" s="3"/>
      <c r="C38" s="3"/>
      <c r="D38" s="4">
        <v>0.8</v>
      </c>
      <c r="E38" s="11"/>
      <c r="F38" s="11"/>
      <c r="G38" s="11"/>
      <c r="H38" s="11"/>
      <c r="I38" s="11"/>
      <c r="J38" s="12">
        <f t="shared" si="14"/>
        <v>3.318558153722809</v>
      </c>
      <c r="K38" s="12">
        <f t="shared" si="14"/>
        <v>5.5875399284210934</v>
      </c>
      <c r="L38" s="12">
        <f t="shared" si="14"/>
        <v>5.3000474939714488</v>
      </c>
      <c r="M38" s="12">
        <f t="shared" si="14"/>
        <v>5.0690486905703631</v>
      </c>
      <c r="N38" s="12">
        <f t="shared" si="14"/>
        <v>4.9264182193848445</v>
      </c>
      <c r="O38" s="12">
        <f t="shared" si="14"/>
        <v>4.8721285437422219</v>
      </c>
      <c r="P38" s="12">
        <f t="shared" si="14"/>
        <v>4.8746815375492334</v>
      </c>
      <c r="Q38" s="12">
        <f t="shared" si="14"/>
        <v>4.9064646225758963</v>
      </c>
      <c r="R38" s="12">
        <f t="shared" si="14"/>
        <v>4.951006332907455</v>
      </c>
      <c r="S38" s="12">
        <f t="shared" si="14"/>
        <v>5</v>
      </c>
      <c r="T38" s="4">
        <v>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8" x14ac:dyDescent="0.35">
      <c r="A39" s="3"/>
      <c r="B39" s="3"/>
      <c r="C39" s="3"/>
      <c r="D39" s="6">
        <v>0.6</v>
      </c>
      <c r="E39" s="11"/>
      <c r="F39" s="11"/>
      <c r="G39" s="11"/>
      <c r="H39" s="11"/>
      <c r="I39" s="11"/>
      <c r="J39" s="11"/>
      <c r="K39" s="12">
        <f t="shared" si="14"/>
        <v>2.5042280630726497</v>
      </c>
      <c r="L39" s="12">
        <f t="shared" si="14"/>
        <v>4.4293723239178044</v>
      </c>
      <c r="M39" s="12">
        <f t="shared" si="14"/>
        <v>4.3492055818796524</v>
      </c>
      <c r="N39" s="12">
        <f t="shared" si="14"/>
        <v>4.3414562636641856</v>
      </c>
      <c r="O39" s="12">
        <f t="shared" si="14"/>
        <v>4.4415211165906756</v>
      </c>
      <c r="P39" s="12">
        <f t="shared" si="14"/>
        <v>4.5826332558344163</v>
      </c>
      <c r="Q39" s="12">
        <f t="shared" si="14"/>
        <v>4.7281153372543026</v>
      </c>
      <c r="R39" s="12">
        <f t="shared" si="14"/>
        <v>4.8668571756463583</v>
      </c>
      <c r="S39" s="12">
        <f t="shared" si="14"/>
        <v>5</v>
      </c>
      <c r="T39" s="4">
        <v>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8" x14ac:dyDescent="0.35">
      <c r="A40" s="3"/>
      <c r="B40" s="3"/>
      <c r="C40" s="3"/>
      <c r="D40" s="4">
        <v>0.4</v>
      </c>
      <c r="E40" s="11"/>
      <c r="F40" s="11"/>
      <c r="G40" s="11"/>
      <c r="H40" s="11"/>
      <c r="I40" s="11"/>
      <c r="J40" s="11"/>
      <c r="K40" s="12"/>
      <c r="L40" s="12">
        <f t="shared" si="14"/>
        <v>1.9965793433312666</v>
      </c>
      <c r="M40" s="12">
        <f t="shared" si="14"/>
        <v>3.5569450494568544</v>
      </c>
      <c r="N40" s="12">
        <f t="shared" si="14"/>
        <v>3.6486801368883515</v>
      </c>
      <c r="O40" s="12">
        <f t="shared" si="14"/>
        <v>3.9698664031970665</v>
      </c>
      <c r="P40" s="12">
        <f t="shared" si="14"/>
        <v>4.2862150320084913</v>
      </c>
      <c r="Q40" s="12">
        <f t="shared" si="14"/>
        <v>4.5565062950058781</v>
      </c>
      <c r="R40" s="12">
        <f t="shared" si="14"/>
        <v>4.7883070324483912</v>
      </c>
      <c r="S40" s="12">
        <f t="shared" si="14"/>
        <v>5</v>
      </c>
      <c r="T40" s="4">
        <v>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8" x14ac:dyDescent="0.35">
      <c r="A41" s="3"/>
      <c r="B41" s="3"/>
      <c r="C41" s="3"/>
      <c r="D41" s="6">
        <v>0.2</v>
      </c>
      <c r="E41" s="11"/>
      <c r="F41" s="11"/>
      <c r="G41" s="11"/>
      <c r="H41" s="11"/>
      <c r="I41" s="11"/>
      <c r="J41" s="11"/>
      <c r="K41" s="12"/>
      <c r="L41" s="12"/>
      <c r="M41" s="12">
        <f t="shared" si="14"/>
        <v>1.570849470184247</v>
      </c>
      <c r="N41" s="12">
        <f>(N12-N14)/(2*$B$2)</f>
        <v>2.7264528313238854</v>
      </c>
      <c r="O41" s="12">
        <f t="shared" si="14"/>
        <v>3.5030493273897672</v>
      </c>
      <c r="P41" s="12">
        <f t="shared" si="14"/>
        <v>4.0358541740719716</v>
      </c>
      <c r="Q41" s="12">
        <f t="shared" si="14"/>
        <v>4.4233877783705644</v>
      </c>
      <c r="R41" s="12">
        <f t="shared" si="14"/>
        <v>4.729864659171291</v>
      </c>
      <c r="S41" s="12">
        <f t="shared" si="14"/>
        <v>5</v>
      </c>
      <c r="T41" s="4">
        <v>2</v>
      </c>
      <c r="U41" s="3"/>
      <c r="V41" s="2" t="s">
        <v>3</v>
      </c>
      <c r="W41" s="2">
        <v>0.5</v>
      </c>
      <c r="X41" s="2">
        <v>0.5</v>
      </c>
      <c r="Y41" s="2">
        <v>0.5</v>
      </c>
      <c r="Z41" s="2">
        <v>0.5</v>
      </c>
      <c r="AA41" s="2">
        <v>0.5</v>
      </c>
      <c r="AB41" s="2">
        <v>0.5</v>
      </c>
      <c r="AC41" s="2">
        <v>0.5</v>
      </c>
      <c r="AD41" s="2">
        <v>0.5</v>
      </c>
      <c r="AE41" s="2">
        <v>0.5</v>
      </c>
      <c r="AF41" s="2">
        <v>0.5</v>
      </c>
      <c r="AG41" s="2">
        <v>0.5</v>
      </c>
      <c r="AH41" s="2">
        <v>0.5</v>
      </c>
      <c r="AI41" s="2">
        <v>0.5</v>
      </c>
      <c r="AJ41" s="2">
        <v>0.5</v>
      </c>
      <c r="AK41" s="2">
        <v>0.5</v>
      </c>
      <c r="AL41" s="3"/>
    </row>
    <row r="42" spans="1:38" ht="18" x14ac:dyDescent="0.35">
      <c r="A42" s="3"/>
      <c r="B42" s="3"/>
      <c r="C42" s="3"/>
      <c r="D42" s="4">
        <v>0</v>
      </c>
      <c r="E42" s="11"/>
      <c r="F42" s="11"/>
      <c r="G42" s="11"/>
      <c r="H42" s="11"/>
      <c r="I42" s="11"/>
      <c r="J42" s="11"/>
      <c r="K42" s="12"/>
      <c r="L42" s="12"/>
      <c r="M42" s="12"/>
      <c r="N42" s="12">
        <f>(N13-N14)/$B$2</f>
        <v>2.1832323909095877</v>
      </c>
      <c r="O42" s="12">
        <f t="shared" ref="O42:S42" si="16">(O13-O14)/$B$2</f>
        <v>3.2800239010514169</v>
      </c>
      <c r="P42" s="12">
        <f t="shared" si="16"/>
        <v>3.9307645586022635</v>
      </c>
      <c r="Q42" s="12">
        <f t="shared" si="16"/>
        <v>4.3713259852946766</v>
      </c>
      <c r="R42" s="12">
        <f t="shared" si="16"/>
        <v>4.7077638259007415</v>
      </c>
      <c r="S42" s="12">
        <f t="shared" si="16"/>
        <v>5</v>
      </c>
      <c r="T42" s="4">
        <v>1</v>
      </c>
      <c r="U42" s="3"/>
      <c r="V42" s="2" t="s">
        <v>5</v>
      </c>
      <c r="W42" s="2">
        <v>0</v>
      </c>
      <c r="X42" s="2">
        <v>0.2</v>
      </c>
      <c r="Y42" s="2">
        <v>0.4</v>
      </c>
      <c r="Z42" s="2">
        <v>0.6</v>
      </c>
      <c r="AA42" s="2">
        <v>0.8</v>
      </c>
      <c r="AB42" s="2">
        <v>1</v>
      </c>
      <c r="AC42" s="2">
        <v>1.2</v>
      </c>
      <c r="AD42" s="2">
        <v>1.4</v>
      </c>
      <c r="AE42" s="2">
        <v>1.6</v>
      </c>
      <c r="AF42" s="2">
        <v>1.8</v>
      </c>
      <c r="AG42" s="2">
        <v>2</v>
      </c>
      <c r="AH42" s="2">
        <v>2.2000000000000002</v>
      </c>
      <c r="AI42" s="2">
        <v>2.4</v>
      </c>
      <c r="AJ42" s="2">
        <v>2.6</v>
      </c>
      <c r="AK42" s="2">
        <v>2.8</v>
      </c>
      <c r="AL42" s="3"/>
    </row>
    <row r="43" spans="1:38" ht="18" x14ac:dyDescent="0.35">
      <c r="A43" s="3"/>
      <c r="B43" s="3"/>
      <c r="C43" s="3"/>
      <c r="D43" s="4"/>
      <c r="E43" s="4">
        <v>0</v>
      </c>
      <c r="F43" s="6">
        <v>0.2</v>
      </c>
      <c r="G43" s="4">
        <v>0.4</v>
      </c>
      <c r="H43" s="6">
        <v>0.6</v>
      </c>
      <c r="I43" s="4">
        <v>0.8</v>
      </c>
      <c r="J43" s="6">
        <v>1</v>
      </c>
      <c r="K43" s="4">
        <v>1.2</v>
      </c>
      <c r="L43" s="6">
        <v>1.4</v>
      </c>
      <c r="M43" s="4">
        <v>1.6</v>
      </c>
      <c r="N43" s="6">
        <v>1.8</v>
      </c>
      <c r="O43" s="4">
        <v>2</v>
      </c>
      <c r="P43" s="6">
        <v>2.2000000000000002</v>
      </c>
      <c r="Q43" s="4">
        <v>2.4</v>
      </c>
      <c r="R43" s="6">
        <v>2.6</v>
      </c>
      <c r="S43" s="4">
        <v>2.8</v>
      </c>
      <c r="T43" s="4"/>
      <c r="U43" s="3"/>
      <c r="V43" s="2" t="s">
        <v>7</v>
      </c>
      <c r="W43" s="2">
        <f>1+0.2/E8*0.5</f>
        <v>1.05</v>
      </c>
      <c r="X43" s="2">
        <f>1+($D$8-$D$9)/F8*0.5</f>
        <v>1.0491298276175383</v>
      </c>
      <c r="Y43" s="2">
        <f t="shared" ref="Y43" si="17">1+($D$8-$D$9)/G8*0.5</f>
        <v>1.0478686159727302</v>
      </c>
      <c r="Z43" s="2">
        <f>1+($D$8-$D$9)/H8*0.5</f>
        <v>1.0455757847874936</v>
      </c>
      <c r="AA43" s="2">
        <f>1+0.2/I8*0.5</f>
        <v>1.0410551332672096</v>
      </c>
      <c r="AB43" s="2">
        <f>0.8+0.2/J9*0.5</f>
        <v>0.87533392166701862</v>
      </c>
      <c r="AC43" s="2">
        <f>0.6+0.2/K10*0.5</f>
        <v>0.69983116301845683</v>
      </c>
      <c r="AD43" s="2">
        <f>0.4+0.2/L11*0.5</f>
        <v>0.52521415732113019</v>
      </c>
      <c r="AE43" s="2">
        <f>0.2+0.2/M12*0.5</f>
        <v>0.35914955872294829</v>
      </c>
      <c r="AF43" s="2">
        <f>0+0.2/N13*0.5</f>
        <v>0.22901822182643955</v>
      </c>
      <c r="AG43" s="2">
        <f t="shared" ref="AG43:AK43" si="18">0+0.2/O13*0.5</f>
        <v>0.15243791358950898</v>
      </c>
      <c r="AH43" s="2">
        <f t="shared" si="18"/>
        <v>0.12720171675145928</v>
      </c>
      <c r="AI43" s="2">
        <f t="shared" si="18"/>
        <v>0.1143817692119098</v>
      </c>
      <c r="AJ43" s="2">
        <f t="shared" si="18"/>
        <v>0.10620753684565612</v>
      </c>
      <c r="AK43" s="2">
        <f t="shared" si="18"/>
        <v>0.1</v>
      </c>
      <c r="AL43" s="3"/>
    </row>
    <row r="44" spans="1:38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8" x14ac:dyDescent="0.35">
      <c r="A45" s="3"/>
      <c r="B45" s="3"/>
      <c r="C45" s="15" t="s">
        <v>10</v>
      </c>
      <c r="D45" s="4"/>
      <c r="E45" s="4">
        <v>1</v>
      </c>
      <c r="F45" s="4">
        <v>2</v>
      </c>
      <c r="G45" s="4">
        <v>3</v>
      </c>
      <c r="H45" s="4">
        <v>4</v>
      </c>
      <c r="I45" s="4">
        <v>5</v>
      </c>
      <c r="J45" s="4">
        <v>6</v>
      </c>
      <c r="K45" s="4">
        <v>7</v>
      </c>
      <c r="L45" s="4">
        <v>8</v>
      </c>
      <c r="M45" s="4">
        <v>9</v>
      </c>
      <c r="N45" s="4">
        <v>10</v>
      </c>
      <c r="O45" s="4">
        <v>11</v>
      </c>
      <c r="P45" s="4">
        <v>12</v>
      </c>
      <c r="Q45" s="4">
        <v>13</v>
      </c>
      <c r="R45" s="4">
        <v>14</v>
      </c>
      <c r="S45" s="4">
        <v>15</v>
      </c>
      <c r="T45" s="4"/>
      <c r="U45" s="3"/>
      <c r="V45" s="2" t="s">
        <v>3</v>
      </c>
      <c r="W45" s="2">
        <v>2.5</v>
      </c>
      <c r="X45" s="2">
        <v>2.5</v>
      </c>
      <c r="Y45" s="2">
        <v>2.5</v>
      </c>
      <c r="Z45" s="2">
        <v>2.5</v>
      </c>
      <c r="AA45" s="2">
        <v>2.5</v>
      </c>
      <c r="AB45" s="2">
        <v>2.5</v>
      </c>
      <c r="AC45" s="2">
        <v>2.5</v>
      </c>
      <c r="AD45" s="2">
        <v>2.5</v>
      </c>
      <c r="AE45" s="2">
        <v>2.5</v>
      </c>
      <c r="AF45" s="2">
        <v>2.5</v>
      </c>
      <c r="AG45" s="2">
        <v>2.5</v>
      </c>
      <c r="AH45" s="2">
        <v>2.5</v>
      </c>
      <c r="AI45" s="2">
        <v>2.5</v>
      </c>
      <c r="AJ45" s="2">
        <v>2.5</v>
      </c>
      <c r="AK45" s="2">
        <v>2.5</v>
      </c>
      <c r="AL45" s="3"/>
    </row>
    <row r="46" spans="1:38" ht="18" x14ac:dyDescent="0.35">
      <c r="A46" s="3"/>
      <c r="B46" s="3"/>
      <c r="C46" s="3"/>
      <c r="D46" s="4">
        <v>2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4">
        <v>11</v>
      </c>
      <c r="U46" s="3"/>
      <c r="V46" s="2" t="s">
        <v>5</v>
      </c>
      <c r="W46" s="2">
        <v>0</v>
      </c>
      <c r="X46" s="2">
        <v>0.2</v>
      </c>
      <c r="Y46" s="2">
        <v>0.4</v>
      </c>
      <c r="Z46" s="2">
        <v>0.6</v>
      </c>
      <c r="AA46" s="2">
        <v>0.8</v>
      </c>
      <c r="AB46" s="2">
        <v>1</v>
      </c>
      <c r="AC46" s="2">
        <v>1.2</v>
      </c>
      <c r="AD46" s="2">
        <v>1.4</v>
      </c>
      <c r="AE46" s="2">
        <v>1.6</v>
      </c>
      <c r="AF46" s="2">
        <v>1.8</v>
      </c>
      <c r="AG46" s="2">
        <v>2</v>
      </c>
      <c r="AH46" s="2">
        <v>2.2000000000000002</v>
      </c>
      <c r="AI46" s="2">
        <v>2.4</v>
      </c>
      <c r="AJ46" s="2">
        <v>2.6</v>
      </c>
      <c r="AK46" s="2">
        <v>2.8</v>
      </c>
      <c r="AL46" s="3"/>
    </row>
    <row r="47" spans="1:38" ht="18" x14ac:dyDescent="0.35">
      <c r="A47" s="3"/>
      <c r="B47" s="3"/>
      <c r="C47" s="3"/>
      <c r="D47" s="6">
        <v>1.8</v>
      </c>
      <c r="E47" s="13">
        <f>-(F5-E5)/$B$2</f>
        <v>-0.14172326801169532</v>
      </c>
      <c r="F47" s="12">
        <f>-(G5-E5)/(2*$B$2)</f>
        <v>-0.16217042663716263</v>
      </c>
      <c r="G47" s="12">
        <f t="shared" ref="G47:R47" si="19">-(H5-F5)/(2*$B$2)</f>
        <v>-0.22432093705941902</v>
      </c>
      <c r="H47" s="12">
        <f t="shared" si="19"/>
        <v>-0.32587259921288858</v>
      </c>
      <c r="I47" s="12">
        <f t="shared" si="19"/>
        <v>-0.44703491466214551</v>
      </c>
      <c r="J47" s="12">
        <f t="shared" si="19"/>
        <v>-0.53768385912900118</v>
      </c>
      <c r="K47" s="12">
        <f t="shared" si="19"/>
        <v>-0.56315539290595851</v>
      </c>
      <c r="L47" s="12">
        <f t="shared" si="19"/>
        <v>-0.53474862612805207</v>
      </c>
      <c r="M47" s="12">
        <f t="shared" si="19"/>
        <v>-0.47714327922193434</v>
      </c>
      <c r="N47" s="12">
        <f t="shared" si="19"/>
        <v>-0.41059671203115933</v>
      </c>
      <c r="O47" s="12">
        <f t="shared" si="19"/>
        <v>-0.34775523592286195</v>
      </c>
      <c r="P47" s="12">
        <f t="shared" si="19"/>
        <v>-0.29543733723648824</v>
      </c>
      <c r="Q47" s="12">
        <f t="shared" si="19"/>
        <v>-0.25690066157226799</v>
      </c>
      <c r="R47" s="12">
        <f t="shared" si="19"/>
        <v>-0.23349043962524796</v>
      </c>
      <c r="S47" s="12">
        <f>(R5-S5)/($B$2)</f>
        <v>-0.22565588929913005</v>
      </c>
      <c r="T47" s="4">
        <v>10</v>
      </c>
      <c r="U47" s="3"/>
      <c r="V47" s="2" t="s">
        <v>7</v>
      </c>
      <c r="W47" s="2">
        <f>1.2+0.2/(E21-E22)*(2.5-E22)</f>
        <v>1.25</v>
      </c>
      <c r="X47" s="2">
        <f>1.2+0.2/(F21-F22)*(2.5-F22)</f>
        <v>1.2460611045572052</v>
      </c>
      <c r="Y47" s="2">
        <f>1.2+0.2/(G21-G22)*(2.5-G22)</f>
        <v>1.2403368633728498</v>
      </c>
      <c r="Z47" s="2">
        <f>1.2+0.2/(H21-H22)*(2.5-H22)</f>
        <v>1.2297284275827611</v>
      </c>
      <c r="AA47" s="2">
        <f>1.2+0.2/(I21-I22)*(2.5-I22)</f>
        <v>1.2063039925247108</v>
      </c>
      <c r="AB47" s="2">
        <f>1+0.2/(J22-J23)*(2.5-J23)</f>
        <v>1.1342193938528631</v>
      </c>
      <c r="AC47" s="2">
        <f>1+0.2/(K22-K23)*(2.5-K23)</f>
        <v>1.0363668669098494</v>
      </c>
      <c r="AD47" s="2">
        <f>0.8+0.2/(L23-L24)*(2.5-L24)</f>
        <v>0.92699449369527431</v>
      </c>
      <c r="AE47" s="2">
        <f>0.8+0.2/(M23-M24)*(2.5-M24)</f>
        <v>0.8243867275664013</v>
      </c>
      <c r="AF47" s="2">
        <f>0.6+0.2/(N24-N25)*(2.5-N25)</f>
        <v>0.72972120551356734</v>
      </c>
      <c r="AG47" s="2">
        <f>0.6+0.2/(O24-O25)*(2.5-O25)</f>
        <v>0.65483563755450624</v>
      </c>
      <c r="AH47" s="2">
        <f>0.6</f>
        <v>0.6</v>
      </c>
      <c r="AI47" s="2">
        <f>0.4+0.2/(Q25-Q26)*(2.5-Q26)</f>
        <v>0.55754931754793768</v>
      </c>
      <c r="AJ47" s="2">
        <f>0.4+0.2/(R25-R26)*(2.5-R26)</f>
        <v>0.52603076207613753</v>
      </c>
      <c r="AK47" s="2">
        <f>0.4+0.2/(R25-R26)*(2.5-R26)</f>
        <v>0.52603076207613753</v>
      </c>
      <c r="AL47" s="3"/>
    </row>
    <row r="48" spans="1:38" ht="18" x14ac:dyDescent="0.35">
      <c r="A48" s="3"/>
      <c r="B48" s="3"/>
      <c r="C48" s="3"/>
      <c r="D48" s="4">
        <v>1.6</v>
      </c>
      <c r="E48" s="13">
        <f t="shared" ref="E48:E51" si="20">-(F6-E6)/$B$2</f>
        <v>-0.24255221878277222</v>
      </c>
      <c r="F48" s="12">
        <f t="shared" ref="F48:R56" si="21">-(G6-E6)/(2*$B$2)</f>
        <v>-0.28263750148892708</v>
      </c>
      <c r="G48" s="12">
        <f t="shared" si="21"/>
        <v>-0.40924072240055454</v>
      </c>
      <c r="H48" s="12">
        <f t="shared" si="21"/>
        <v>-0.63213454514650991</v>
      </c>
      <c r="I48" s="12">
        <f t="shared" si="21"/>
        <v>-0.92458320032588581</v>
      </c>
      <c r="J48" s="12">
        <f t="shared" si="21"/>
        <v>-1.1405451289699364</v>
      </c>
      <c r="K48" s="12">
        <f t="shared" si="21"/>
        <v>-1.1801890863873155</v>
      </c>
      <c r="L48" s="12">
        <f t="shared" si="21"/>
        <v>-1.0986958324012019</v>
      </c>
      <c r="M48" s="12">
        <f t="shared" si="21"/>
        <v>-0.96322777873722121</v>
      </c>
      <c r="N48" s="12">
        <f t="shared" si="21"/>
        <v>-0.81748833297833778</v>
      </c>
      <c r="O48" s="12">
        <f t="shared" si="21"/>
        <v>-0.68498689441096605</v>
      </c>
      <c r="P48" s="12">
        <f t="shared" si="21"/>
        <v>-0.57709345142610724</v>
      </c>
      <c r="Q48" s="12">
        <f t="shared" si="21"/>
        <v>-0.4986748693942733</v>
      </c>
      <c r="R48" s="12">
        <f t="shared" si="21"/>
        <v>-0.45140520758897962</v>
      </c>
      <c r="S48" s="12">
        <f t="shared" ref="S48:S56" si="22">(R6-S6)/($B$2)</f>
        <v>-0.43564267790479505</v>
      </c>
      <c r="T48" s="4">
        <v>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8" x14ac:dyDescent="0.35">
      <c r="A49" s="3"/>
      <c r="B49" s="3"/>
      <c r="C49" s="3"/>
      <c r="D49" s="6">
        <v>1.4</v>
      </c>
      <c r="E49" s="13">
        <f t="shared" si="20"/>
        <v>-0.26321060415919639</v>
      </c>
      <c r="F49" s="12">
        <f t="shared" si="21"/>
        <v>-0.31658663815348209</v>
      </c>
      <c r="G49" s="12">
        <f t="shared" si="21"/>
        <v>-0.49786990593017943</v>
      </c>
      <c r="H49" s="12">
        <f t="shared" si="21"/>
        <v>-0.86884165867474827</v>
      </c>
      <c r="I49" s="12">
        <f t="shared" si="21"/>
        <v>-1.4786182125616509</v>
      </c>
      <c r="J49" s="12">
        <f t="shared" si="21"/>
        <v>-1.9197243700781597</v>
      </c>
      <c r="K49" s="12">
        <f t="shared" si="21"/>
        <v>-1.9183599913136984</v>
      </c>
      <c r="L49" s="12">
        <f t="shared" si="21"/>
        <v>-1.7166178383845798</v>
      </c>
      <c r="M49" s="12">
        <f t="shared" si="21"/>
        <v>-1.459583670366067</v>
      </c>
      <c r="N49" s="12">
        <f t="shared" si="21"/>
        <v>-1.2111419467326545</v>
      </c>
      <c r="O49" s="12">
        <f t="shared" si="21"/>
        <v>-0.99761055729257642</v>
      </c>
      <c r="P49" s="12">
        <f t="shared" si="21"/>
        <v>-0.82927470461839015</v>
      </c>
      <c r="Q49" s="12">
        <f t="shared" si="21"/>
        <v>-0.70930015692548309</v>
      </c>
      <c r="R49" s="12">
        <f t="shared" si="21"/>
        <v>-0.63781284335798549</v>
      </c>
      <c r="S49" s="12">
        <f t="shared" si="22"/>
        <v>-0.61410440706149316</v>
      </c>
      <c r="T49" s="4">
        <v>8</v>
      </c>
      <c r="U49" s="3"/>
      <c r="V49" s="2" t="s">
        <v>3</v>
      </c>
      <c r="W49" s="2">
        <v>5</v>
      </c>
      <c r="X49" s="2">
        <v>5</v>
      </c>
      <c r="Y49" s="2">
        <v>5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2">
        <v>5</v>
      </c>
      <c r="AH49" s="2">
        <v>5</v>
      </c>
      <c r="AI49" s="2">
        <v>5</v>
      </c>
      <c r="AJ49" s="2">
        <v>5</v>
      </c>
      <c r="AK49" s="2">
        <v>5</v>
      </c>
      <c r="AL49" s="3"/>
    </row>
    <row r="50" spans="1:38" ht="18" x14ac:dyDescent="0.35">
      <c r="A50" s="3"/>
      <c r="B50" s="3"/>
      <c r="C50" s="3"/>
      <c r="D50" s="4">
        <v>1.2</v>
      </c>
      <c r="E50" s="13">
        <f t="shared" si="20"/>
        <v>-0.17711692156459291</v>
      </c>
      <c r="F50" s="12">
        <f t="shared" si="21"/>
        <v>-0.22262854105538077</v>
      </c>
      <c r="G50" s="12">
        <f t="shared" si="21"/>
        <v>-0.39681060451578154</v>
      </c>
      <c r="H50" s="12">
        <f t="shared" si="21"/>
        <v>-0.86674397109459789</v>
      </c>
      <c r="I50" s="12">
        <f t="shared" si="21"/>
        <v>-2.2013236212137253</v>
      </c>
      <c r="J50" s="12">
        <f t="shared" si="21"/>
        <v>-3.1413741475262933</v>
      </c>
      <c r="K50" s="12">
        <f t="shared" si="21"/>
        <v>-2.8569086704626088</v>
      </c>
      <c r="L50" s="12">
        <f t="shared" si="21"/>
        <v>-2.3898318595071366</v>
      </c>
      <c r="M50" s="12">
        <f t="shared" si="21"/>
        <v>-1.947347117638123</v>
      </c>
      <c r="N50" s="12">
        <f t="shared" si="21"/>
        <v>-1.5698852262951291</v>
      </c>
      <c r="O50" s="12">
        <f t="shared" si="21"/>
        <v>-1.2650386833793759</v>
      </c>
      <c r="P50" s="12">
        <f t="shared" si="21"/>
        <v>-1.0330946527686957</v>
      </c>
      <c r="Q50" s="12">
        <f t="shared" si="21"/>
        <v>-0.87143821024807888</v>
      </c>
      <c r="R50" s="12">
        <f t="shared" si="21"/>
        <v>-0.77644160175276644</v>
      </c>
      <c r="S50" s="12">
        <f t="shared" si="22"/>
        <v>-0.74514926352001964</v>
      </c>
      <c r="T50" s="4">
        <v>7</v>
      </c>
      <c r="U50" s="3"/>
      <c r="V50" s="2" t="s">
        <v>5</v>
      </c>
      <c r="W50" s="2">
        <v>0</v>
      </c>
      <c r="X50" s="2">
        <v>0.2</v>
      </c>
      <c r="Y50" s="2">
        <v>0.4</v>
      </c>
      <c r="Z50" s="2">
        <v>0.6</v>
      </c>
      <c r="AA50" s="2">
        <v>0.8</v>
      </c>
      <c r="AB50" s="2">
        <v>1</v>
      </c>
      <c r="AC50" s="2">
        <v>1.2</v>
      </c>
      <c r="AD50" s="2">
        <v>1.4</v>
      </c>
      <c r="AE50" s="2">
        <v>1.6</v>
      </c>
      <c r="AF50" s="2">
        <v>1.8</v>
      </c>
      <c r="AG50" s="2">
        <v>2</v>
      </c>
      <c r="AH50" s="2">
        <v>2.2000000000000002</v>
      </c>
      <c r="AI50" s="2">
        <v>2.4</v>
      </c>
      <c r="AJ50" s="2">
        <v>2.6</v>
      </c>
      <c r="AK50" s="2">
        <v>2.8</v>
      </c>
      <c r="AL50" s="3"/>
    </row>
    <row r="51" spans="1:38" ht="18" x14ac:dyDescent="0.35">
      <c r="A51" s="3"/>
      <c r="B51" s="3"/>
      <c r="C51" s="3"/>
      <c r="D51" s="6">
        <v>1</v>
      </c>
      <c r="E51" s="13">
        <f t="shared" si="20"/>
        <v>0</v>
      </c>
      <c r="F51" s="12">
        <f t="shared" si="21"/>
        <v>0</v>
      </c>
      <c r="G51" s="12">
        <f t="shared" si="21"/>
        <v>0</v>
      </c>
      <c r="H51" s="12">
        <f t="shared" si="21"/>
        <v>0</v>
      </c>
      <c r="I51" s="12">
        <f t="shared" si="21"/>
        <v>-3.318558153722809</v>
      </c>
      <c r="J51" s="12">
        <f t="shared" si="21"/>
        <v>-5.5875399284210934</v>
      </c>
      <c r="K51" s="12">
        <f t="shared" si="21"/>
        <v>-3.9780686835799073</v>
      </c>
      <c r="L51" s="12">
        <f t="shared" si="21"/>
        <v>-3.0384538116061242</v>
      </c>
      <c r="M51" s="12">
        <f t="shared" si="21"/>
        <v>-2.370087714425273</v>
      </c>
      <c r="N51" s="12">
        <f t="shared" si="21"/>
        <v>-1.8560131574377792</v>
      </c>
      <c r="O51" s="12">
        <f t="shared" si="21"/>
        <v>-1.4595642971308675</v>
      </c>
      <c r="P51" s="12">
        <f t="shared" si="21"/>
        <v>-1.1666270127641165</v>
      </c>
      <c r="Q51" s="12">
        <f t="shared" si="21"/>
        <v>-0.96691642944735978</v>
      </c>
      <c r="R51" s="12">
        <f t="shared" si="21"/>
        <v>-0.85136608977088635</v>
      </c>
      <c r="S51" s="12">
        <f t="shared" si="22"/>
        <v>-0.81360944338756624</v>
      </c>
      <c r="T51" s="4">
        <v>6</v>
      </c>
      <c r="U51" s="3"/>
      <c r="V51" s="2" t="s">
        <v>7</v>
      </c>
      <c r="W51" s="2">
        <f>1.4+0.2/(E20-E21)*(5-E21)</f>
        <v>1.5</v>
      </c>
      <c r="X51" s="2">
        <f t="shared" ref="X51:AB51" si="23">1.4+0.2/(F20-F21)*(5-F21)</f>
        <v>1.4949319018983025</v>
      </c>
      <c r="Y51" s="2">
        <f t="shared" si="23"/>
        <v>1.4879335883557605</v>
      </c>
      <c r="Z51" s="2">
        <f t="shared" si="23"/>
        <v>1.476331724379657</v>
      </c>
      <c r="AA51" s="2">
        <f t="shared" si="23"/>
        <v>1.455592140166964</v>
      </c>
      <c r="AB51" s="2">
        <f t="shared" si="23"/>
        <v>1.4180311011448099</v>
      </c>
      <c r="AC51" s="2">
        <f>1.2+0.2/(K21-K22)*(5-K22)</f>
        <v>1.3687615254700614</v>
      </c>
      <c r="AD51" s="2">
        <f>1.2+0.2/(L21-L22)*(5-L22)</f>
        <v>1.3123446309070121</v>
      </c>
      <c r="AE51" s="2">
        <f>1.2+0.2/(M21-M22)*(5-M22)</f>
        <v>1.2549433763847087</v>
      </c>
      <c r="AF51" s="2">
        <f>1.2</f>
        <v>1.2</v>
      </c>
      <c r="AG51" s="2">
        <f>1+0.2/(O22-O23)*(5-O23)</f>
        <v>1.1490142332571196</v>
      </c>
      <c r="AH51" s="2">
        <f t="shared" ref="AH51:AK51" si="24">1+0.2/(P22-P23)*(5-P23)</f>
        <v>1.1044770742376377</v>
      </c>
      <c r="AI51" s="2">
        <f t="shared" si="24"/>
        <v>1.066127460728538</v>
      </c>
      <c r="AJ51" s="2">
        <f t="shared" si="24"/>
        <v>1.0321047976919286</v>
      </c>
      <c r="AK51" s="2">
        <f t="shared" si="24"/>
        <v>1</v>
      </c>
      <c r="AL51" s="3"/>
    </row>
    <row r="52" spans="1:38" ht="18" x14ac:dyDescent="0.35">
      <c r="A52" s="3"/>
      <c r="B52" s="3"/>
      <c r="C52" s="3"/>
      <c r="D52" s="4">
        <v>0.8</v>
      </c>
      <c r="E52" s="11"/>
      <c r="F52" s="11"/>
      <c r="G52" s="11"/>
      <c r="H52" s="11"/>
      <c r="I52" s="11"/>
      <c r="J52" s="12">
        <f t="shared" si="21"/>
        <v>-2.5042280630726497</v>
      </c>
      <c r="K52" s="12">
        <f t="shared" si="21"/>
        <v>-4.4293723239178044</v>
      </c>
      <c r="L52" s="12">
        <f t="shared" si="21"/>
        <v>-3.4158269889912494</v>
      </c>
      <c r="M52" s="12">
        <f t="shared" si="21"/>
        <v>-2.638536771070267</v>
      </c>
      <c r="N52" s="12">
        <f t="shared" si="21"/>
        <v>-2.0245153919165437</v>
      </c>
      <c r="O52" s="12">
        <f t="shared" si="21"/>
        <v>-1.5505783349183166</v>
      </c>
      <c r="P52" s="12">
        <f t="shared" si="21"/>
        <v>-1.206932671644424</v>
      </c>
      <c r="Q52" s="12">
        <f t="shared" si="21"/>
        <v>-0.97823440491126123</v>
      </c>
      <c r="R52" s="12">
        <f t="shared" si="21"/>
        <v>-0.84849688437513282</v>
      </c>
      <c r="S52" s="12">
        <f t="shared" si="22"/>
        <v>-0.80655633036470054</v>
      </c>
      <c r="T52" s="4">
        <v>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8" x14ac:dyDescent="0.35">
      <c r="A53" s="3"/>
      <c r="B53" s="3"/>
      <c r="C53" s="3"/>
      <c r="D53" s="6">
        <v>0.6</v>
      </c>
      <c r="E53" s="11"/>
      <c r="F53" s="11"/>
      <c r="G53" s="11"/>
      <c r="H53" s="11"/>
      <c r="I53" s="11"/>
      <c r="J53" s="11"/>
      <c r="K53" s="12">
        <f t="shared" si="21"/>
        <v>-1.9965793433312666</v>
      </c>
      <c r="L53" s="12">
        <f t="shared" si="21"/>
        <v>-3.5569450494568544</v>
      </c>
      <c r="M53" s="12">
        <f t="shared" si="21"/>
        <v>-2.7437169890118782</v>
      </c>
      <c r="N53" s="12">
        <f t="shared" si="21"/>
        <v>-2.0529333042659204</v>
      </c>
      <c r="O53" s="12">
        <f t="shared" si="21"/>
        <v>-1.5113009789664782</v>
      </c>
      <c r="P53" s="12">
        <f t="shared" si="21"/>
        <v>-1.1322909339304421</v>
      </c>
      <c r="Q53" s="12">
        <f t="shared" si="21"/>
        <v>-0.89059163408913844</v>
      </c>
      <c r="R53" s="12">
        <f t="shared" si="21"/>
        <v>-0.75783071234678312</v>
      </c>
      <c r="S53" s="12">
        <f t="shared" si="22"/>
        <v>-0.71562210920247615</v>
      </c>
      <c r="T53" s="4">
        <v>4</v>
      </c>
      <c r="U53" s="3"/>
      <c r="V53" s="2" t="s">
        <v>3</v>
      </c>
      <c r="W53" s="2">
        <v>7.5</v>
      </c>
      <c r="X53" s="2">
        <v>7.5</v>
      </c>
      <c r="Y53" s="2">
        <v>7.5</v>
      </c>
      <c r="Z53" s="2">
        <v>7.5</v>
      </c>
      <c r="AA53" s="2">
        <v>7.5</v>
      </c>
      <c r="AB53" s="2">
        <v>7.5</v>
      </c>
      <c r="AC53" s="2">
        <v>7.5</v>
      </c>
      <c r="AD53" s="2">
        <v>7.5</v>
      </c>
      <c r="AE53" s="2">
        <v>7.5</v>
      </c>
      <c r="AF53" s="2">
        <v>7.5</v>
      </c>
      <c r="AG53" s="2">
        <v>7.5</v>
      </c>
      <c r="AH53" s="2">
        <v>7.5</v>
      </c>
      <c r="AI53" s="2">
        <v>7.5</v>
      </c>
      <c r="AJ53" s="2">
        <v>7.5</v>
      </c>
      <c r="AK53" s="2">
        <v>7.5</v>
      </c>
      <c r="AL53" s="3"/>
    </row>
    <row r="54" spans="1:38" ht="18" x14ac:dyDescent="0.35">
      <c r="A54" s="3"/>
      <c r="B54" s="3"/>
      <c r="C54" s="3"/>
      <c r="D54" s="4">
        <v>0.4</v>
      </c>
      <c r="E54" s="11"/>
      <c r="F54" s="11"/>
      <c r="G54" s="11"/>
      <c r="H54" s="11"/>
      <c r="I54" s="11"/>
      <c r="J54" s="11"/>
      <c r="K54" s="12"/>
      <c r="L54" s="12">
        <f t="shared" si="21"/>
        <v>-1.570849470184247</v>
      </c>
      <c r="M54" s="12">
        <f t="shared" si="21"/>
        <v>-2.7264528313238854</v>
      </c>
      <c r="N54" s="12">
        <f t="shared" si="21"/>
        <v>-1.9321998572055201</v>
      </c>
      <c r="O54" s="12">
        <f t="shared" si="21"/>
        <v>-1.3094013427480866</v>
      </c>
      <c r="P54" s="12">
        <f t="shared" si="21"/>
        <v>-0.92033845098079714</v>
      </c>
      <c r="Q54" s="12">
        <f t="shared" si="21"/>
        <v>-0.69401048509931895</v>
      </c>
      <c r="R54" s="12">
        <f t="shared" si="21"/>
        <v>-0.5766122216294356</v>
      </c>
      <c r="S54" s="12">
        <f t="shared" si="22"/>
        <v>-0.54027068165741765</v>
      </c>
      <c r="T54" s="4">
        <v>3</v>
      </c>
      <c r="U54" s="3"/>
      <c r="V54" s="2" t="s">
        <v>5</v>
      </c>
      <c r="W54" s="2">
        <v>0</v>
      </c>
      <c r="X54" s="2">
        <v>0.2</v>
      </c>
      <c r="Y54" s="2">
        <v>0.4</v>
      </c>
      <c r="Z54" s="2">
        <v>0.6</v>
      </c>
      <c r="AA54" s="2">
        <v>0.8</v>
      </c>
      <c r="AB54" s="2">
        <v>1</v>
      </c>
      <c r="AC54" s="2">
        <v>1.2</v>
      </c>
      <c r="AD54" s="2">
        <v>1.4</v>
      </c>
      <c r="AE54" s="2">
        <v>1.6</v>
      </c>
      <c r="AF54" s="2">
        <v>1.8</v>
      </c>
      <c r="AG54" s="2">
        <v>2</v>
      </c>
      <c r="AH54" s="2">
        <v>2.2000000000000002</v>
      </c>
      <c r="AI54" s="2">
        <v>2.4</v>
      </c>
      <c r="AJ54" s="2">
        <v>2.6</v>
      </c>
      <c r="AK54" s="2">
        <v>2.8</v>
      </c>
      <c r="AL54" s="3"/>
    </row>
    <row r="55" spans="1:38" ht="18" x14ac:dyDescent="0.35">
      <c r="A55" s="3"/>
      <c r="B55" s="3"/>
      <c r="C55" s="3"/>
      <c r="D55" s="6">
        <v>0.2</v>
      </c>
      <c r="E55" s="11"/>
      <c r="F55" s="11"/>
      <c r="G55" s="11"/>
      <c r="H55" s="11"/>
      <c r="I55" s="11"/>
      <c r="J55" s="11"/>
      <c r="K55" s="12"/>
      <c r="L55" s="12"/>
      <c r="M55" s="12">
        <f t="shared" si="21"/>
        <v>-1.0916161954547938</v>
      </c>
      <c r="N55" s="12">
        <f t="shared" si="21"/>
        <v>-1.6400119505257085</v>
      </c>
      <c r="O55" s="12">
        <f t="shared" si="21"/>
        <v>-0.87376608384633792</v>
      </c>
      <c r="P55" s="12">
        <f t="shared" si="21"/>
        <v>-0.54565104212163007</v>
      </c>
      <c r="Q55" s="12">
        <f t="shared" si="21"/>
        <v>-0.38849963364923884</v>
      </c>
      <c r="R55" s="12">
        <f t="shared" si="21"/>
        <v>-0.31433700735266135</v>
      </c>
      <c r="S55" s="12">
        <f t="shared" si="22"/>
        <v>-0.29223617409925851</v>
      </c>
      <c r="T55" s="4">
        <v>2</v>
      </c>
      <c r="U55" s="3"/>
      <c r="V55" s="2" t="s">
        <v>7</v>
      </c>
      <c r="W55" s="2">
        <f>1.6+0.2/(E19-E20)*(7.5-E20)</f>
        <v>1.75</v>
      </c>
      <c r="X55" s="2">
        <f t="shared" ref="X55:AE55" si="25">1.6+0.2/(F19-F20)*(7.5-F20)</f>
        <v>1.7466273841542683</v>
      </c>
      <c r="Y55" s="2">
        <f t="shared" si="25"/>
        <v>1.7421186228970575</v>
      </c>
      <c r="Z55" s="2">
        <f t="shared" si="25"/>
        <v>1.7351399382196764</v>
      </c>
      <c r="AA55" s="2">
        <f t="shared" si="25"/>
        <v>1.7239912511749178</v>
      </c>
      <c r="AB55" s="2">
        <f t="shared" si="25"/>
        <v>1.7070602796740983</v>
      </c>
      <c r="AC55" s="2">
        <f t="shared" si="25"/>
        <v>1.6853656397430616</v>
      </c>
      <c r="AD55" s="2">
        <f t="shared" si="25"/>
        <v>1.660745800607027</v>
      </c>
      <c r="AE55" s="2">
        <f t="shared" si="25"/>
        <v>1.6349915486508924</v>
      </c>
      <c r="AF55" s="2">
        <f>1.6+0.2/(N19-N20)*(7.5-N20)</f>
        <v>1.6095152724853692</v>
      </c>
      <c r="AG55" s="2">
        <f>1.4+0.2/(O20-O21)*(7.5-O21)</f>
        <v>1.584924645854076</v>
      </c>
      <c r="AH55" s="2">
        <f t="shared" ref="AH55:AK55" si="26">1.4+0.2/(P20-P21)*(7.5-P21)</f>
        <v>1.5618906284722753</v>
      </c>
      <c r="AI55" s="2">
        <f t="shared" si="26"/>
        <v>1.5405455239364376</v>
      </c>
      <c r="AJ55" s="2">
        <f t="shared" si="26"/>
        <v>1.5202714076093979</v>
      </c>
      <c r="AK55" s="2">
        <f t="shared" si="26"/>
        <v>1.5</v>
      </c>
      <c r="AL55" s="3"/>
    </row>
    <row r="56" spans="1:38" ht="18" x14ac:dyDescent="0.35">
      <c r="A56" s="3"/>
      <c r="B56" s="3"/>
      <c r="C56" s="3"/>
      <c r="D56" s="4">
        <v>0</v>
      </c>
      <c r="E56" s="11"/>
      <c r="F56" s="11"/>
      <c r="G56" s="11"/>
      <c r="H56" s="11"/>
      <c r="I56" s="11"/>
      <c r="J56" s="11"/>
      <c r="K56" s="12"/>
      <c r="L56" s="12"/>
      <c r="M56" s="12"/>
      <c r="N56" s="12">
        <f t="shared" si="21"/>
        <v>0</v>
      </c>
      <c r="O56" s="12">
        <f t="shared" si="21"/>
        <v>0</v>
      </c>
      <c r="P56" s="12">
        <f t="shared" si="21"/>
        <v>0</v>
      </c>
      <c r="Q56" s="12">
        <f t="shared" si="21"/>
        <v>0</v>
      </c>
      <c r="R56" s="12">
        <f t="shared" si="21"/>
        <v>0</v>
      </c>
      <c r="S56" s="12">
        <f t="shared" si="22"/>
        <v>0</v>
      </c>
      <c r="T56" s="4">
        <v>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8" x14ac:dyDescent="0.35">
      <c r="A57" s="3"/>
      <c r="B57" s="3"/>
      <c r="C57" s="3"/>
      <c r="D57" s="4"/>
      <c r="E57" s="4">
        <v>0</v>
      </c>
      <c r="F57" s="6">
        <v>0.2</v>
      </c>
      <c r="G57" s="4">
        <v>0.4</v>
      </c>
      <c r="H57" s="6">
        <v>0.6</v>
      </c>
      <c r="I57" s="4">
        <v>0.8</v>
      </c>
      <c r="J57" s="6">
        <v>1</v>
      </c>
      <c r="K57" s="4">
        <v>1.2</v>
      </c>
      <c r="L57" s="6">
        <v>1.4</v>
      </c>
      <c r="M57" s="4">
        <v>1.6</v>
      </c>
      <c r="N57" s="6">
        <v>1.8</v>
      </c>
      <c r="O57" s="4">
        <v>2</v>
      </c>
      <c r="P57" s="6">
        <v>2.2000000000000002</v>
      </c>
      <c r="Q57" s="4">
        <v>2.4</v>
      </c>
      <c r="R57" s="6">
        <v>2.6</v>
      </c>
      <c r="S57" s="4">
        <v>2.8</v>
      </c>
      <c r="T57" s="4"/>
      <c r="U57" s="3"/>
      <c r="V57" s="2" t="s">
        <v>3</v>
      </c>
      <c r="W57" s="2">
        <v>9.5</v>
      </c>
      <c r="X57" s="2">
        <v>9.5</v>
      </c>
      <c r="Y57" s="2">
        <v>9.5</v>
      </c>
      <c r="Z57" s="2">
        <v>9.5</v>
      </c>
      <c r="AA57" s="2">
        <v>9.5</v>
      </c>
      <c r="AB57" s="2">
        <v>9.5</v>
      </c>
      <c r="AC57" s="2">
        <v>9.5</v>
      </c>
      <c r="AD57" s="2">
        <v>9.5</v>
      </c>
      <c r="AE57" s="2">
        <v>9.5</v>
      </c>
      <c r="AF57" s="2">
        <v>9.5</v>
      </c>
      <c r="AG57" s="2">
        <v>9.5</v>
      </c>
      <c r="AH57" s="2">
        <v>9.5</v>
      </c>
      <c r="AI57" s="2">
        <v>9.5</v>
      </c>
      <c r="AJ57" s="2">
        <v>9.5</v>
      </c>
      <c r="AK57" s="2">
        <v>9.5</v>
      </c>
      <c r="AL57" s="3"/>
    </row>
    <row r="58" spans="1:38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" t="s">
        <v>5</v>
      </c>
      <c r="W58" s="2">
        <v>0</v>
      </c>
      <c r="X58" s="2">
        <v>0.2</v>
      </c>
      <c r="Y58" s="2">
        <v>0.4</v>
      </c>
      <c r="Z58" s="2">
        <v>0.6</v>
      </c>
      <c r="AA58" s="2">
        <v>0.8</v>
      </c>
      <c r="AB58" s="2">
        <v>1</v>
      </c>
      <c r="AC58" s="2">
        <v>1.2</v>
      </c>
      <c r="AD58" s="2">
        <v>1.4</v>
      </c>
      <c r="AE58" s="2">
        <v>1.6</v>
      </c>
      <c r="AF58" s="2">
        <v>1.8</v>
      </c>
      <c r="AG58" s="2">
        <v>2</v>
      </c>
      <c r="AH58" s="2">
        <v>2.2000000000000002</v>
      </c>
      <c r="AI58" s="2">
        <v>2.4</v>
      </c>
      <c r="AJ58" s="2">
        <v>2.6</v>
      </c>
      <c r="AK58" s="2">
        <v>2.8</v>
      </c>
      <c r="AL58" s="3"/>
    </row>
    <row r="59" spans="1:38" ht="18" x14ac:dyDescent="0.35">
      <c r="A59" s="3"/>
      <c r="B59" s="3"/>
      <c r="C59" s="15" t="s">
        <v>15</v>
      </c>
      <c r="D59" s="4"/>
      <c r="E59" s="4">
        <v>1</v>
      </c>
      <c r="F59" s="4">
        <v>2</v>
      </c>
      <c r="G59" s="4">
        <v>3</v>
      </c>
      <c r="H59" s="4">
        <v>4</v>
      </c>
      <c r="I59" s="4">
        <v>5</v>
      </c>
      <c r="J59" s="4">
        <v>6</v>
      </c>
      <c r="K59" s="4">
        <v>7</v>
      </c>
      <c r="L59" s="4">
        <v>8</v>
      </c>
      <c r="M59" s="4">
        <v>9</v>
      </c>
      <c r="N59" s="4">
        <v>10</v>
      </c>
      <c r="O59" s="4">
        <v>11</v>
      </c>
      <c r="P59" s="4">
        <v>12</v>
      </c>
      <c r="Q59" s="4">
        <v>13</v>
      </c>
      <c r="R59" s="4">
        <v>14</v>
      </c>
      <c r="S59" s="4">
        <v>15</v>
      </c>
      <c r="T59" s="4"/>
      <c r="U59" s="3"/>
      <c r="V59" s="2" t="s">
        <v>7</v>
      </c>
      <c r="W59" s="2">
        <f>1.8+0.2/(E18-E19)*(9.5-E19)</f>
        <v>1.9500000000000002</v>
      </c>
      <c r="X59" s="2">
        <f t="shared" ref="X59:AK59" si="27">1.8+0.2/(F18-F19)*(9.5-F19)</f>
        <v>1.9492811965424497</v>
      </c>
      <c r="Y59" s="2">
        <f t="shared" si="27"/>
        <v>1.9483239340682124</v>
      </c>
      <c r="Z59" s="2">
        <f t="shared" si="27"/>
        <v>1.9468629752852404</v>
      </c>
      <c r="AA59" s="2">
        <f t="shared" si="27"/>
        <v>1.9445916702149613</v>
      </c>
      <c r="AB59" s="2">
        <f t="shared" si="27"/>
        <v>1.9412839901612238</v>
      </c>
      <c r="AC59" s="2">
        <f t="shared" si="27"/>
        <v>1.9370954152460453</v>
      </c>
      <c r="AD59" s="2">
        <f t="shared" si="27"/>
        <v>1.9323341728984946</v>
      </c>
      <c r="AE59" s="2">
        <f t="shared" si="27"/>
        <v>1.9273155342239676</v>
      </c>
      <c r="AF59" s="2">
        <f t="shared" si="27"/>
        <v>1.92229953209899</v>
      </c>
      <c r="AG59" s="2">
        <f t="shared" si="27"/>
        <v>1.9174625417256899</v>
      </c>
      <c r="AH59" s="2">
        <f t="shared" si="27"/>
        <v>1.9128837481507157</v>
      </c>
      <c r="AI59" s="2">
        <f t="shared" si="27"/>
        <v>1.9085418421901166</v>
      </c>
      <c r="AJ59" s="2">
        <f t="shared" si="27"/>
        <v>1.90431823093771</v>
      </c>
      <c r="AK59" s="2">
        <f t="shared" si="27"/>
        <v>1.9000000000000001</v>
      </c>
      <c r="AL59" s="3"/>
    </row>
    <row r="60" spans="1:38" ht="18" x14ac:dyDescent="0.35">
      <c r="A60" s="3"/>
      <c r="B60" s="3"/>
      <c r="C60" s="3"/>
      <c r="D60" s="4">
        <v>2</v>
      </c>
      <c r="E60" s="13">
        <f>SQRT(E32^2+E46^2)</f>
        <v>10</v>
      </c>
      <c r="F60" s="13">
        <f t="shared" ref="F60:S60" si="28">SQRT(F32^2+F46^2)</f>
        <v>9.8582767319883047</v>
      </c>
      <c r="G60" s="13">
        <f t="shared" si="28"/>
        <v>9.6756591467256747</v>
      </c>
      <c r="H60" s="13">
        <f t="shared" si="28"/>
        <v>9.4096348578694666</v>
      </c>
      <c r="I60" s="13">
        <f t="shared" si="28"/>
        <v>9.0239139482998976</v>
      </c>
      <c r="J60" s="13">
        <f t="shared" si="28"/>
        <v>8.5155650285451756</v>
      </c>
      <c r="K60" s="13">
        <f t="shared" si="28"/>
        <v>7.9485462300418952</v>
      </c>
      <c r="L60" s="13">
        <f t="shared" si="28"/>
        <v>7.3892542427332586</v>
      </c>
      <c r="M60" s="13">
        <f t="shared" si="28"/>
        <v>6.8790489777857911</v>
      </c>
      <c r="N60" s="13">
        <f t="shared" si="28"/>
        <v>6.4349676842893899</v>
      </c>
      <c r="O60" s="13">
        <f t="shared" si="28"/>
        <v>6.0578555537234724</v>
      </c>
      <c r="P60" s="13">
        <f t="shared" si="28"/>
        <v>5.739457212443666</v>
      </c>
      <c r="Q60" s="13">
        <f t="shared" si="28"/>
        <v>5.4669808792504959</v>
      </c>
      <c r="R60" s="13">
        <f t="shared" si="28"/>
        <v>5.2256558892991301</v>
      </c>
      <c r="S60" s="13">
        <f t="shared" si="28"/>
        <v>5</v>
      </c>
      <c r="T60" s="4">
        <v>11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8" x14ac:dyDescent="0.35">
      <c r="A61" s="3"/>
      <c r="B61" s="3"/>
      <c r="C61" s="3"/>
      <c r="D61" s="6">
        <v>1.8</v>
      </c>
      <c r="E61" s="13">
        <f t="shared" ref="E61:S70" si="29">SQRT(E33^2+E47^2)</f>
        <v>10.001004223811522</v>
      </c>
      <c r="F61" s="13">
        <f t="shared" si="29"/>
        <v>9.8800549064343297</v>
      </c>
      <c r="G61" s="13">
        <f t="shared" si="29"/>
        <v>9.7199513275670562</v>
      </c>
      <c r="H61" s="13">
        <f t="shared" si="29"/>
        <v>9.4750886235376974</v>
      </c>
      <c r="I61" s="13">
        <f t="shared" si="29"/>
        <v>9.096219389368521</v>
      </c>
      <c r="J61" s="13">
        <f t="shared" si="29"/>
        <v>8.5618000089631057</v>
      </c>
      <c r="K61" s="13">
        <f t="shared" si="29"/>
        <v>7.9646173277057102</v>
      </c>
      <c r="L61" s="13">
        <f t="shared" si="29"/>
        <v>7.3840992992479864</v>
      </c>
      <c r="M61" s="13">
        <f t="shared" si="29"/>
        <v>6.8625945241905288</v>
      </c>
      <c r="N61" s="13">
        <f t="shared" si="29"/>
        <v>6.4146376027662191</v>
      </c>
      <c r="O61" s="13">
        <f t="shared" si="29"/>
        <v>6.0385204964344092</v>
      </c>
      <c r="P61" s="13">
        <f t="shared" si="29"/>
        <v>5.724125445889114</v>
      </c>
      <c r="Q61" s="13">
        <f t="shared" si="29"/>
        <v>5.4574551475247608</v>
      </c>
      <c r="R61" s="13">
        <f t="shared" si="29"/>
        <v>5.223042916789348</v>
      </c>
      <c r="S61" s="13">
        <f t="shared" si="29"/>
        <v>5.005089467769321</v>
      </c>
      <c r="T61" s="4">
        <v>10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8" x14ac:dyDescent="0.35">
      <c r="A62" s="3"/>
      <c r="B62" s="3"/>
      <c r="C62" s="3"/>
      <c r="D62" s="4">
        <v>1.6</v>
      </c>
      <c r="E62" s="13">
        <f t="shared" si="29"/>
        <v>10.002941146424707</v>
      </c>
      <c r="F62" s="13">
        <f t="shared" si="29"/>
        <v>9.9432741282227521</v>
      </c>
      <c r="G62" s="13">
        <f t="shared" si="29"/>
        <v>9.8540853510066366</v>
      </c>
      <c r="H62" s="13">
        <f t="shared" si="29"/>
        <v>9.6863560182037851</v>
      </c>
      <c r="I62" s="13">
        <f t="shared" si="29"/>
        <v>9.3484487959735105</v>
      </c>
      <c r="J62" s="13">
        <f t="shared" si="29"/>
        <v>8.7091297822298372</v>
      </c>
      <c r="K62" s="13">
        <f t="shared" si="29"/>
        <v>8.0080173715861225</v>
      </c>
      <c r="L62" s="13">
        <f t="shared" si="29"/>
        <v>7.3613722318289483</v>
      </c>
      <c r="M62" s="13">
        <f t="shared" si="29"/>
        <v>6.8071986094973358</v>
      </c>
      <c r="N62" s="13">
        <f t="shared" si="29"/>
        <v>6.3493256275037666</v>
      </c>
      <c r="O62" s="13">
        <f t="shared" si="29"/>
        <v>5.9775369938461314</v>
      </c>
      <c r="P62" s="13">
        <f t="shared" si="29"/>
        <v>5.6760370570991743</v>
      </c>
      <c r="Q62" s="13">
        <f t="shared" si="29"/>
        <v>5.4272808356351883</v>
      </c>
      <c r="R62" s="13">
        <f t="shared" si="29"/>
        <v>5.2138020976048001</v>
      </c>
      <c r="S62" s="13">
        <f t="shared" si="29"/>
        <v>5.0189425721771377</v>
      </c>
      <c r="T62" s="4">
        <v>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8" x14ac:dyDescent="0.35">
      <c r="A63" s="3"/>
      <c r="B63" s="3"/>
      <c r="C63" s="3"/>
      <c r="D63" s="6">
        <v>1.4</v>
      </c>
      <c r="E63" s="13">
        <f t="shared" si="29"/>
        <v>10.00346339135311</v>
      </c>
      <c r="F63" s="13">
        <f t="shared" si="29"/>
        <v>10.037711418255141</v>
      </c>
      <c r="G63" s="13">
        <f t="shared" si="29"/>
        <v>10.072321218429948</v>
      </c>
      <c r="H63" s="13">
        <f t="shared" si="29"/>
        <v>10.082652402941664</v>
      </c>
      <c r="I63" s="13">
        <f t="shared" si="29"/>
        <v>9.9360348142901582</v>
      </c>
      <c r="J63" s="13">
        <f t="shared" si="29"/>
        <v>8.9760965366661267</v>
      </c>
      <c r="K63" s="13">
        <f t="shared" si="29"/>
        <v>8.0563024282247557</v>
      </c>
      <c r="L63" s="13">
        <f t="shared" si="29"/>
        <v>7.2964931378097573</v>
      </c>
      <c r="M63" s="13">
        <f t="shared" si="29"/>
        <v>6.6944865905118753</v>
      </c>
      <c r="N63" s="13">
        <f t="shared" si="29"/>
        <v>6.226496354470977</v>
      </c>
      <c r="O63" s="13">
        <f t="shared" si="29"/>
        <v>5.8664829757427697</v>
      </c>
      <c r="P63" s="13">
        <f t="shared" si="29"/>
        <v>5.5893771272945587</v>
      </c>
      <c r="Q63" s="13">
        <f t="shared" si="29"/>
        <v>5.3720684388588511</v>
      </c>
      <c r="R63" s="13">
        <f t="shared" si="29"/>
        <v>5.1940626423699703</v>
      </c>
      <c r="S63" s="13">
        <f t="shared" si="29"/>
        <v>5.0375712623021371</v>
      </c>
      <c r="T63" s="4">
        <v>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8" x14ac:dyDescent="0.35">
      <c r="A64" s="3"/>
      <c r="B64" s="3"/>
      <c r="C64" s="3"/>
      <c r="D64" s="4">
        <v>1.2</v>
      </c>
      <c r="E64" s="13">
        <f t="shared" si="29"/>
        <v>10.001568397201737</v>
      </c>
      <c r="F64" s="13">
        <f t="shared" si="29"/>
        <v>10.134050989827308</v>
      </c>
      <c r="G64" s="13">
        <f t="shared" si="29"/>
        <v>10.324215152658487</v>
      </c>
      <c r="H64" s="13">
        <f t="shared" si="29"/>
        <v>10.664754488928629</v>
      </c>
      <c r="I64" s="13">
        <f t="shared" si="29"/>
        <v>11.399983853883267</v>
      </c>
      <c r="J64" s="13">
        <f t="shared" si="29"/>
        <v>9.334032448085992</v>
      </c>
      <c r="K64" s="13">
        <f t="shared" si="29"/>
        <v>8.0421656559163726</v>
      </c>
      <c r="L64" s="13">
        <f t="shared" si="29"/>
        <v>7.1415587962762697</v>
      </c>
      <c r="M64" s="13">
        <f t="shared" si="29"/>
        <v>6.4945985650812679</v>
      </c>
      <c r="N64" s="13">
        <f t="shared" si="29"/>
        <v>6.0273588194162366</v>
      </c>
      <c r="O64" s="13">
        <f t="shared" si="29"/>
        <v>5.6932306598341897</v>
      </c>
      <c r="P64" s="13">
        <f t="shared" si="29"/>
        <v>5.4560686323564518</v>
      </c>
      <c r="Q64" s="13">
        <f t="shared" si="29"/>
        <v>5.2858813841650738</v>
      </c>
      <c r="R64" s="13">
        <f t="shared" si="29"/>
        <v>5.1585208449169446</v>
      </c>
      <c r="S64" s="13">
        <f t="shared" si="29"/>
        <v>5.0552198196442877</v>
      </c>
      <c r="T64" s="4">
        <v>7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8" x14ac:dyDescent="0.35">
      <c r="A65" s="3"/>
      <c r="B65" s="3"/>
      <c r="C65" s="3"/>
      <c r="D65" s="6">
        <v>1</v>
      </c>
      <c r="E65" s="13">
        <f t="shared" si="29"/>
        <v>10</v>
      </c>
      <c r="F65" s="13">
        <f t="shared" si="29"/>
        <v>10.177116921564592</v>
      </c>
      <c r="G65" s="13">
        <f t="shared" si="29"/>
        <v>10.445257082110761</v>
      </c>
      <c r="H65" s="13">
        <f t="shared" si="29"/>
        <v>10.970738130596155</v>
      </c>
      <c r="I65" s="13">
        <f t="shared" si="29"/>
        <v>12.622783313776367</v>
      </c>
      <c r="J65" s="13">
        <f t="shared" si="29"/>
        <v>9.5029388564051089</v>
      </c>
      <c r="K65" s="13">
        <f t="shared" si="29"/>
        <v>7.8147989661752364</v>
      </c>
      <c r="L65" s="13">
        <f t="shared" si="29"/>
        <v>6.8275909539116455</v>
      </c>
      <c r="M65" s="13">
        <f t="shared" si="29"/>
        <v>6.1735956762044149</v>
      </c>
      <c r="N65" s="13">
        <f t="shared" si="29"/>
        <v>5.7318531866700706</v>
      </c>
      <c r="O65" s="13">
        <f t="shared" si="29"/>
        <v>5.4451560554461338</v>
      </c>
      <c r="P65" s="13">
        <f t="shared" si="29"/>
        <v>5.2682940353581014</v>
      </c>
      <c r="Q65" s="13">
        <f t="shared" si="29"/>
        <v>5.163397347823687</v>
      </c>
      <c r="R65" s="13">
        <f t="shared" si="29"/>
        <v>5.1022350259469409</v>
      </c>
      <c r="S65" s="13">
        <f t="shared" si="29"/>
        <v>5.0657635482096302</v>
      </c>
      <c r="T65" s="4">
        <v>6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8" x14ac:dyDescent="0.35">
      <c r="A66" s="3"/>
      <c r="B66" s="3"/>
      <c r="C66" s="3"/>
      <c r="D66" s="4">
        <v>0.8</v>
      </c>
      <c r="E66" s="11"/>
      <c r="F66" s="11"/>
      <c r="G66" s="11"/>
      <c r="H66" s="11"/>
      <c r="I66" s="11"/>
      <c r="J66" s="13">
        <f t="shared" si="29"/>
        <v>4.157401401298741</v>
      </c>
      <c r="K66" s="13">
        <f t="shared" si="29"/>
        <v>7.1302132952380184</v>
      </c>
      <c r="L66" s="13">
        <f t="shared" si="29"/>
        <v>6.3054244470197292</v>
      </c>
      <c r="M66" s="13">
        <f t="shared" si="29"/>
        <v>5.7146418015185363</v>
      </c>
      <c r="N66" s="13">
        <f t="shared" si="29"/>
        <v>5.3261861631371783</v>
      </c>
      <c r="O66" s="13">
        <f t="shared" si="29"/>
        <v>5.1129179261421518</v>
      </c>
      <c r="P66" s="13">
        <f t="shared" si="29"/>
        <v>5.0218728146385887</v>
      </c>
      <c r="Q66" s="13">
        <f t="shared" si="29"/>
        <v>5.0030328445394918</v>
      </c>
      <c r="R66" s="13">
        <f t="shared" si="29"/>
        <v>5.0231873020308564</v>
      </c>
      <c r="S66" s="13">
        <f t="shared" si="29"/>
        <v>5.0646355361517745</v>
      </c>
      <c r="T66" s="4">
        <v>5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8" x14ac:dyDescent="0.35">
      <c r="A67" s="3"/>
      <c r="B67" s="3"/>
      <c r="C67" s="3"/>
      <c r="D67" s="6">
        <v>0.6</v>
      </c>
      <c r="E67" s="11"/>
      <c r="F67" s="11"/>
      <c r="G67" s="11"/>
      <c r="H67" s="11"/>
      <c r="I67" s="11"/>
      <c r="J67" s="11"/>
      <c r="K67" s="13">
        <f t="shared" si="29"/>
        <v>3.2027312197712918</v>
      </c>
      <c r="L67" s="13">
        <f t="shared" si="29"/>
        <v>5.6807743546760099</v>
      </c>
      <c r="M67" s="13">
        <f t="shared" si="29"/>
        <v>5.1423313885090618</v>
      </c>
      <c r="N67" s="13">
        <f t="shared" si="29"/>
        <v>4.8023720848215401</v>
      </c>
      <c r="O67" s="13">
        <f t="shared" si="29"/>
        <v>4.6916031884789566</v>
      </c>
      <c r="P67" s="13">
        <f t="shared" si="29"/>
        <v>4.7204459870377304</v>
      </c>
      <c r="Q67" s="13">
        <f t="shared" si="29"/>
        <v>4.8112605521930458</v>
      </c>
      <c r="R67" s="13">
        <f t="shared" si="29"/>
        <v>4.9255056752293447</v>
      </c>
      <c r="S67" s="13">
        <f t="shared" si="29"/>
        <v>5.0509518908003272</v>
      </c>
      <c r="T67" s="4">
        <v>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8" x14ac:dyDescent="0.35">
      <c r="A68" s="3"/>
      <c r="B68" s="3"/>
      <c r="C68" s="3"/>
      <c r="D68" s="4">
        <v>0.4</v>
      </c>
      <c r="E68" s="11"/>
      <c r="F68" s="11"/>
      <c r="G68" s="11"/>
      <c r="H68" s="11"/>
      <c r="I68" s="11"/>
      <c r="J68" s="11"/>
      <c r="K68" s="12"/>
      <c r="L68" s="13">
        <f t="shared" si="29"/>
        <v>2.540452151132794</v>
      </c>
      <c r="M68" s="13">
        <f t="shared" si="29"/>
        <v>4.4816741432515661</v>
      </c>
      <c r="N68" s="13">
        <f t="shared" si="29"/>
        <v>4.1287120303441638</v>
      </c>
      <c r="O68" s="13">
        <f t="shared" si="29"/>
        <v>4.1802357751236121</v>
      </c>
      <c r="P68" s="13">
        <f t="shared" si="29"/>
        <v>4.3839094613106786</v>
      </c>
      <c r="Q68" s="13">
        <f t="shared" si="29"/>
        <v>4.609056320968099</v>
      </c>
      <c r="R68" s="13">
        <f t="shared" si="29"/>
        <v>4.8229001535515073</v>
      </c>
      <c r="S68" s="13">
        <f t="shared" si="29"/>
        <v>5.029104533558491</v>
      </c>
      <c r="T68" s="4">
        <v>3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8" x14ac:dyDescent="0.35">
      <c r="A69" s="3"/>
      <c r="B69" s="3"/>
      <c r="C69" s="3"/>
      <c r="D69" s="6">
        <v>0.2</v>
      </c>
      <c r="E69" s="11"/>
      <c r="F69" s="11"/>
      <c r="G69" s="11"/>
      <c r="H69" s="11"/>
      <c r="I69" s="11"/>
      <c r="J69" s="11"/>
      <c r="K69" s="12"/>
      <c r="L69" s="12"/>
      <c r="M69" s="13">
        <f t="shared" si="29"/>
        <v>1.9129019776656953</v>
      </c>
      <c r="N69" s="13">
        <f t="shared" si="29"/>
        <v>3.1816951832790599</v>
      </c>
      <c r="O69" s="13">
        <f t="shared" si="29"/>
        <v>3.6103769553062</v>
      </c>
      <c r="P69" s="13">
        <f t="shared" si="29"/>
        <v>4.072573384746133</v>
      </c>
      <c r="Q69" s="13">
        <f t="shared" si="29"/>
        <v>4.4404156790984857</v>
      </c>
      <c r="R69" s="13">
        <f t="shared" si="29"/>
        <v>4.7402982446539141</v>
      </c>
      <c r="S69" s="13">
        <f t="shared" si="29"/>
        <v>5.0085329170778312</v>
      </c>
      <c r="T69" s="4">
        <v>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8" x14ac:dyDescent="0.35">
      <c r="A70" s="3"/>
      <c r="B70" s="3"/>
      <c r="C70" s="3"/>
      <c r="D70" s="4">
        <v>0</v>
      </c>
      <c r="E70" s="11"/>
      <c r="F70" s="11"/>
      <c r="G70" s="11"/>
      <c r="H70" s="11"/>
      <c r="I70" s="11"/>
      <c r="J70" s="11"/>
      <c r="K70" s="12"/>
      <c r="L70" s="12"/>
      <c r="M70" s="12"/>
      <c r="N70" s="13">
        <f t="shared" si="29"/>
        <v>2.1832323909095877</v>
      </c>
      <c r="O70" s="13">
        <f t="shared" si="29"/>
        <v>3.2800239010514169</v>
      </c>
      <c r="P70" s="13">
        <f t="shared" si="29"/>
        <v>3.9307645586022635</v>
      </c>
      <c r="Q70" s="13">
        <f t="shared" si="29"/>
        <v>4.3713259852946766</v>
      </c>
      <c r="R70" s="13">
        <f t="shared" si="29"/>
        <v>4.7077638259007415</v>
      </c>
      <c r="S70" s="13">
        <f t="shared" si="29"/>
        <v>5</v>
      </c>
      <c r="T70" s="4">
        <v>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8" x14ac:dyDescent="0.35">
      <c r="A71" s="3"/>
      <c r="B71" s="3"/>
      <c r="C71" s="3"/>
      <c r="D71" s="4"/>
      <c r="E71" s="4">
        <v>0</v>
      </c>
      <c r="F71" s="6">
        <v>0.2</v>
      </c>
      <c r="G71" s="4">
        <v>0.4</v>
      </c>
      <c r="H71" s="6">
        <v>0.6</v>
      </c>
      <c r="I71" s="4">
        <v>0.8</v>
      </c>
      <c r="J71" s="6">
        <v>1</v>
      </c>
      <c r="K71" s="4">
        <v>1.2</v>
      </c>
      <c r="L71" s="6">
        <v>1.4</v>
      </c>
      <c r="M71" s="4">
        <v>1.6</v>
      </c>
      <c r="N71" s="6">
        <v>1.8</v>
      </c>
      <c r="O71" s="4">
        <v>2</v>
      </c>
      <c r="P71" s="6">
        <v>2.2000000000000002</v>
      </c>
      <c r="Q71" s="4">
        <v>2.4</v>
      </c>
      <c r="R71" s="6">
        <v>2.6</v>
      </c>
      <c r="S71" s="4">
        <v>2.8</v>
      </c>
      <c r="T71" s="4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</sheetData>
  <mergeCells count="2">
    <mergeCell ref="V1:AK2"/>
    <mergeCell ref="V12:AK13"/>
  </mergeCells>
  <conditionalFormatting sqref="E18:S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:I38 E39:J39 E40:K40 E41:L41 E42:M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M56 E52:I52 E53:J53 E54:K54 E55:L5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0:M70 E66:I66 E67:J67 E68:K68 E69:L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2021-05-16T13:23:07Z</dcterms:modified>
</cp:coreProperties>
</file>