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ро-конст" sheetId="2" r:id="rId1"/>
    <sheet name="ро-вар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3" l="1"/>
  <c r="N19" i="3"/>
  <c r="M19" i="3"/>
  <c r="K19" i="3"/>
  <c r="O18" i="3"/>
  <c r="N18" i="3"/>
  <c r="M18" i="3"/>
  <c r="L18" i="3"/>
  <c r="L19" i="3" s="1"/>
  <c r="K18" i="3"/>
  <c r="J18" i="3"/>
  <c r="Q17" i="3"/>
  <c r="Q18" i="3" s="1"/>
  <c r="Q19" i="3" s="1"/>
  <c r="O17" i="3"/>
  <c r="N17" i="3"/>
  <c r="M17" i="3"/>
  <c r="L17" i="3"/>
  <c r="K17" i="3"/>
  <c r="J17" i="3"/>
  <c r="I17" i="3"/>
  <c r="I18" i="3" s="1"/>
  <c r="Q14" i="3"/>
  <c r="Q15" i="3" s="1"/>
  <c r="G14" i="3"/>
  <c r="Q13" i="3"/>
  <c r="P13" i="3"/>
  <c r="P17" i="3" s="1"/>
  <c r="P18" i="3" s="1"/>
  <c r="P19" i="3" s="1"/>
  <c r="O13" i="3"/>
  <c r="N13" i="3"/>
  <c r="N11" i="3" s="1"/>
  <c r="N14" i="3" s="1"/>
  <c r="N15" i="3" s="1"/>
  <c r="M13" i="3"/>
  <c r="L13" i="3"/>
  <c r="L10" i="3" s="1"/>
  <c r="L11" i="3" s="1"/>
  <c r="L14" i="3" s="1"/>
  <c r="L15" i="3" s="1"/>
  <c r="K13" i="3"/>
  <c r="J13" i="3"/>
  <c r="J19" i="3" s="1"/>
  <c r="I13" i="3"/>
  <c r="I19" i="3" s="1"/>
  <c r="H13" i="3"/>
  <c r="H17" i="3" s="1"/>
  <c r="H18" i="3" s="1"/>
  <c r="G13" i="3"/>
  <c r="G17" i="3" s="1"/>
  <c r="G18" i="3" s="1"/>
  <c r="P10" i="3"/>
  <c r="O10" i="3"/>
  <c r="O11" i="3" s="1"/>
  <c r="O14" i="3" s="1"/>
  <c r="O15" i="3" s="1"/>
  <c r="N10" i="3"/>
  <c r="Q4" i="3"/>
  <c r="Q10" i="3" s="1"/>
  <c r="P11" i="3" s="1"/>
  <c r="P14" i="3" s="1"/>
  <c r="P15" i="3" s="1"/>
  <c r="P4" i="3"/>
  <c r="O4" i="3"/>
  <c r="N4" i="3"/>
  <c r="M4" i="3"/>
  <c r="M10" i="3" s="1"/>
  <c r="M11" i="3" s="1"/>
  <c r="M14" i="3" s="1"/>
  <c r="M15" i="3" s="1"/>
  <c r="L4" i="3"/>
  <c r="K4" i="3"/>
  <c r="K10" i="3" s="1"/>
  <c r="J4" i="3"/>
  <c r="I4" i="3"/>
  <c r="I10" i="3" s="1"/>
  <c r="H4" i="3"/>
  <c r="G4" i="3"/>
  <c r="Q14" i="2"/>
  <c r="Q13" i="2"/>
  <c r="Q17" i="2" s="1"/>
  <c r="Q18" i="2" s="1"/>
  <c r="P13" i="2"/>
  <c r="O13" i="2"/>
  <c r="N13" i="2"/>
  <c r="N17" i="2" s="1"/>
  <c r="N18" i="2" s="1"/>
  <c r="M13" i="2"/>
  <c r="M17" i="2" s="1"/>
  <c r="M18" i="2" s="1"/>
  <c r="M19" i="2" s="1"/>
  <c r="L13" i="2"/>
  <c r="L17" i="2" s="1"/>
  <c r="L18" i="2" s="1"/>
  <c r="K13" i="2"/>
  <c r="K17" i="2" s="1"/>
  <c r="K18" i="2" s="1"/>
  <c r="J13" i="2"/>
  <c r="J17" i="2" s="1"/>
  <c r="J18" i="2" s="1"/>
  <c r="I13" i="2"/>
  <c r="I17" i="2" s="1"/>
  <c r="I18" i="2" s="1"/>
  <c r="H13" i="2"/>
  <c r="H17" i="2" s="1"/>
  <c r="H18" i="2" s="1"/>
  <c r="H19" i="2" s="1"/>
  <c r="Q4" i="2"/>
  <c r="P4" i="2"/>
  <c r="O4" i="2"/>
  <c r="N4" i="2"/>
  <c r="M4" i="2"/>
  <c r="L4" i="2"/>
  <c r="K4" i="2"/>
  <c r="J4" i="2"/>
  <c r="I4" i="2"/>
  <c r="H4" i="2"/>
  <c r="G13" i="2" s="1"/>
  <c r="G4" i="2"/>
  <c r="K11" i="3" l="1"/>
  <c r="K14" i="3" s="1"/>
  <c r="K15" i="3" s="1"/>
  <c r="G15" i="3"/>
  <c r="H11" i="3"/>
  <c r="H14" i="3" s="1"/>
  <c r="H15" i="3" s="1"/>
  <c r="G10" i="3"/>
  <c r="I11" i="3"/>
  <c r="I14" i="3" s="1"/>
  <c r="I15" i="3" s="1"/>
  <c r="H10" i="3"/>
  <c r="G19" i="3"/>
  <c r="H19" i="3"/>
  <c r="J10" i="3"/>
  <c r="J11" i="3" s="1"/>
  <c r="J14" i="3" s="1"/>
  <c r="J15" i="3" s="1"/>
  <c r="M10" i="2"/>
  <c r="J10" i="2"/>
  <c r="P10" i="2"/>
  <c r="O10" i="2"/>
  <c r="H10" i="2"/>
  <c r="N10" i="2"/>
  <c r="Q10" i="2"/>
  <c r="N19" i="2"/>
  <c r="L19" i="2"/>
  <c r="L10" i="2"/>
  <c r="K19" i="2"/>
  <c r="G17" i="2"/>
  <c r="G18" i="2" s="1"/>
  <c r="G19" i="2" s="1"/>
  <c r="G14" i="2"/>
  <c r="G10" i="2"/>
  <c r="Q19" i="2"/>
  <c r="I10" i="2"/>
  <c r="O17" i="2"/>
  <c r="O18" i="2" s="1"/>
  <c r="O19" i="2" s="1"/>
  <c r="P17" i="2"/>
  <c r="P18" i="2" s="1"/>
  <c r="P19" i="2" s="1"/>
  <c r="K10" i="2"/>
  <c r="I19" i="2"/>
  <c r="J19" i="2"/>
  <c r="L11" i="2" l="1"/>
  <c r="L14" i="2" s="1"/>
  <c r="M11" i="2"/>
  <c r="M14" i="2" s="1"/>
  <c r="H11" i="2"/>
  <c r="H14" i="2" s="1"/>
  <c r="O11" i="2"/>
  <c r="O14" i="2" s="1"/>
  <c r="P11" i="2"/>
  <c r="P14" i="2" s="1"/>
  <c r="J11" i="2"/>
  <c r="J14" i="2" s="1"/>
  <c r="N11" i="2"/>
  <c r="N14" i="2" s="1"/>
  <c r="I11" i="2"/>
  <c r="I14" i="2" s="1"/>
  <c r="K11" i="2"/>
  <c r="K14" i="2" s="1"/>
</calcChain>
</file>

<file path=xl/sharedStrings.xml><?xml version="1.0" encoding="utf-8"?>
<sst xmlns="http://schemas.openxmlformats.org/spreadsheetml/2006/main" count="48" uniqueCount="19">
  <si>
    <t>№</t>
  </si>
  <si>
    <t>x</t>
  </si>
  <si>
    <t>L</t>
  </si>
  <si>
    <t>R</t>
  </si>
  <si>
    <t>dx</t>
  </si>
  <si>
    <t>A</t>
  </si>
  <si>
    <t>U</t>
  </si>
  <si>
    <t>k</t>
  </si>
  <si>
    <t>p</t>
  </si>
  <si>
    <t>ro</t>
  </si>
  <si>
    <t>Cp</t>
  </si>
  <si>
    <t>p*</t>
  </si>
  <si>
    <t>G</t>
  </si>
  <si>
    <t>T*</t>
  </si>
  <si>
    <t>dp</t>
  </si>
  <si>
    <t>n</t>
  </si>
  <si>
    <t>T</t>
  </si>
  <si>
    <t>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</si>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</sst>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165" fontId="0" fillId="0" borderId="1" xfId="0" applyNumberFormat="1" applyBorder="1"/>
    <xf numFmtId="2" fontId="0" fillId="4" borderId="1" xfId="0" applyNumberFormat="1" applyFill="1" applyBorder="1"/>
    <xf numFmtId="2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313356300584E-2"/>
          <c:y val="0.15678135623796371"/>
          <c:w val="0.85165196667586673"/>
          <c:h val="0.69443373813180276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[1]RO_const!$G$2:$Q$2</c:f>
              <c:numCache>
                <c:formatCode>0.000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[1]RO_const!$G$3:$Q$3</c:f>
              <c:numCache>
                <c:formatCode>0.000</c:formatCode>
                <c:ptCount val="11"/>
                <c:pt idx="0">
                  <c:v>0.08</c:v>
                </c:pt>
                <c:pt idx="1">
                  <c:v>7.5999999999999998E-2</c:v>
                </c:pt>
                <c:pt idx="2">
                  <c:v>7.1999999999999995E-2</c:v>
                </c:pt>
                <c:pt idx="3">
                  <c:v>6.8000000000000005E-2</c:v>
                </c:pt>
                <c:pt idx="4">
                  <c:v>6.4000000000000001E-2</c:v>
                </c:pt>
                <c:pt idx="5">
                  <c:v>0.06</c:v>
                </c:pt>
                <c:pt idx="6">
                  <c:v>5.6000000000000001E-2</c:v>
                </c:pt>
                <c:pt idx="7">
                  <c:v>5.1999999999999998E-2</c:v>
                </c:pt>
                <c:pt idx="8">
                  <c:v>4.8000000000000001E-2</c:v>
                </c:pt>
                <c:pt idx="9">
                  <c:v>4.3999999999999997E-2</c:v>
                </c:pt>
                <c:pt idx="1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4-4CBD-A0C5-3718E93D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5344"/>
        <c:axId val="431184688"/>
      </c:scatterChart>
      <c:valAx>
        <c:axId val="43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4688"/>
        <c:crosses val="autoZero"/>
        <c:crossBetween val="midCat"/>
      </c:valAx>
      <c:valAx>
        <c:axId val="431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313356300584E-2"/>
          <c:y val="0.15678135623796371"/>
          <c:w val="0.85165196667586673"/>
          <c:h val="0.69443373813180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[1]RO_const!$G$2:$Q$2</c:f>
              <c:numCache>
                <c:formatCode>0.000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[1]RO_const!$G$10:$Q$10</c:f>
              <c:numCache>
                <c:formatCode>0.00000</c:formatCode>
                <c:ptCount val="11"/>
                <c:pt idx="0">
                  <c:v>1.3682761771275269</c:v>
                </c:pt>
                <c:pt idx="1">
                  <c:v>1.3682761771289433</c:v>
                </c:pt>
                <c:pt idx="2">
                  <c:v>1.3682761772067247</c:v>
                </c:pt>
                <c:pt idx="3">
                  <c:v>1.3682761772561014</c:v>
                </c:pt>
                <c:pt idx="4">
                  <c:v>1.3682761772798597</c:v>
                </c:pt>
                <c:pt idx="5">
                  <c:v>1.368276177282391</c:v>
                </c:pt>
                <c:pt idx="6">
                  <c:v>1.3682761772695768</c:v>
                </c:pt>
                <c:pt idx="7">
                  <c:v>1.3682761772485315</c:v>
                </c:pt>
                <c:pt idx="8">
                  <c:v>1.3682761772267547</c:v>
                </c:pt>
                <c:pt idx="9">
                  <c:v>1.3682761772106311</c:v>
                </c:pt>
                <c:pt idx="10">
                  <c:v>1.3682761772034029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D-4830-807C-19804E9EB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5344"/>
        <c:axId val="431184688"/>
      </c:scatterChart>
      <c:valAx>
        <c:axId val="43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4688"/>
        <c:crosses val="autoZero"/>
        <c:crossBetween val="midCat"/>
      </c:valAx>
      <c:valAx>
        <c:axId val="431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313356300584E-2"/>
          <c:y val="0.15678135623796371"/>
          <c:w val="0.85165196667586673"/>
          <c:h val="0.69443373813180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[1]RO_const!$G$2:$Q$2</c:f>
              <c:numCache>
                <c:formatCode>0.000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[1]RO_const!$G$6:$Q$6</c:f>
              <c:numCache>
                <c:formatCode>0.000</c:formatCode>
                <c:ptCount val="11"/>
                <c:pt idx="0">
                  <c:v>133045.93281414686</c:v>
                </c:pt>
                <c:pt idx="1">
                  <c:v>132578.11184745209</c:v>
                </c:pt>
                <c:pt idx="2">
                  <c:v>131967.60017436891</c:v>
                </c:pt>
                <c:pt idx="3">
                  <c:v>131158.84547172196</c:v>
                </c:pt>
                <c:pt idx="4">
                  <c:v>130069.34948007941</c:v>
                </c:pt>
                <c:pt idx="5">
                  <c:v>128573.64373252059</c:v>
                </c:pt>
                <c:pt idx="6">
                  <c:v>126475.70497004216</c:v>
                </c:pt>
                <c:pt idx="7">
                  <c:v>123459.75763370201</c:v>
                </c:pt>
                <c:pt idx="8">
                  <c:v>118998.90588695284</c:v>
                </c:pt>
                <c:pt idx="9">
                  <c:v>112177.34007445154</c:v>
                </c:pt>
                <c:pt idx="10">
                  <c:v>101325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2-4F26-804B-619A002D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5344"/>
        <c:axId val="431184688"/>
      </c:scatterChart>
      <c:valAx>
        <c:axId val="43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4688"/>
        <c:crosses val="autoZero"/>
        <c:crossBetween val="midCat"/>
      </c:valAx>
      <c:valAx>
        <c:axId val="43118468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313356300584E-2"/>
          <c:y val="0.15678135623796371"/>
          <c:w val="0.85165196667586673"/>
          <c:h val="0.69443373813180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[1]RO_const!$G$2:$Q$2</c:f>
              <c:numCache>
                <c:formatCode>0.000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[1]RO_const!$G$5:$Q$5</c:f>
              <c:numCache>
                <c:formatCode>0.000</c:formatCode>
                <c:ptCount val="11"/>
                <c:pt idx="0">
                  <c:v>57.428248181566588</c:v>
                </c:pt>
                <c:pt idx="1">
                  <c:v>63.632407957480872</c:v>
                </c:pt>
                <c:pt idx="2">
                  <c:v>70.899071833227467</c:v>
                </c:pt>
                <c:pt idx="3">
                  <c:v>79.485464618691182</c:v>
                </c:pt>
                <c:pt idx="4">
                  <c:v>89.731637793772137</c:v>
                </c:pt>
                <c:pt idx="5">
                  <c:v>102.09466344556077</c:v>
                </c:pt>
                <c:pt idx="6">
                  <c:v>117.20050650529254</c:v>
                </c:pt>
                <c:pt idx="7">
                  <c:v>135.92484777919526</c:v>
                </c:pt>
                <c:pt idx="8">
                  <c:v>159.52291162720587</c:v>
                </c:pt>
                <c:pt idx="9">
                  <c:v>189.84544854583538</c:v>
                </c:pt>
                <c:pt idx="10">
                  <c:v>229.71299273924205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E-403F-A908-6AED9E24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5344"/>
        <c:axId val="431184688"/>
      </c:scatterChart>
      <c:valAx>
        <c:axId val="43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4688"/>
        <c:crosses val="autoZero"/>
        <c:crossBetween val="midCat"/>
      </c:valAx>
      <c:valAx>
        <c:axId val="431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313356300584E-2"/>
          <c:y val="0.15678135623796371"/>
          <c:w val="0.85165196667586673"/>
          <c:h val="0.69443373813180276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[1]RO_var!$G$2:$Q$2</c:f>
              <c:numCache>
                <c:formatCode>0.000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[1]RO_var!$G$3:$Q$3</c:f>
              <c:numCache>
                <c:formatCode>0.000</c:formatCode>
                <c:ptCount val="11"/>
                <c:pt idx="0">
                  <c:v>0.08</c:v>
                </c:pt>
                <c:pt idx="1">
                  <c:v>7.5999999999999998E-2</c:v>
                </c:pt>
                <c:pt idx="2">
                  <c:v>7.1999999999999995E-2</c:v>
                </c:pt>
                <c:pt idx="3">
                  <c:v>6.8000000000000005E-2</c:v>
                </c:pt>
                <c:pt idx="4">
                  <c:v>6.4000000000000001E-2</c:v>
                </c:pt>
                <c:pt idx="5">
                  <c:v>0.06</c:v>
                </c:pt>
                <c:pt idx="6">
                  <c:v>5.6000000000000001E-2</c:v>
                </c:pt>
                <c:pt idx="7">
                  <c:v>5.1999999999999998E-2</c:v>
                </c:pt>
                <c:pt idx="8">
                  <c:v>4.8000000000000001E-2</c:v>
                </c:pt>
                <c:pt idx="9">
                  <c:v>4.3999999999999997E-2</c:v>
                </c:pt>
                <c:pt idx="1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9-497B-A5F1-57475EA9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5344"/>
        <c:axId val="431184688"/>
      </c:scatterChart>
      <c:valAx>
        <c:axId val="43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4688"/>
        <c:crosses val="autoZero"/>
        <c:crossBetween val="midCat"/>
      </c:valAx>
      <c:valAx>
        <c:axId val="431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313356300584E-2"/>
          <c:y val="0.15678135623796371"/>
          <c:w val="0.85165196667586673"/>
          <c:h val="0.69443373813180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[1]RO_var!$G$2:$Q$2</c:f>
              <c:numCache>
                <c:formatCode>0.000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[1]RO_var!$G$10:$Q$10</c:f>
              <c:numCache>
                <c:formatCode>0.00000</c:formatCode>
                <c:ptCount val="11"/>
                <c:pt idx="0">
                  <c:v>1.3682012543235118</c:v>
                </c:pt>
                <c:pt idx="1">
                  <c:v>1.3682012477235501</c:v>
                </c:pt>
                <c:pt idx="2">
                  <c:v>1.3682008797360103</c:v>
                </c:pt>
                <c:pt idx="3">
                  <c:v>1.3682003674292189</c:v>
                </c:pt>
                <c:pt idx="4">
                  <c:v>1.3681997529279761</c:v>
                </c:pt>
                <c:pt idx="5">
                  <c:v>1.3681990873809775</c:v>
                </c:pt>
                <c:pt idx="6">
                  <c:v>1.368198429463644</c:v>
                </c:pt>
                <c:pt idx="7">
                  <c:v>1.368197841429128</c:v>
                </c:pt>
                <c:pt idx="8">
                  <c:v>1.3681973814189277</c:v>
                </c:pt>
                <c:pt idx="9">
                  <c:v>1.3681970906318259</c:v>
                </c:pt>
                <c:pt idx="10">
                  <c:v>1.3681969743345253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B-46FA-B692-918C7130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5344"/>
        <c:axId val="431184688"/>
      </c:scatterChart>
      <c:valAx>
        <c:axId val="43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4688"/>
        <c:crosses val="autoZero"/>
        <c:crossBetween val="midCat"/>
      </c:valAx>
      <c:valAx>
        <c:axId val="431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313356300584E-2"/>
          <c:y val="0.15678135623796371"/>
          <c:w val="0.85165196667586673"/>
          <c:h val="0.69443373813180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[1]RO_var!$G$2:$Q$2</c:f>
              <c:numCache>
                <c:formatCode>0.000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[1]RO_var!$G$6:$Q$6</c:f>
              <c:numCache>
                <c:formatCode>0.000</c:formatCode>
                <c:ptCount val="11"/>
                <c:pt idx="0">
                  <c:v>133570.95485996743</c:v>
                </c:pt>
                <c:pt idx="1">
                  <c:v>133222.14087963229</c:v>
                </c:pt>
                <c:pt idx="2">
                  <c:v>132763.83604465303</c:v>
                </c:pt>
                <c:pt idx="3">
                  <c:v>132151.17147978314</c:v>
                </c:pt>
                <c:pt idx="4">
                  <c:v>131315.50972033059</c:v>
                </c:pt>
                <c:pt idx="5">
                  <c:v>130148.06159567442</c:v>
                </c:pt>
                <c:pt idx="6">
                  <c:v>128468.45235335728</c:v>
                </c:pt>
                <c:pt idx="7">
                  <c:v>125958.93819888323</c:v>
                </c:pt>
                <c:pt idx="8">
                  <c:v>122007.74371816174</c:v>
                </c:pt>
                <c:pt idx="9">
                  <c:v>115244.92974383444</c:v>
                </c:pt>
                <c:pt idx="10">
                  <c:v>101325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2-4E5C-A045-82C70176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5344"/>
        <c:axId val="431184688"/>
      </c:scatterChart>
      <c:valAx>
        <c:axId val="43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4688"/>
        <c:crosses val="autoZero"/>
        <c:crossBetween val="midCat"/>
      </c:valAx>
      <c:valAx>
        <c:axId val="43118468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313356300584E-2"/>
          <c:y val="0.15678135623796371"/>
          <c:w val="0.85165196667586673"/>
          <c:h val="0.69443373813180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[1]RO_var!$G$2:$Q$2</c:f>
              <c:numCache>
                <c:formatCode>0.000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[1]RO_var!$G$5:$Q$5</c:f>
              <c:numCache>
                <c:formatCode>0.000</c:formatCode>
                <c:ptCount val="11"/>
                <c:pt idx="0">
                  <c:v>42.000629864445045</c:v>
                </c:pt>
                <c:pt idx="1">
                  <c:v>46.626793582595631</c:v>
                </c:pt>
                <c:pt idx="2">
                  <c:v>52.08210422089563</c:v>
                </c:pt>
                <c:pt idx="3">
                  <c:v>58.587006909231093</c:v>
                </c:pt>
                <c:pt idx="4">
                  <c:v>66.446433890730063</c:v>
                </c:pt>
                <c:pt idx="5">
                  <c:v>76.096731406494015</c:v>
                </c:pt>
                <c:pt idx="6">
                  <c:v>88.19115344962006</c:v>
                </c:pt>
                <c:pt idx="7">
                  <c:v>103.77222508480467</c:v>
                </c:pt>
                <c:pt idx="8">
                  <c:v>124.67538808502619</c:v>
                </c:pt>
                <c:pt idx="9">
                  <c:v>154.73850511020635</c:v>
                </c:pt>
                <c:pt idx="10">
                  <c:v>205.87821659528962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6-4EB1-8595-AE17AC33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5344"/>
        <c:axId val="431184688"/>
      </c:scatterChart>
      <c:valAx>
        <c:axId val="43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4688"/>
        <c:crosses val="autoZero"/>
        <c:crossBetween val="midCat"/>
      </c:valAx>
      <c:valAx>
        <c:axId val="431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408213</xdr:colOff>
      <xdr:row>21</xdr:row>
      <xdr:rowOff>43542</xdr:rowOff>
    </xdr:from>
    <xdr:to>
      <xdr:col>8</xdr:col>
      <xdr:colOff>625929</xdr:colOff>
      <xdr:row>37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353786</xdr:colOff>
      <xdr:row>21</xdr:row>
      <xdr:rowOff>149679</xdr:rowOff>
    </xdr:from>
    <xdr:to>
      <xdr:col>15</xdr:col>
      <xdr:colOff>585110</xdr:colOff>
      <xdr:row>37</xdr:row>
      <xdr:rowOff>106137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353785</xdr:colOff>
      <xdr:row>38</xdr:row>
      <xdr:rowOff>0</xdr:rowOff>
    </xdr:from>
    <xdr:to>
      <xdr:col>8</xdr:col>
      <xdr:colOff>571501</xdr:colOff>
      <xdr:row>53</xdr:row>
      <xdr:rowOff>146958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340179</xdr:colOff>
      <xdr:row>38</xdr:row>
      <xdr:rowOff>0</xdr:rowOff>
    </xdr:from>
    <xdr:to>
      <xdr:col>15</xdr:col>
      <xdr:colOff>571503</xdr:colOff>
      <xdr:row>53</xdr:row>
      <xdr:rowOff>146958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15</xdr:row>
          <xdr:rowOff>83820</xdr:rowOff>
        </xdr:from>
        <xdr:to>
          <xdr:col>2</xdr:col>
          <xdr:colOff>533400</xdr:colOff>
          <xdr:row>19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ЗАпуск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0.03869</cdr:y>
    </cdr:from>
    <cdr:to>
      <cdr:x>0.14881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14" y="106137"/>
          <a:ext cx="653142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U, m/s</a:t>
          </a:r>
          <a:endParaRPr lang="ru-RU" sz="1100"/>
        </a:p>
      </cdr:txBody>
    </cdr:sp>
  </cdr:relSizeAnchor>
  <cdr:relSizeAnchor xmlns:cdr="http://schemas.openxmlformats.org/drawingml/2006/chartDrawing">
    <cdr:from>
      <cdr:x>0.62793</cdr:x>
      <cdr:y>0.47373</cdr:y>
    </cdr:from>
    <cdr:to>
      <cdr:x>0.79551</cdr:x>
      <cdr:y>0.77808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6280" y="14233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0.91272</cdr:x>
      <cdr:y>0.88678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80216" y="2664279"/>
          <a:ext cx="47625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X,</a:t>
          </a:r>
          <a:r>
            <a:rPr lang="en-US" sz="1100" baseline="0"/>
            <a:t> m</a:t>
          </a:r>
          <a:endParaRPr lang="ru-RU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0.03869</cdr:y>
    </cdr:from>
    <cdr:to>
      <cdr:x>0.14881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14" y="106137"/>
          <a:ext cx="653142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R, m</a:t>
          </a:r>
          <a:endParaRPr lang="ru-RU" sz="1100"/>
        </a:p>
      </cdr:txBody>
    </cdr:sp>
  </cdr:relSizeAnchor>
  <cdr:relSizeAnchor xmlns:cdr="http://schemas.openxmlformats.org/drawingml/2006/chartDrawing">
    <cdr:from>
      <cdr:x>0.62793</cdr:x>
      <cdr:y>0.47373</cdr:y>
    </cdr:from>
    <cdr:to>
      <cdr:x>0.79551</cdr:x>
      <cdr:y>0.77808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6280" y="14233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0.91272</cdr:x>
      <cdr:y>0.88678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80216" y="2664279"/>
          <a:ext cx="47625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X,</a:t>
          </a:r>
          <a:r>
            <a:rPr lang="en-US" sz="1100" baseline="0"/>
            <a:t> m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0.03869</cdr:y>
    </cdr:from>
    <cdr:to>
      <cdr:x>0.14881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14" y="106137"/>
          <a:ext cx="653142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G, kg/s</a:t>
          </a:r>
          <a:endParaRPr lang="ru-RU" sz="1100"/>
        </a:p>
      </cdr:txBody>
    </cdr:sp>
  </cdr:relSizeAnchor>
  <cdr:relSizeAnchor xmlns:cdr="http://schemas.openxmlformats.org/drawingml/2006/chartDrawing">
    <cdr:from>
      <cdr:x>0.62793</cdr:x>
      <cdr:y>0.47373</cdr:y>
    </cdr:from>
    <cdr:to>
      <cdr:x>0.79551</cdr:x>
      <cdr:y>0.77808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6280" y="14233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0.91272</cdr:x>
      <cdr:y>0.88678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80216" y="2664279"/>
          <a:ext cx="47625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X,</a:t>
          </a:r>
          <a:r>
            <a:rPr lang="en-US" sz="1100" baseline="0"/>
            <a:t> m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0.03869</cdr:y>
    </cdr:from>
    <cdr:to>
      <cdr:x>0.14881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14" y="106137"/>
          <a:ext cx="653142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p, Pa</a:t>
          </a:r>
          <a:endParaRPr lang="ru-RU" sz="1100"/>
        </a:p>
      </cdr:txBody>
    </cdr:sp>
  </cdr:relSizeAnchor>
  <cdr:relSizeAnchor xmlns:cdr="http://schemas.openxmlformats.org/drawingml/2006/chartDrawing">
    <cdr:from>
      <cdr:x>0.62793</cdr:x>
      <cdr:y>0.47373</cdr:y>
    </cdr:from>
    <cdr:to>
      <cdr:x>0.79551</cdr:x>
      <cdr:y>0.77808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6280" y="14233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0.91272</cdr:x>
      <cdr:y>0.88678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80216" y="2664279"/>
          <a:ext cx="47625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X,</a:t>
          </a:r>
          <a:r>
            <a:rPr lang="en-US" sz="1100" baseline="0"/>
            <a:t> m</a:t>
          </a:r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0.03869</cdr:y>
    </cdr:from>
    <cdr:to>
      <cdr:x>0.14881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14" y="106137"/>
          <a:ext cx="653142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U, m/s</a:t>
          </a:r>
          <a:endParaRPr lang="ru-RU" sz="1100"/>
        </a:p>
      </cdr:txBody>
    </cdr:sp>
  </cdr:relSizeAnchor>
  <cdr:relSizeAnchor xmlns:cdr="http://schemas.openxmlformats.org/drawingml/2006/chartDrawing">
    <cdr:from>
      <cdr:x>0.62793</cdr:x>
      <cdr:y>0.47373</cdr:y>
    </cdr:from>
    <cdr:to>
      <cdr:x>0.79551</cdr:x>
      <cdr:y>0.77808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6280" y="14233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0.91272</cdr:x>
      <cdr:y>0.88678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80216" y="2664279"/>
          <a:ext cx="47625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X,</a:t>
          </a:r>
          <a:r>
            <a:rPr lang="en-US" sz="1100" baseline="0"/>
            <a:t> m</a:t>
          </a:r>
          <a:endParaRPr lang="ru-RU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408213</xdr:colOff>
      <xdr:row>21</xdr:row>
      <xdr:rowOff>43542</xdr:rowOff>
    </xdr:from>
    <xdr:to>
      <xdr:col>8</xdr:col>
      <xdr:colOff>625929</xdr:colOff>
      <xdr:row>37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353786</xdr:colOff>
      <xdr:row>21</xdr:row>
      <xdr:rowOff>149679</xdr:rowOff>
    </xdr:from>
    <xdr:to>
      <xdr:col>15</xdr:col>
      <xdr:colOff>585110</xdr:colOff>
      <xdr:row>37</xdr:row>
      <xdr:rowOff>106137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353785</xdr:colOff>
      <xdr:row>38</xdr:row>
      <xdr:rowOff>0</xdr:rowOff>
    </xdr:from>
    <xdr:to>
      <xdr:col>8</xdr:col>
      <xdr:colOff>571501</xdr:colOff>
      <xdr:row>53</xdr:row>
      <xdr:rowOff>146958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340179</xdr:colOff>
      <xdr:row>38</xdr:row>
      <xdr:rowOff>0</xdr:rowOff>
    </xdr:from>
    <xdr:to>
      <xdr:col>15</xdr:col>
      <xdr:colOff>571503</xdr:colOff>
      <xdr:row>53</xdr:row>
      <xdr:rowOff>146958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419100</xdr:colOff>
          <xdr:row>15</xdr:row>
          <xdr:rowOff>182880</xdr:rowOff>
        </xdr:from>
        <xdr:to>
          <xdr:col>4</xdr:col>
          <xdr:colOff>30480</xdr:colOff>
          <xdr:row>18</xdr:row>
          <xdr:rowOff>144780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Запуск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0.03869</cdr:y>
    </cdr:from>
    <cdr:to>
      <cdr:x>0.14881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14" y="106137"/>
          <a:ext cx="653142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R, m</a:t>
          </a:r>
          <a:endParaRPr lang="ru-RU" sz="1100"/>
        </a:p>
      </cdr:txBody>
    </cdr:sp>
  </cdr:relSizeAnchor>
  <cdr:relSizeAnchor xmlns:cdr="http://schemas.openxmlformats.org/drawingml/2006/chartDrawing">
    <cdr:from>
      <cdr:x>0.62793</cdr:x>
      <cdr:y>0.47373</cdr:y>
    </cdr:from>
    <cdr:to>
      <cdr:x>0.79551</cdr:x>
      <cdr:y>0.77808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6280" y="14233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0.91272</cdr:x>
      <cdr:y>0.88678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80216" y="2664279"/>
          <a:ext cx="47625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X,</a:t>
          </a:r>
          <a:r>
            <a:rPr lang="en-US" sz="1100" baseline="0"/>
            <a:t> m</a:t>
          </a:r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0.03869</cdr:y>
    </cdr:from>
    <cdr:to>
      <cdr:x>0.14881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14" y="106137"/>
          <a:ext cx="653142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G, kg/s</a:t>
          </a:r>
          <a:endParaRPr lang="ru-RU" sz="1100"/>
        </a:p>
      </cdr:txBody>
    </cdr:sp>
  </cdr:relSizeAnchor>
  <cdr:relSizeAnchor xmlns:cdr="http://schemas.openxmlformats.org/drawingml/2006/chartDrawing">
    <cdr:from>
      <cdr:x>0.62793</cdr:x>
      <cdr:y>0.47373</cdr:y>
    </cdr:from>
    <cdr:to>
      <cdr:x>0.79551</cdr:x>
      <cdr:y>0.77808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6280" y="14233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0.91272</cdr:x>
      <cdr:y>0.88678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80216" y="2664279"/>
          <a:ext cx="47625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X,</a:t>
          </a:r>
          <a:r>
            <a:rPr lang="en-US" sz="1100" baseline="0"/>
            <a:t> m</a:t>
          </a:r>
          <a:endParaRPr lang="ru-R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0.03869</cdr:y>
    </cdr:from>
    <cdr:to>
      <cdr:x>0.14881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14" y="106137"/>
          <a:ext cx="653142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p, Pa</a:t>
          </a:r>
          <a:endParaRPr lang="ru-RU" sz="1100"/>
        </a:p>
      </cdr:txBody>
    </cdr:sp>
  </cdr:relSizeAnchor>
  <cdr:relSizeAnchor xmlns:cdr="http://schemas.openxmlformats.org/drawingml/2006/chartDrawing">
    <cdr:from>
      <cdr:x>0.62793</cdr:x>
      <cdr:y>0.47373</cdr:y>
    </cdr:from>
    <cdr:to>
      <cdr:x>0.79551</cdr:x>
      <cdr:y>0.77808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6280" y="142330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0.91272</cdr:x>
      <cdr:y>0.88678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80216" y="2664279"/>
          <a:ext cx="47625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X,</a:t>
          </a:r>
          <a:r>
            <a:rPr lang="en-US" sz="1100" baseline="0"/>
            <a:t> m</a:t>
          </a:r>
          <a:endParaRPr lang="ru-RU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fessional\Desktop\cae\Nikitin-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_const"/>
      <sheetName val="RO_var"/>
    </sheetNames>
    <definedNames>
      <definedName name="iterat"/>
    </definedNames>
    <sheetDataSet>
      <sheetData sheetId="0">
        <row r="2">
          <cell r="G2">
            <v>0</v>
          </cell>
          <cell r="H2">
            <v>0.01</v>
          </cell>
          <cell r="I2">
            <v>0.02</v>
          </cell>
          <cell r="J2">
            <v>0.03</v>
          </cell>
          <cell r="K2">
            <v>0.04</v>
          </cell>
          <cell r="L2">
            <v>0.05</v>
          </cell>
          <cell r="M2">
            <v>0.06</v>
          </cell>
          <cell r="N2">
            <v>7.0000000000000007E-2</v>
          </cell>
          <cell r="O2">
            <v>0.08</v>
          </cell>
          <cell r="P2">
            <v>0.09</v>
          </cell>
          <cell r="Q2">
            <v>0.1</v>
          </cell>
        </row>
        <row r="3">
          <cell r="G3">
            <v>0.08</v>
          </cell>
          <cell r="H3">
            <v>7.5999999999999998E-2</v>
          </cell>
          <cell r="I3">
            <v>7.1999999999999995E-2</v>
          </cell>
          <cell r="J3">
            <v>6.8000000000000005E-2</v>
          </cell>
          <cell r="K3">
            <v>6.4000000000000001E-2</v>
          </cell>
          <cell r="L3">
            <v>0.06</v>
          </cell>
          <cell r="M3">
            <v>5.6000000000000001E-2</v>
          </cell>
          <cell r="N3">
            <v>5.1999999999999998E-2</v>
          </cell>
          <cell r="O3">
            <v>4.8000000000000001E-2</v>
          </cell>
          <cell r="P3">
            <v>4.3999999999999997E-2</v>
          </cell>
          <cell r="Q3">
            <v>0.04</v>
          </cell>
        </row>
        <row r="5">
          <cell r="G5">
            <v>57.428248181566588</v>
          </cell>
          <cell r="H5">
            <v>63.632407957480872</v>
          </cell>
          <cell r="I5">
            <v>70.899071833227467</v>
          </cell>
          <cell r="J5">
            <v>79.485464618691182</v>
          </cell>
          <cell r="K5">
            <v>89.731637793772137</v>
          </cell>
          <cell r="L5">
            <v>102.09466344556077</v>
          </cell>
          <cell r="M5">
            <v>117.20050650529254</v>
          </cell>
          <cell r="N5">
            <v>135.92484777919526</v>
          </cell>
          <cell r="O5">
            <v>159.52291162720587</v>
          </cell>
          <cell r="P5">
            <v>189.84544854583538</v>
          </cell>
          <cell r="Q5">
            <v>229.71299273924205</v>
          </cell>
        </row>
        <row r="6">
          <cell r="G6">
            <v>133045.93281414686</v>
          </cell>
          <cell r="H6">
            <v>132578.11184745209</v>
          </cell>
          <cell r="I6">
            <v>131967.60017436891</v>
          </cell>
          <cell r="J6">
            <v>131158.84547172196</v>
          </cell>
          <cell r="K6">
            <v>130069.34948007941</v>
          </cell>
          <cell r="L6">
            <v>128573.64373252059</v>
          </cell>
          <cell r="M6">
            <v>126475.70497004216</v>
          </cell>
          <cell r="N6">
            <v>123459.75763370201</v>
          </cell>
          <cell r="O6">
            <v>118998.90588695284</v>
          </cell>
          <cell r="P6">
            <v>112177.34007445154</v>
          </cell>
          <cell r="Q6">
            <v>101325</v>
          </cell>
        </row>
        <row r="10">
          <cell r="G10">
            <v>1.3682761771275269</v>
          </cell>
          <cell r="H10">
            <v>1.3682761771289433</v>
          </cell>
          <cell r="I10">
            <v>1.3682761772067247</v>
          </cell>
          <cell r="J10">
            <v>1.3682761772561014</v>
          </cell>
          <cell r="K10">
            <v>1.3682761772798597</v>
          </cell>
          <cell r="L10">
            <v>1.368276177282391</v>
          </cell>
          <cell r="M10">
            <v>1.3682761772695768</v>
          </cell>
          <cell r="N10">
            <v>1.3682761772485315</v>
          </cell>
          <cell r="O10">
            <v>1.3682761772267547</v>
          </cell>
          <cell r="P10">
            <v>1.3682761772106311</v>
          </cell>
          <cell r="Q10">
            <v>1.3682761772034029</v>
          </cell>
        </row>
      </sheetData>
      <sheetData sheetId="1">
        <row r="2">
          <cell r="G2">
            <v>0</v>
          </cell>
          <cell r="H2">
            <v>0.01</v>
          </cell>
          <cell r="I2">
            <v>0.02</v>
          </cell>
          <cell r="J2">
            <v>0.03</v>
          </cell>
          <cell r="K2">
            <v>0.04</v>
          </cell>
          <cell r="L2">
            <v>0.05</v>
          </cell>
          <cell r="M2">
            <v>0.06</v>
          </cell>
          <cell r="N2">
            <v>7.0000000000000007E-2</v>
          </cell>
          <cell r="O2">
            <v>0.08</v>
          </cell>
          <cell r="P2">
            <v>0.09</v>
          </cell>
          <cell r="Q2">
            <v>0.1</v>
          </cell>
        </row>
        <row r="3">
          <cell r="G3">
            <v>0.08</v>
          </cell>
          <cell r="H3">
            <v>7.5999999999999998E-2</v>
          </cell>
          <cell r="I3">
            <v>7.1999999999999995E-2</v>
          </cell>
          <cell r="J3">
            <v>6.8000000000000005E-2</v>
          </cell>
          <cell r="K3">
            <v>6.4000000000000001E-2</v>
          </cell>
          <cell r="L3">
            <v>0.06</v>
          </cell>
          <cell r="M3">
            <v>5.6000000000000001E-2</v>
          </cell>
          <cell r="N3">
            <v>5.1999999999999998E-2</v>
          </cell>
          <cell r="O3">
            <v>4.8000000000000001E-2</v>
          </cell>
          <cell r="P3">
            <v>4.3999999999999997E-2</v>
          </cell>
          <cell r="Q3">
            <v>0.04</v>
          </cell>
        </row>
        <row r="5">
          <cell r="G5">
            <v>42.000629864445045</v>
          </cell>
          <cell r="H5">
            <v>46.626793582595631</v>
          </cell>
          <cell r="I5">
            <v>52.08210422089563</v>
          </cell>
          <cell r="J5">
            <v>58.587006909231093</v>
          </cell>
          <cell r="K5">
            <v>66.446433890730063</v>
          </cell>
          <cell r="L5">
            <v>76.096731406494015</v>
          </cell>
          <cell r="M5">
            <v>88.19115344962006</v>
          </cell>
          <cell r="N5">
            <v>103.77222508480467</v>
          </cell>
          <cell r="O5">
            <v>124.67538808502619</v>
          </cell>
          <cell r="P5">
            <v>154.73850511020635</v>
          </cell>
          <cell r="Q5">
            <v>205.87821659528962</v>
          </cell>
        </row>
        <row r="6">
          <cell r="G6">
            <v>133570.95485996743</v>
          </cell>
          <cell r="H6">
            <v>133222.14087963229</v>
          </cell>
          <cell r="I6">
            <v>132763.83604465303</v>
          </cell>
          <cell r="J6">
            <v>132151.17147978314</v>
          </cell>
          <cell r="K6">
            <v>131315.50972033059</v>
          </cell>
          <cell r="L6">
            <v>130148.06159567442</v>
          </cell>
          <cell r="M6">
            <v>128468.45235335728</v>
          </cell>
          <cell r="N6">
            <v>125958.93819888323</v>
          </cell>
          <cell r="O6">
            <v>122007.74371816174</v>
          </cell>
          <cell r="P6">
            <v>115244.92974383444</v>
          </cell>
          <cell r="Q6">
            <v>101325</v>
          </cell>
        </row>
        <row r="10">
          <cell r="G10">
            <v>1.3682012543235118</v>
          </cell>
          <cell r="H10">
            <v>1.3682012477235501</v>
          </cell>
          <cell r="I10">
            <v>1.3682008797360103</v>
          </cell>
          <cell r="J10">
            <v>1.3682003674292189</v>
          </cell>
          <cell r="K10">
            <v>1.3681997529279761</v>
          </cell>
          <cell r="L10">
            <v>1.3681990873809775</v>
          </cell>
          <cell r="M10">
            <v>1.368198429463644</v>
          </cell>
          <cell r="N10">
            <v>1.368197841429128</v>
          </cell>
          <cell r="O10">
            <v>1.3681973814189277</v>
          </cell>
          <cell r="P10">
            <v>1.3681970906318259</v>
          </cell>
          <cell r="Q10">
            <v>1.3681969743345253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9"/>
  <sheetViews>
    <sheetView tabSelected="1" zoomScale="50" zoomScaleNormal="50" workbookViewId="0">
      <selection activeCell="U24" sqref="U24"/>
    </sheetView>
  </sheetViews>
  <sheetFormatPr defaultColWidth="9.109375" defaultRowHeight="14.4" x14ac:dyDescent="0.3"/>
  <cols>
    <col min="1" max="2" width="9.109375" style="1"/>
    <col min="3" max="3" width="10.109375" style="1" bestFit="1" customWidth="1"/>
    <col min="4" max="6" width="9.109375" style="1"/>
    <col min="7" max="8" width="11.109375" style="1" bestFit="1" customWidth="1"/>
    <col min="9" max="9" width="12.109375" style="1" customWidth="1"/>
    <col min="10" max="10" width="13" style="1" customWidth="1"/>
    <col min="11" max="11" width="14" style="1" customWidth="1"/>
    <col min="12" max="12" width="12.6640625" style="1" customWidth="1"/>
    <col min="13" max="13" width="12.109375" style="1" customWidth="1"/>
    <col min="14" max="14" width="12.6640625" style="1" customWidth="1"/>
    <col min="15" max="15" width="13.5546875" style="1" customWidth="1"/>
    <col min="16" max="16" width="14" style="1" customWidth="1"/>
    <col min="17" max="17" width="15.44140625" style="1" customWidth="1"/>
    <col min="18" max="16384" width="9.109375" style="1"/>
  </cols>
  <sheetData>
    <row r="1" spans="2:18" x14ac:dyDescent="0.3">
      <c r="F1" s="2" t="s">
        <v>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</row>
    <row r="2" spans="2:18" x14ac:dyDescent="0.3">
      <c r="F2" s="2" t="s">
        <v>1</v>
      </c>
      <c r="G2" s="3">
        <v>0</v>
      </c>
      <c r="H2" s="3">
        <v>0.01</v>
      </c>
      <c r="I2" s="3">
        <v>0.02</v>
      </c>
      <c r="J2" s="3">
        <v>0.03</v>
      </c>
      <c r="K2" s="3">
        <v>0.04</v>
      </c>
      <c r="L2" s="3">
        <v>0.05</v>
      </c>
      <c r="M2" s="3">
        <v>0.06</v>
      </c>
      <c r="N2" s="3">
        <v>7.0000000000000007E-2</v>
      </c>
      <c r="O2" s="3">
        <v>0.08</v>
      </c>
      <c r="P2" s="3">
        <v>0.09</v>
      </c>
      <c r="Q2" s="3">
        <v>0.1</v>
      </c>
    </row>
    <row r="3" spans="2:18" x14ac:dyDescent="0.3">
      <c r="B3" s="2" t="s">
        <v>2</v>
      </c>
      <c r="C3" s="2">
        <v>0.1</v>
      </c>
      <c r="F3" s="2" t="s">
        <v>3</v>
      </c>
      <c r="G3" s="3">
        <v>0.08</v>
      </c>
      <c r="H3" s="3">
        <v>7.5999999999999998E-2</v>
      </c>
      <c r="I3" s="3">
        <v>7.1999999999999995E-2</v>
      </c>
      <c r="J3" s="3">
        <v>6.8000000000000005E-2</v>
      </c>
      <c r="K3" s="3">
        <v>6.4000000000000001E-2</v>
      </c>
      <c r="L3" s="3">
        <v>0.06</v>
      </c>
      <c r="M3" s="3">
        <v>5.6000000000000001E-2</v>
      </c>
      <c r="N3" s="3">
        <v>5.1999999999999998E-2</v>
      </c>
      <c r="O3" s="3">
        <v>4.8000000000000001E-2</v>
      </c>
      <c r="P3" s="3">
        <v>4.3999999999999997E-2</v>
      </c>
      <c r="Q3" s="3">
        <v>0.04</v>
      </c>
    </row>
    <row r="4" spans="2:18" x14ac:dyDescent="0.3">
      <c r="B4" s="2" t="s">
        <v>4</v>
      </c>
      <c r="C4" s="2">
        <v>0.01</v>
      </c>
      <c r="F4" s="2" t="s">
        <v>5</v>
      </c>
      <c r="G4" s="3">
        <f>(PI()*(2*G3)^2)/4</f>
        <v>2.0106192982974676E-2</v>
      </c>
      <c r="H4" s="3">
        <f t="shared" ref="H4:Q4" si="0">(PI()*(2*H3)^2)/4</f>
        <v>1.8145839167134643E-2</v>
      </c>
      <c r="I4" s="3">
        <f t="shared" si="0"/>
        <v>1.6286016316209486E-2</v>
      </c>
      <c r="J4" s="3">
        <f t="shared" si="0"/>
        <v>1.4526724430199206E-2</v>
      </c>
      <c r="K4" s="3">
        <f t="shared" si="0"/>
        <v>1.2867963509103792E-2</v>
      </c>
      <c r="L4" s="3">
        <f t="shared" si="0"/>
        <v>1.1309733552923255E-2</v>
      </c>
      <c r="M4" s="3">
        <f t="shared" si="0"/>
        <v>9.8520345616575928E-3</v>
      </c>
      <c r="N4" s="3">
        <f t="shared" si="0"/>
        <v>8.4948665353067991E-3</v>
      </c>
      <c r="O4" s="3">
        <f t="shared" si="0"/>
        <v>7.2382294738708832E-3</v>
      </c>
      <c r="P4" s="3">
        <f t="shared" si="0"/>
        <v>6.0821233773498389E-3</v>
      </c>
      <c r="Q4" s="3">
        <f t="shared" si="0"/>
        <v>5.0265482457436689E-3</v>
      </c>
    </row>
    <row r="5" spans="2:18" x14ac:dyDescent="0.3">
      <c r="F5" s="2" t="s">
        <v>6</v>
      </c>
      <c r="G5" s="3">
        <v>57.428248184760569</v>
      </c>
      <c r="H5" s="3">
        <v>63.632407960953557</v>
      </c>
      <c r="I5" s="3">
        <v>70.899071833026127</v>
      </c>
      <c r="J5" s="3">
        <v>79.485464615561</v>
      </c>
      <c r="K5" s="3">
        <v>89.731637788649834</v>
      </c>
      <c r="L5" s="3">
        <v>102.09466343952553</v>
      </c>
      <c r="M5" s="3">
        <v>117.20050649945904</v>
      </c>
      <c r="N5" s="3">
        <v>135.9248477745266</v>
      </c>
      <c r="O5" s="3">
        <v>159.52291162427693</v>
      </c>
      <c r="P5" s="3">
        <v>189.84544854460032</v>
      </c>
      <c r="Q5" s="3">
        <v>229.7129927389727</v>
      </c>
    </row>
    <row r="6" spans="2:18" x14ac:dyDescent="0.3">
      <c r="B6" s="4" t="s">
        <v>7</v>
      </c>
      <c r="C6" s="4">
        <v>1.4</v>
      </c>
      <c r="F6" s="2" t="s">
        <v>8</v>
      </c>
      <c r="G6" s="3">
        <v>133045.93281392951</v>
      </c>
      <c r="H6" s="3">
        <v>132578.11184719813</v>
      </c>
      <c r="I6" s="3">
        <v>131967.60017443288</v>
      </c>
      <c r="J6" s="3">
        <v>131158.84547209847</v>
      </c>
      <c r="K6" s="3">
        <v>130069.34948073192</v>
      </c>
      <c r="L6" s="3">
        <v>128573.64373337128</v>
      </c>
      <c r="M6" s="3">
        <v>126475.70497096652</v>
      </c>
      <c r="N6" s="3">
        <v>123459.75763453868</v>
      </c>
      <c r="O6" s="3">
        <v>118998.90588753947</v>
      </c>
      <c r="P6" s="3">
        <v>112177.34007470041</v>
      </c>
      <c r="Q6" s="3">
        <v>101325</v>
      </c>
    </row>
    <row r="7" spans="2:18" x14ac:dyDescent="0.3">
      <c r="B7" s="4" t="s">
        <v>3</v>
      </c>
      <c r="C7" s="4">
        <v>286.97199999999998</v>
      </c>
      <c r="F7" s="2" t="s">
        <v>9</v>
      </c>
      <c r="G7" s="3">
        <v>1.1850000000000001</v>
      </c>
      <c r="H7" s="3">
        <v>1.1850000000000001</v>
      </c>
      <c r="I7" s="3">
        <v>1.1850000000000001</v>
      </c>
      <c r="J7" s="3">
        <v>1.1850000000000001</v>
      </c>
      <c r="K7" s="3">
        <v>1.1850000000000001</v>
      </c>
      <c r="L7" s="3">
        <v>1.1850000000000001</v>
      </c>
      <c r="M7" s="3">
        <v>1.1850000000000001</v>
      </c>
      <c r="N7" s="3">
        <v>1.1850000000000001</v>
      </c>
      <c r="O7" s="3">
        <v>1.1850000000000001</v>
      </c>
      <c r="P7" s="3">
        <v>1.1850000000000001</v>
      </c>
      <c r="Q7" s="3">
        <v>1.1850000000000001</v>
      </c>
    </row>
    <row r="8" spans="2:18" x14ac:dyDescent="0.3">
      <c r="B8" s="4" t="s">
        <v>10</v>
      </c>
      <c r="C8" s="4">
        <v>1004.4</v>
      </c>
    </row>
    <row r="10" spans="2:18" x14ac:dyDescent="0.3">
      <c r="B10" s="5" t="s">
        <v>11</v>
      </c>
      <c r="C10" s="5">
        <v>135000</v>
      </c>
      <c r="F10" s="6" t="s">
        <v>12</v>
      </c>
      <c r="G10" s="6">
        <f>G4*G7*G13</f>
        <v>1.3682761772021992</v>
      </c>
      <c r="H10" s="6">
        <f>H4*H7*H13</f>
        <v>1.3682761772021994</v>
      </c>
      <c r="I10" s="6">
        <f t="shared" ref="I10:Q10" si="1">I4*I7*I13</f>
        <v>1.3682761772019751</v>
      </c>
      <c r="J10" s="6">
        <f t="shared" si="1"/>
        <v>1.3682761772017764</v>
      </c>
      <c r="K10" s="6">
        <f t="shared" si="1"/>
        <v>1.3682761772016108</v>
      </c>
      <c r="L10" s="6">
        <f t="shared" si="1"/>
        <v>1.3682761772015444</v>
      </c>
      <c r="M10" s="6">
        <f t="shared" si="1"/>
        <v>1.3682761772015881</v>
      </c>
      <c r="N10" s="6">
        <f t="shared" si="1"/>
        <v>1.3682761772016487</v>
      </c>
      <c r="O10" s="6">
        <f t="shared" si="1"/>
        <v>1.3682761772017016</v>
      </c>
      <c r="P10" s="6">
        <f t="shared" si="1"/>
        <v>1.3682761772017467</v>
      </c>
      <c r="Q10" s="6">
        <f t="shared" si="1"/>
        <v>1.3682761772017844</v>
      </c>
    </row>
    <row r="11" spans="2:18" x14ac:dyDescent="0.3">
      <c r="B11" s="5" t="s">
        <v>13</v>
      </c>
      <c r="C11" s="5">
        <v>288.16000000000003</v>
      </c>
      <c r="F11" s="6" t="s">
        <v>14</v>
      </c>
      <c r="G11" s="6">
        <v>0</v>
      </c>
      <c r="H11" s="6">
        <f>H13*(H10-I10)</f>
        <v>1.4270525214979537E-11</v>
      </c>
      <c r="I11" s="6">
        <f t="shared" ref="I11:P11" si="2">I13*(I10-J10)</f>
        <v>1.4089766973270556E-11</v>
      </c>
      <c r="J11" s="6">
        <f t="shared" si="2"/>
        <v>1.3166391666532218E-11</v>
      </c>
      <c r="K11" s="6">
        <f t="shared" si="2"/>
        <v>5.9574033925549714E-12</v>
      </c>
      <c r="L11" s="6">
        <f t="shared" si="2"/>
        <v>-4.4659051340515449E-12</v>
      </c>
      <c r="M11" s="6">
        <f t="shared" si="2"/>
        <v>-7.1044810644132621E-12</v>
      </c>
      <c r="N11" s="6">
        <f t="shared" si="2"/>
        <v>-7.1831682314143678E-12</v>
      </c>
      <c r="O11" s="6">
        <f t="shared" si="2"/>
        <v>-7.190503983284961E-12</v>
      </c>
      <c r="P11" s="6">
        <f t="shared" si="2"/>
        <v>-7.1662067952131936E-12</v>
      </c>
      <c r="Q11" s="6">
        <v>0</v>
      </c>
    </row>
    <row r="12" spans="2:18" x14ac:dyDescent="0.3">
      <c r="B12" s="5" t="s">
        <v>8</v>
      </c>
      <c r="C12" s="5">
        <v>101325</v>
      </c>
    </row>
    <row r="13" spans="2:18" x14ac:dyDescent="0.3">
      <c r="F13" s="2" t="s">
        <v>6</v>
      </c>
      <c r="G13" s="2">
        <f>(H5*H4*H7)/(G4*G7)</f>
        <v>57.428248184760584</v>
      </c>
      <c r="H13" s="2">
        <f>((G6-H6)/H7+G5*H5)^0.5</f>
        <v>63.632407960953572</v>
      </c>
      <c r="I13" s="2">
        <f t="shared" ref="I13:Q13" si="3">((H6-I6)/I7+H5*I5)^0.5</f>
        <v>70.899071833026142</v>
      </c>
      <c r="J13" s="2">
        <f t="shared" si="3"/>
        <v>79.485464615561</v>
      </c>
      <c r="K13" s="2">
        <f t="shared" si="3"/>
        <v>89.73163778864982</v>
      </c>
      <c r="L13" s="2">
        <f t="shared" si="3"/>
        <v>102.0946634395255</v>
      </c>
      <c r="M13" s="2">
        <f t="shared" si="3"/>
        <v>117.20050649945902</v>
      </c>
      <c r="N13" s="2">
        <f t="shared" si="3"/>
        <v>135.9248477745266</v>
      </c>
      <c r="O13" s="2">
        <f t="shared" si="3"/>
        <v>159.52291162427693</v>
      </c>
      <c r="P13" s="2">
        <f t="shared" si="3"/>
        <v>189.84544854460032</v>
      </c>
      <c r="Q13" s="2">
        <f t="shared" si="3"/>
        <v>229.7129927389727</v>
      </c>
    </row>
    <row r="14" spans="2:18" x14ac:dyDescent="0.3">
      <c r="B14" s="2" t="s">
        <v>15</v>
      </c>
      <c r="C14" s="2">
        <v>1900</v>
      </c>
      <c r="D14" s="1">
        <v>1900</v>
      </c>
      <c r="F14" s="2" t="s">
        <v>8</v>
      </c>
      <c r="G14" s="2">
        <f>C10-(G7*G13^2)/2</f>
        <v>133045.93281392951</v>
      </c>
      <c r="H14" s="2">
        <f>H6+H11</f>
        <v>132578.11184719813</v>
      </c>
      <c r="I14" s="2">
        <f t="shared" ref="I14:Q14" si="4">I6+I11</f>
        <v>131967.60017443288</v>
      </c>
      <c r="J14" s="2">
        <f t="shared" si="4"/>
        <v>131158.84547209847</v>
      </c>
      <c r="K14" s="2">
        <f t="shared" si="4"/>
        <v>130069.34948073192</v>
      </c>
      <c r="L14" s="2">
        <f t="shared" si="4"/>
        <v>128573.64373337128</v>
      </c>
      <c r="M14" s="2">
        <f t="shared" si="4"/>
        <v>126475.70497096652</v>
      </c>
      <c r="N14" s="2">
        <f t="shared" si="4"/>
        <v>123459.75763453868</v>
      </c>
      <c r="O14" s="2">
        <f t="shared" si="4"/>
        <v>118998.90588753947</v>
      </c>
      <c r="P14" s="2">
        <f t="shared" si="4"/>
        <v>112177.34007470041</v>
      </c>
      <c r="Q14" s="2">
        <f t="shared" si="4"/>
        <v>101325</v>
      </c>
    </row>
    <row r="15" spans="2:18" x14ac:dyDescent="0.3">
      <c r="F15" s="2" t="s">
        <v>9</v>
      </c>
      <c r="G15" s="2">
        <v>1.1850000000000001</v>
      </c>
      <c r="H15" s="2">
        <v>1.1850000000000001</v>
      </c>
      <c r="I15" s="2">
        <v>1.1850000000000001</v>
      </c>
      <c r="J15" s="2">
        <v>1.1850000000000001</v>
      </c>
      <c r="K15" s="2">
        <v>1.1850000000000001</v>
      </c>
      <c r="L15" s="2">
        <v>1.1850000000000001</v>
      </c>
      <c r="M15" s="2">
        <v>1.1850000000000001</v>
      </c>
      <c r="N15" s="2">
        <v>1.1850000000000001</v>
      </c>
      <c r="O15" s="2">
        <v>1.1850000000000001</v>
      </c>
      <c r="P15" s="2">
        <v>1.1850000000000001</v>
      </c>
      <c r="Q15" s="2">
        <v>1.1850000000000001</v>
      </c>
      <c r="R15" s="2"/>
    </row>
    <row r="17" spans="6:17" x14ac:dyDescent="0.3">
      <c r="F17" s="2" t="s">
        <v>16</v>
      </c>
      <c r="G17" s="2">
        <f>$C$11-(G13^2)/(2*$C$8)</f>
        <v>286.51822197850936</v>
      </c>
      <c r="H17" s="2">
        <f t="shared" ref="H17:Q17" si="5">$C$11-(H13^2)/(2*$C$8)</f>
        <v>286.14432728847612</v>
      </c>
      <c r="I17" s="2">
        <f t="shared" si="5"/>
        <v>285.65767105397026</v>
      </c>
      <c r="J17" s="2">
        <f t="shared" si="5"/>
        <v>285.01486903367606</v>
      </c>
      <c r="K17" s="2">
        <f t="shared" si="5"/>
        <v>284.15175287722354</v>
      </c>
      <c r="L17" s="2">
        <f t="shared" si="5"/>
        <v>282.97117069751596</v>
      </c>
      <c r="M17" s="2">
        <f t="shared" si="5"/>
        <v>281.32210736572597</v>
      </c>
      <c r="N17" s="2">
        <f t="shared" si="5"/>
        <v>278.96268606007158</v>
      </c>
      <c r="O17" s="2">
        <f t="shared" si="5"/>
        <v>275.49195971072936</v>
      </c>
      <c r="P17" s="2">
        <f t="shared" si="5"/>
        <v>270.21829632959953</v>
      </c>
      <c r="Q17" s="2">
        <f t="shared" si="5"/>
        <v>261.89155165616523</v>
      </c>
    </row>
    <row r="18" spans="6:17" x14ac:dyDescent="0.3">
      <c r="F18" s="2" t="s">
        <v>17</v>
      </c>
      <c r="G18" s="2">
        <f>SQRT($C$7*$C$6*G17)</f>
        <v>339.28128459533912</v>
      </c>
      <c r="H18" s="2">
        <f t="shared" ref="H18:Q18" si="6">SQRT($C$7*$C$6*H17)</f>
        <v>339.05983815084909</v>
      </c>
      <c r="I18" s="2">
        <f t="shared" si="6"/>
        <v>338.77138965500012</v>
      </c>
      <c r="J18" s="2">
        <f t="shared" si="6"/>
        <v>338.39001432498702</v>
      </c>
      <c r="K18" s="2">
        <f t="shared" si="6"/>
        <v>337.8772492449819</v>
      </c>
      <c r="L18" s="2">
        <f t="shared" si="6"/>
        <v>337.17461932412789</v>
      </c>
      <c r="M18" s="2">
        <f t="shared" si="6"/>
        <v>336.19071211581672</v>
      </c>
      <c r="N18" s="2">
        <f t="shared" si="6"/>
        <v>334.77794419830468</v>
      </c>
      <c r="O18" s="2">
        <f t="shared" si="6"/>
        <v>332.68884881665389</v>
      </c>
      <c r="P18" s="2">
        <f t="shared" si="6"/>
        <v>329.48917874190795</v>
      </c>
      <c r="Q18" s="2">
        <f t="shared" si="6"/>
        <v>324.37287079320038</v>
      </c>
    </row>
    <row r="19" spans="6:17" x14ac:dyDescent="0.3">
      <c r="F19" s="2" t="s">
        <v>18</v>
      </c>
      <c r="G19" s="2">
        <f>G13/G18</f>
        <v>0.16926441508041115</v>
      </c>
      <c r="H19" s="2">
        <f t="shared" ref="H19:Q19" si="7">H13/H18</f>
        <v>0.18767309129854318</v>
      </c>
      <c r="I19" s="2">
        <f t="shared" si="7"/>
        <v>0.20928293828244685</v>
      </c>
      <c r="J19" s="2">
        <f t="shared" si="7"/>
        <v>0.23489305609125866</v>
      </c>
      <c r="K19" s="2">
        <f t="shared" si="7"/>
        <v>0.26557466650732919</v>
      </c>
      <c r="L19" s="2">
        <f t="shared" si="7"/>
        <v>0.30279462803035395</v>
      </c>
      <c r="M19" s="2">
        <f t="shared" si="7"/>
        <v>0.34861315995869568</v>
      </c>
      <c r="N19" s="2">
        <f t="shared" si="7"/>
        <v>0.40601494253161413</v>
      </c>
      <c r="O19" s="2">
        <f t="shared" si="7"/>
        <v>0.47949581776391498</v>
      </c>
      <c r="P19" s="2">
        <f t="shared" si="7"/>
        <v>0.57618113368544976</v>
      </c>
      <c r="Q19" s="2">
        <f t="shared" si="7"/>
        <v>0.70817572436698373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iterat">
                <anchor moveWithCells="1">
                  <from>
                    <xdr:col>1</xdr:col>
                    <xdr:colOff>68580</xdr:colOff>
                    <xdr:row>15</xdr:row>
                    <xdr:rowOff>83820</xdr:rowOff>
                  </from>
                  <to>
                    <xdr:col>2</xdr:col>
                    <xdr:colOff>533400</xdr:colOff>
                    <xdr:row>19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9"/>
  <sheetViews>
    <sheetView topLeftCell="A7" zoomScale="55" zoomScaleNormal="55" workbookViewId="0">
      <selection activeCell="S28" sqref="S28"/>
    </sheetView>
  </sheetViews>
  <sheetFormatPr defaultColWidth="9.109375" defaultRowHeight="14.4" x14ac:dyDescent="0.3"/>
  <cols>
    <col min="1" max="2" width="9.109375" style="1"/>
    <col min="3" max="3" width="10.109375" style="1" bestFit="1" customWidth="1"/>
    <col min="4" max="6" width="9.109375" style="1"/>
    <col min="7" max="8" width="11.109375" style="1" bestFit="1" customWidth="1"/>
    <col min="9" max="9" width="12.109375" style="1" customWidth="1"/>
    <col min="10" max="10" width="13" style="1" customWidth="1"/>
    <col min="11" max="11" width="14" style="1" customWidth="1"/>
    <col min="12" max="12" width="12.6640625" style="1" customWidth="1"/>
    <col min="13" max="13" width="12.109375" style="1" customWidth="1"/>
    <col min="14" max="14" width="12.6640625" style="1" customWidth="1"/>
    <col min="15" max="15" width="13.5546875" style="1" customWidth="1"/>
    <col min="16" max="16" width="14" style="1" customWidth="1"/>
    <col min="17" max="17" width="15.44140625" style="1" customWidth="1"/>
    <col min="18" max="16384" width="9.109375" style="1"/>
  </cols>
  <sheetData>
    <row r="1" spans="2:18" x14ac:dyDescent="0.3">
      <c r="F1" s="2" t="s">
        <v>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</row>
    <row r="2" spans="2:18" x14ac:dyDescent="0.3">
      <c r="F2" s="2" t="s">
        <v>1</v>
      </c>
      <c r="G2" s="3">
        <v>0</v>
      </c>
      <c r="H2" s="3">
        <v>0.01</v>
      </c>
      <c r="I2" s="3">
        <v>0.02</v>
      </c>
      <c r="J2" s="3">
        <v>0.03</v>
      </c>
      <c r="K2" s="3">
        <v>0.04</v>
      </c>
      <c r="L2" s="3">
        <v>0.05</v>
      </c>
      <c r="M2" s="3">
        <v>0.06</v>
      </c>
      <c r="N2" s="3">
        <v>7.0000000000000007E-2</v>
      </c>
      <c r="O2" s="3">
        <v>0.08</v>
      </c>
      <c r="P2" s="3">
        <v>0.09</v>
      </c>
      <c r="Q2" s="3">
        <v>0.1</v>
      </c>
    </row>
    <row r="3" spans="2:18" x14ac:dyDescent="0.3">
      <c r="B3" s="2" t="s">
        <v>2</v>
      </c>
      <c r="C3" s="2">
        <v>0.1</v>
      </c>
      <c r="F3" s="2" t="s">
        <v>3</v>
      </c>
      <c r="G3" s="3">
        <v>0.08</v>
      </c>
      <c r="H3" s="3">
        <v>7.5999999999999998E-2</v>
      </c>
      <c r="I3" s="3">
        <v>7.1999999999999995E-2</v>
      </c>
      <c r="J3" s="3">
        <v>6.8000000000000005E-2</v>
      </c>
      <c r="K3" s="3">
        <v>6.4000000000000001E-2</v>
      </c>
      <c r="L3" s="3">
        <v>0.06</v>
      </c>
      <c r="M3" s="3">
        <v>5.6000000000000001E-2</v>
      </c>
      <c r="N3" s="3">
        <v>5.1999999999999998E-2</v>
      </c>
      <c r="O3" s="3">
        <v>4.8000000000000001E-2</v>
      </c>
      <c r="P3" s="3">
        <v>4.3999999999999997E-2</v>
      </c>
      <c r="Q3" s="3">
        <v>0.04</v>
      </c>
    </row>
    <row r="4" spans="2:18" x14ac:dyDescent="0.3">
      <c r="B4" s="2" t="s">
        <v>4</v>
      </c>
      <c r="C4" s="2">
        <v>0.01</v>
      </c>
      <c r="F4" s="2" t="s">
        <v>5</v>
      </c>
      <c r="G4" s="3">
        <f>(PI()*(2*G3)^2)/4</f>
        <v>2.0106192982974676E-2</v>
      </c>
      <c r="H4" s="3">
        <f t="shared" ref="H4:Q4" si="0">(PI()*(2*H3)^2)/4</f>
        <v>1.8145839167134643E-2</v>
      </c>
      <c r="I4" s="3">
        <f t="shared" si="0"/>
        <v>1.6286016316209486E-2</v>
      </c>
      <c r="J4" s="3">
        <f t="shared" si="0"/>
        <v>1.4526724430199206E-2</v>
      </c>
      <c r="K4" s="3">
        <f t="shared" si="0"/>
        <v>1.2867963509103792E-2</v>
      </c>
      <c r="L4" s="3">
        <f t="shared" si="0"/>
        <v>1.1309733552923255E-2</v>
      </c>
      <c r="M4" s="3">
        <f t="shared" si="0"/>
        <v>9.8520345616575928E-3</v>
      </c>
      <c r="N4" s="3">
        <f t="shared" si="0"/>
        <v>8.4948665353067991E-3</v>
      </c>
      <c r="O4" s="3">
        <f t="shared" si="0"/>
        <v>7.2382294738708832E-3</v>
      </c>
      <c r="P4" s="3">
        <f t="shared" si="0"/>
        <v>6.0821233773498389E-3</v>
      </c>
      <c r="Q4" s="3">
        <f t="shared" si="0"/>
        <v>5.0265482457436689E-3</v>
      </c>
    </row>
    <row r="5" spans="2:18" x14ac:dyDescent="0.3">
      <c r="F5" s="2" t="s">
        <v>6</v>
      </c>
      <c r="G5" s="3">
        <v>42.000629864445045</v>
      </c>
      <c r="H5" s="3">
        <v>46.626793582595631</v>
      </c>
      <c r="I5" s="3">
        <v>52.08210422089563</v>
      </c>
      <c r="J5" s="3">
        <v>58.587006909231093</v>
      </c>
      <c r="K5" s="3">
        <v>66.446433890730063</v>
      </c>
      <c r="L5" s="3">
        <v>76.096731406494015</v>
      </c>
      <c r="M5" s="3">
        <v>88.19115344962006</v>
      </c>
      <c r="N5" s="3">
        <v>103.77222508480467</v>
      </c>
      <c r="O5" s="3">
        <v>124.67538808502619</v>
      </c>
      <c r="P5" s="3">
        <v>154.73850511020635</v>
      </c>
      <c r="Q5" s="3">
        <v>205.87821659528962</v>
      </c>
    </row>
    <row r="6" spans="2:18" x14ac:dyDescent="0.3">
      <c r="B6" s="7" t="s">
        <v>7</v>
      </c>
      <c r="C6" s="7">
        <v>1.4</v>
      </c>
      <c r="F6" s="2" t="s">
        <v>8</v>
      </c>
      <c r="G6" s="3">
        <v>133570.95485996743</v>
      </c>
      <c r="H6" s="3">
        <v>133222.14087963229</v>
      </c>
      <c r="I6" s="3">
        <v>132763.83604465303</v>
      </c>
      <c r="J6" s="3">
        <v>132151.17147978314</v>
      </c>
      <c r="K6" s="3">
        <v>131315.50972033059</v>
      </c>
      <c r="L6" s="3">
        <v>130148.06159567442</v>
      </c>
      <c r="M6" s="3">
        <v>128468.45235335728</v>
      </c>
      <c r="N6" s="3">
        <v>125958.93819888323</v>
      </c>
      <c r="O6" s="3">
        <v>122007.74371816174</v>
      </c>
      <c r="P6" s="3">
        <v>115244.92974383444</v>
      </c>
      <c r="Q6" s="3">
        <v>101325</v>
      </c>
    </row>
    <row r="7" spans="2:18" x14ac:dyDescent="0.3">
      <c r="B7" s="7" t="s">
        <v>3</v>
      </c>
      <c r="C7" s="7">
        <v>286.97199999999998</v>
      </c>
      <c r="F7" s="2" t="s">
        <v>9</v>
      </c>
      <c r="G7" s="3">
        <v>1.6201839897619352</v>
      </c>
      <c r="H7" s="3">
        <v>1.6171018573542504</v>
      </c>
      <c r="I7" s="3">
        <v>1.6130449879106998</v>
      </c>
      <c r="J7" s="3">
        <v>1.6076099887142272</v>
      </c>
      <c r="K7" s="3">
        <v>1.6001769557918437</v>
      </c>
      <c r="L7" s="3">
        <v>1.5897576458333762</v>
      </c>
      <c r="M7" s="3">
        <v>1.5747011328089735</v>
      </c>
      <c r="N7" s="3">
        <v>1.5520696738409157</v>
      </c>
      <c r="O7" s="3">
        <v>1.5161273403101314</v>
      </c>
      <c r="P7" s="3">
        <v>1.4537677833396168</v>
      </c>
      <c r="Q7" s="3">
        <v>1.3221123829201886</v>
      </c>
    </row>
    <row r="8" spans="2:18" x14ac:dyDescent="0.3">
      <c r="B8" s="7" t="s">
        <v>10</v>
      </c>
      <c r="C8" s="7">
        <v>1004.4</v>
      </c>
    </row>
    <row r="10" spans="2:18" x14ac:dyDescent="0.3">
      <c r="B10" s="8" t="s">
        <v>11</v>
      </c>
      <c r="C10" s="8">
        <v>135000</v>
      </c>
      <c r="F10" s="6" t="s">
        <v>12</v>
      </c>
      <c r="G10" s="6">
        <f>G4*G7*G13</f>
        <v>1.3682012543235118</v>
      </c>
      <c r="H10" s="6">
        <f>H4*H7*H13</f>
        <v>1.3682012477235501</v>
      </c>
      <c r="I10" s="6">
        <f t="shared" ref="I10:Q10" si="1">I4*I7*I13</f>
        <v>1.3682008797360103</v>
      </c>
      <c r="J10" s="6">
        <f t="shared" si="1"/>
        <v>1.3682003674292189</v>
      </c>
      <c r="K10" s="6">
        <f t="shared" si="1"/>
        <v>1.3681997529279761</v>
      </c>
      <c r="L10" s="6">
        <f t="shared" si="1"/>
        <v>1.3681990873809775</v>
      </c>
      <c r="M10" s="6">
        <f t="shared" si="1"/>
        <v>1.368198429463644</v>
      </c>
      <c r="N10" s="6">
        <f t="shared" si="1"/>
        <v>1.368197841429128</v>
      </c>
      <c r="O10" s="6">
        <f t="shared" si="1"/>
        <v>1.3681973814189277</v>
      </c>
      <c r="P10" s="6">
        <f t="shared" si="1"/>
        <v>1.3681970906318259</v>
      </c>
      <c r="Q10" s="6">
        <f t="shared" si="1"/>
        <v>1.3681969743345253</v>
      </c>
    </row>
    <row r="11" spans="2:18" x14ac:dyDescent="0.3">
      <c r="B11" s="8" t="s">
        <v>13</v>
      </c>
      <c r="C11" s="8">
        <v>288.16000000000003</v>
      </c>
      <c r="F11" s="6" t="s">
        <v>14</v>
      </c>
      <c r="G11" s="6">
        <v>0</v>
      </c>
      <c r="H11" s="6">
        <f>H13*(H10-I10)</f>
        <v>1.7158078975209108E-5</v>
      </c>
      <c r="I11" s="6">
        <f t="shared" ref="I11:P11" si="2">I13*(I10-J10)</f>
        <v>2.6682015547596603E-5</v>
      </c>
      <c r="J11" s="6">
        <f t="shared" si="2"/>
        <v>3.6001788331460328E-5</v>
      </c>
      <c r="K11" s="6">
        <f t="shared" si="2"/>
        <v>4.4223224379577499E-5</v>
      </c>
      <c r="L11" s="6">
        <f t="shared" si="2"/>
        <v>5.006535835145714E-5</v>
      </c>
      <c r="M11" s="6">
        <f t="shared" si="2"/>
        <v>5.1859442014808713E-5</v>
      </c>
      <c r="N11" s="6">
        <f t="shared" si="2"/>
        <v>4.7736281915194604E-5</v>
      </c>
      <c r="O11" s="6">
        <f t="shared" si="2"/>
        <v>3.6253994696622189E-5</v>
      </c>
      <c r="P11" s="6">
        <f t="shared" si="2"/>
        <v>1.7995670442201969E-5</v>
      </c>
      <c r="Q11" s="6">
        <v>0</v>
      </c>
    </row>
    <row r="12" spans="2:18" x14ac:dyDescent="0.3">
      <c r="B12" s="8" t="s">
        <v>8</v>
      </c>
      <c r="C12" s="8">
        <v>101325</v>
      </c>
    </row>
    <row r="13" spans="2:18" x14ac:dyDescent="0.3">
      <c r="F13" s="2" t="s">
        <v>6</v>
      </c>
      <c r="G13" s="2">
        <f>(H5*H4*H7)/(G4*G7)</f>
        <v>42.000629663462391</v>
      </c>
      <c r="H13" s="2">
        <f>((G6-H6)/H7+G5*H5)^0.5</f>
        <v>46.626793357676199</v>
      </c>
      <c r="I13" s="2">
        <f t="shared" ref="I13:Q13" si="3">((H6-I6)/I7+H5*I5)^0.5</f>
        <v>52.082103914587272</v>
      </c>
      <c r="J13" s="2">
        <f t="shared" si="3"/>
        <v>58.587006543101147</v>
      </c>
      <c r="K13" s="2">
        <f t="shared" si="3"/>
        <v>66.446433491574027</v>
      </c>
      <c r="L13" s="2">
        <f t="shared" si="3"/>
        <v>76.09673100565648</v>
      </c>
      <c r="M13" s="2">
        <f t="shared" si="3"/>
        <v>88.191153081093347</v>
      </c>
      <c r="N13" s="2">
        <f t="shared" si="3"/>
        <v>103.77222478148485</v>
      </c>
      <c r="O13" s="2">
        <f t="shared" si="3"/>
        <v>124.6753878724528</v>
      </c>
      <c r="P13" s="2">
        <f t="shared" si="3"/>
        <v>154.73850499717548</v>
      </c>
      <c r="Q13" s="2">
        <f t="shared" si="3"/>
        <v>205.87821655878469</v>
      </c>
    </row>
    <row r="14" spans="2:18" x14ac:dyDescent="0.3">
      <c r="B14" s="2" t="s">
        <v>15</v>
      </c>
      <c r="C14" s="2">
        <v>2000</v>
      </c>
      <c r="D14" s="1">
        <v>2000</v>
      </c>
      <c r="F14" s="2" t="s">
        <v>8</v>
      </c>
      <c r="G14" s="2">
        <f>C10-(G7*G13^2)/2</f>
        <v>133570.95487354105</v>
      </c>
      <c r="H14" s="2">
        <f>H6+H11</f>
        <v>133222.14089679037</v>
      </c>
      <c r="I14" s="2">
        <f t="shared" ref="I14:Q14" si="4">I6+I11</f>
        <v>132763.83607133504</v>
      </c>
      <c r="J14" s="2">
        <f t="shared" si="4"/>
        <v>132151.17151578492</v>
      </c>
      <c r="K14" s="2">
        <f t="shared" si="4"/>
        <v>131315.5097645538</v>
      </c>
      <c r="L14" s="2">
        <f t="shared" si="4"/>
        <v>130148.06164573977</v>
      </c>
      <c r="M14" s="2">
        <f t="shared" si="4"/>
        <v>128468.45240521673</v>
      </c>
      <c r="N14" s="2">
        <f t="shared" si="4"/>
        <v>125958.93824661951</v>
      </c>
      <c r="O14" s="2">
        <f t="shared" si="4"/>
        <v>122007.74375441574</v>
      </c>
      <c r="P14" s="2">
        <f t="shared" si="4"/>
        <v>115244.92976183011</v>
      </c>
      <c r="Q14" s="2">
        <f t="shared" si="4"/>
        <v>101325</v>
      </c>
    </row>
    <row r="15" spans="2:18" x14ac:dyDescent="0.3">
      <c r="F15" s="2" t="s">
        <v>9</v>
      </c>
      <c r="G15" s="2">
        <f>G14/($C$7*G17)</f>
        <v>1.6201839898791814</v>
      </c>
      <c r="H15" s="2">
        <f t="shared" ref="H15:Q15" si="5">H14/($C$7*H17)</f>
        <v>1.6171018575037062</v>
      </c>
      <c r="I15" s="2">
        <f t="shared" si="5"/>
        <v>1.6130449881455498</v>
      </c>
      <c r="J15" s="2">
        <f t="shared" si="5"/>
        <v>1.6076099890323305</v>
      </c>
      <c r="K15" s="2">
        <f t="shared" si="5"/>
        <v>1.6001769561829726</v>
      </c>
      <c r="L15" s="2">
        <f t="shared" si="5"/>
        <v>1.5897576462756888</v>
      </c>
      <c r="M15" s="2">
        <f t="shared" si="5"/>
        <v>1.5747011332654035</v>
      </c>
      <c r="N15" s="2">
        <f t="shared" si="5"/>
        <v>1.5520696742571314</v>
      </c>
      <c r="O15" s="2">
        <f t="shared" si="5"/>
        <v>1.5161273406179803</v>
      </c>
      <c r="P15" s="2">
        <f t="shared" si="5"/>
        <v>1.4537677834749827</v>
      </c>
      <c r="Q15" s="2">
        <f t="shared" si="5"/>
        <v>1.3221123828831447</v>
      </c>
      <c r="R15" s="2"/>
    </row>
    <row r="17" spans="6:17" x14ac:dyDescent="0.3">
      <c r="F17" s="2" t="s">
        <v>16</v>
      </c>
      <c r="G17" s="2">
        <f>$C$11-(G13^2)/(2*$C$8)</f>
        <v>287.28183746907246</v>
      </c>
      <c r="H17" s="2">
        <f t="shared" ref="H17:Q17" si="6">$C$11-(H13^2)/(2*$C$8)</f>
        <v>287.07773304519145</v>
      </c>
      <c r="I17" s="2">
        <f t="shared" si="6"/>
        <v>286.80966868370678</v>
      </c>
      <c r="J17" s="2">
        <f t="shared" si="6"/>
        <v>286.45129961385834</v>
      </c>
      <c r="K17" s="2">
        <f t="shared" si="6"/>
        <v>285.96210646965847</v>
      </c>
      <c r="L17" s="2">
        <f t="shared" si="6"/>
        <v>285.27732752402073</v>
      </c>
      <c r="M17" s="2">
        <f t="shared" si="6"/>
        <v>284.28819619585187</v>
      </c>
      <c r="N17" s="2">
        <f t="shared" si="6"/>
        <v>282.79924998202961</v>
      </c>
      <c r="O17" s="2">
        <f t="shared" si="6"/>
        <v>280.42207071826635</v>
      </c>
      <c r="P17" s="2">
        <f t="shared" si="6"/>
        <v>276.24044358385061</v>
      </c>
      <c r="Q17" s="2">
        <f t="shared" si="6"/>
        <v>267.05992032386212</v>
      </c>
    </row>
    <row r="18" spans="6:17" x14ac:dyDescent="0.3">
      <c r="F18" s="2" t="s">
        <v>17</v>
      </c>
      <c r="G18" s="2">
        <f>SQRT($C$7*$C$6*G17)</f>
        <v>339.73310237161837</v>
      </c>
      <c r="H18" s="2">
        <f t="shared" ref="H18:Q18" si="7">SQRT($C$7*$C$6*H17)</f>
        <v>339.61239625552912</v>
      </c>
      <c r="I18" s="2">
        <f t="shared" si="7"/>
        <v>339.45379941621064</v>
      </c>
      <c r="J18" s="2">
        <f t="shared" si="7"/>
        <v>339.24165913682151</v>
      </c>
      <c r="K18" s="2">
        <f t="shared" si="7"/>
        <v>338.95186186969846</v>
      </c>
      <c r="L18" s="2">
        <f t="shared" si="7"/>
        <v>338.5457832079918</v>
      </c>
      <c r="M18" s="2">
        <f t="shared" si="7"/>
        <v>337.95836005964168</v>
      </c>
      <c r="N18" s="2">
        <f t="shared" si="7"/>
        <v>337.07217760025844</v>
      </c>
      <c r="O18" s="2">
        <f t="shared" si="7"/>
        <v>335.65249212455916</v>
      </c>
      <c r="P18" s="2">
        <f t="shared" si="7"/>
        <v>333.14048328986178</v>
      </c>
      <c r="Q18" s="2">
        <f t="shared" si="7"/>
        <v>327.55794485441976</v>
      </c>
    </row>
    <row r="19" spans="6:17" x14ac:dyDescent="0.3">
      <c r="F19" s="2" t="s">
        <v>18</v>
      </c>
      <c r="G19" s="2">
        <f>G13/G18</f>
        <v>0.1236283110779115</v>
      </c>
      <c r="H19" s="2">
        <f t="shared" ref="H19:Q19" si="8">H13/H18</f>
        <v>0.13729414435918749</v>
      </c>
      <c r="I19" s="2">
        <f t="shared" si="8"/>
        <v>0.1534291382337083</v>
      </c>
      <c r="J19" s="2">
        <f t="shared" si="8"/>
        <v>0.17269991749295177</v>
      </c>
      <c r="K19" s="2">
        <f t="shared" si="8"/>
        <v>0.19603501548877075</v>
      </c>
      <c r="L19" s="2">
        <f t="shared" si="8"/>
        <v>0.2247753030168598</v>
      </c>
      <c r="M19" s="2">
        <f t="shared" si="8"/>
        <v>0.26095271933953545</v>
      </c>
      <c r="N19" s="2">
        <f t="shared" si="8"/>
        <v>0.30786351315103405</v>
      </c>
      <c r="O19" s="2">
        <f t="shared" si="8"/>
        <v>0.37144186561316017</v>
      </c>
      <c r="P19" s="2">
        <f t="shared" si="8"/>
        <v>0.46448424241054864</v>
      </c>
      <c r="Q19" s="2">
        <f t="shared" si="8"/>
        <v>0.62852457036352893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1]!iterat">
                <anchor moveWithCells="1" sizeWithCells="1">
                  <from>
                    <xdr:col>1</xdr:col>
                    <xdr:colOff>419100</xdr:colOff>
                    <xdr:row>15</xdr:row>
                    <xdr:rowOff>182880</xdr:rowOff>
                  </from>
                  <to>
                    <xdr:col>4</xdr:col>
                    <xdr:colOff>30480</xdr:colOff>
                    <xdr:row>18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ро-конст</vt:lpstr>
      <vt:lpstr>ро-вар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2021-05-16T13:34:35Z</dcterms:modified>
</cp:coreProperties>
</file>