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<sst xmlns="http://schemas.openxmlformats.org/spreadsheetml/2006/main" count="55" uniqueCount="43">
  <si>
    <t>TSMC</t>
  </si>
  <si>
    <t>UMC</t>
  </si>
  <si>
    <t>SMIC</t>
  </si>
  <si>
    <t>Первая группа</t>
  </si>
  <si>
    <t>Общая прибыль</t>
  </si>
  <si>
    <t>Стоимость активов</t>
  </si>
  <si>
    <t>Чистая прибыль</t>
  </si>
  <si>
    <t>Третья группа</t>
  </si>
  <si>
    <t>Выручка от реализации продукции</t>
  </si>
  <si>
    <t>Оборотные средства</t>
  </si>
  <si>
    <t>Дебиторская задолженность</t>
  </si>
  <si>
    <t>Собственный капитал</t>
  </si>
  <si>
    <t>Четвертая группа</t>
  </si>
  <si>
    <t>Срочные обязательства</t>
  </si>
  <si>
    <t>Прочие активы</t>
  </si>
  <si>
    <t>Основные фонды и прочие внеоборотные активы</t>
  </si>
  <si>
    <t>Баланс</t>
  </si>
  <si>
    <t>Рассчетные величины К для составления рейтинга</t>
  </si>
  <si>
    <t>Общая рентабельность предприятия (общая прибыль к активам)</t>
  </si>
  <si>
    <t>Чистая рентабельность предприятия (чистая прибыль к активам)</t>
  </si>
  <si>
    <t>https://vc.ru/tech/225444-vazhneyshaya-kompaniya-v-mire-o-kotoroy-malo-kto-slyshal-glavnoe-o-tsmc-chi-mikroshemy-stoyat-v-tehnike-i-avtomobilyah</t>
  </si>
  <si>
    <t>Рентабельность собственного капитала (чистая прибыль к собственному капиталу)</t>
  </si>
  <si>
    <t>https://www.nasdaq.com/articles/an-overview-of-the-top-5-semiconductor-foundry-companies-2021-10-01</t>
  </si>
  <si>
    <t>Вторая группа</t>
  </si>
  <si>
    <t>Чистая прибыль к объему реализации продукции</t>
  </si>
  <si>
    <t>Общая прибыль к объему реализации продукции</t>
  </si>
  <si>
    <t>Отдача от активов (выручка от реализации продукции к активам)</t>
  </si>
  <si>
    <t>Оборачиваемость оборотных фондов (выручка от реализации продукции к оборотным средствам)</t>
  </si>
  <si>
    <t>Оборачиваемость дебиторской задолженности (выручка от реализации продукции к дебиторской задолженности)</t>
  </si>
  <si>
    <t>Отдача собственного капитала (выручка от реализации продукции к собственному капиталу)</t>
  </si>
  <si>
    <t>Текущий коэффициент ликвидности (оборотные средства к срочным обязательствам)</t>
  </si>
  <si>
    <t>Показатели производства и КСО</t>
  </si>
  <si>
    <t>Коэффициент повторного использования отходов</t>
  </si>
  <si>
    <t>R&amp;D расходы</t>
  </si>
  <si>
    <t>R&amp;D расходы в доле выручки</t>
  </si>
  <si>
    <t>Техпроцесс (нм)</t>
  </si>
  <si>
    <t>Полученные патенты</t>
  </si>
  <si>
    <t>Коэффициент удовлетворения потребителя</t>
  </si>
  <si>
    <t>Количество используемых технологий</t>
  </si>
  <si>
    <t>Доля рынка (млрд. долларов)*</t>
  </si>
  <si>
    <t>Доля рынка (%)</t>
  </si>
  <si>
    <t>Итоговые рейтинговые оценки (R):</t>
  </si>
  <si>
    <t>Итоговый рейтинг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</si>
</sst>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111111"/>
      <name val="&quot;Open Sans&quot;"/>
    </font>
    <font/>
    <font>
      <sz val="12.0"/>
      <color rgb="FF000000"/>
      <name val="&quot;Times New Roman&quot;"/>
    </font>
    <font>
      <color theme="1"/>
      <name val="Arial"/>
      <scheme val="minor"/>
    </font>
    <font>
      <u/>
      <color rgb="FF1155CC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 vertical="top"/>
    </xf>
    <xf borderId="2" fillId="0" fontId="5" numFmtId="0" xfId="0" applyAlignment="1" applyBorder="1" applyFont="1">
      <alignment readingOrder="0"/>
    </xf>
    <xf borderId="4" fillId="0" fontId="3" numFmtId="0" xfId="0" applyBorder="1" applyFont="1"/>
    <xf borderId="1" fillId="0" fontId="5" numFmtId="0" xfId="0" applyAlignment="1" applyBorder="1" applyFont="1">
      <alignment horizontal="center" readingOrder="0"/>
    </xf>
    <xf borderId="1" fillId="0" fontId="5" numFmtId="0" xfId="0" applyBorder="1" applyFont="1"/>
    <xf borderId="1" fillId="0" fontId="1" numFmtId="0" xfId="0" applyAlignment="1" applyBorder="1" applyFont="1">
      <alignment readingOrder="0" vertical="top"/>
    </xf>
    <xf borderId="0" fillId="0" fontId="6" numFmtId="0" xfId="0" applyAlignment="1" applyFont="1">
      <alignment readingOrder="0"/>
    </xf>
    <xf borderId="5" fillId="0" fontId="1" numFmtId="0" xfId="0" applyAlignment="1" applyBorder="1" applyFont="1">
      <alignment readingOrder="0" vertical="top"/>
    </xf>
    <xf borderId="5" fillId="0" fontId="1" numFmtId="0" xfId="0" applyAlignment="1" applyBorder="1" applyFont="1">
      <alignment horizontal="right" readingOrder="0" vertical="top"/>
    </xf>
    <xf borderId="6" fillId="0" fontId="1" numFmtId="0" xfId="0" applyAlignment="1" applyBorder="1" applyFont="1">
      <alignment horizontal="center" readingOrder="0" vertical="top"/>
    </xf>
    <xf borderId="7" fillId="0" fontId="3" numFmtId="0" xfId="0" applyBorder="1" applyFont="1"/>
    <xf borderId="1" fillId="0" fontId="1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0" fillId="0" fontId="5" numFmtId="0" xfId="0" applyAlignment="1" applyFont="1">
      <alignment readingOrder="0" shrinkToFit="0" wrapText="0"/>
    </xf>
    <xf borderId="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4" xfId="0" applyAlignment="1" applyBorder="1" applyFont="1" applyNumberFormat="1">
      <alignment readingOrder="0"/>
    </xf>
    <xf borderId="1" fillId="0" fontId="5" numFmtId="4" xfId="0" applyBorder="1" applyFont="1" applyNumberFormat="1"/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9" fillId="0" fontId="3" numFmtId="0" xfId="0" applyBorder="1" applyFont="1"/>
    <xf borderId="8" fillId="0" fontId="5" numFmtId="0" xfId="0" applyBorder="1" applyFont="1"/>
    <xf borderId="10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c.ru/tech/225444-vazhneyshaya-kompaniya-v-mire-o-kotoroy-malo-kto-slyshal-glavnoe-o-tsmc-chi-mikroshemy-stoyat-v-tehnike-i-avtomobilyah" TargetMode="External"/><Relationship Id="rId2" Type="http://schemas.openxmlformats.org/officeDocument/2006/relationships/hyperlink" Target="https://www.nasdaq.com/articles/an-overview-of-the-top-5-semiconductor-foundry-companies-2021-10-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5" max="5" width="3.75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 t="s">
        <v>3</v>
      </c>
      <c r="B2" s="4"/>
      <c r="C2" s="4"/>
      <c r="D2" s="4"/>
    </row>
    <row r="3">
      <c r="A3" s="5" t="s">
        <v>4</v>
      </c>
      <c r="B3" s="6">
        <v>7.1113012E8</v>
      </c>
      <c r="C3" s="6">
        <v>1388786.0</v>
      </c>
      <c r="D3" s="6">
        <v>920913.0</v>
      </c>
    </row>
    <row r="4">
      <c r="A4" s="2" t="s">
        <v>5</v>
      </c>
      <c r="B4" s="6">
        <v>2.760711405E9</v>
      </c>
      <c r="C4" s="6">
        <v>1.305036E7</v>
      </c>
      <c r="D4" s="6">
        <v>3.1320575E7</v>
      </c>
    </row>
    <row r="5">
      <c r="A5" s="2" t="s">
        <v>6</v>
      </c>
      <c r="B5" s="6">
        <v>5.18158082E8</v>
      </c>
      <c r="C5" s="6">
        <v>742581.0</v>
      </c>
      <c r="D5" s="6">
        <v>669098.0</v>
      </c>
    </row>
    <row r="6">
      <c r="A6" s="3" t="s">
        <v>7</v>
      </c>
      <c r="B6" s="4"/>
      <c r="C6" s="4"/>
      <c r="D6" s="4"/>
    </row>
    <row r="7">
      <c r="A7" s="2" t="s">
        <v>8</v>
      </c>
      <c r="B7" s="7">
        <v>4.8783628E8</v>
      </c>
      <c r="C7" s="7">
        <v>830929.0</v>
      </c>
      <c r="D7" s="7">
        <v>714201.0</v>
      </c>
    </row>
    <row r="8">
      <c r="A8" s="2" t="s">
        <v>9</v>
      </c>
      <c r="B8" s="6">
        <v>1.092185308E9</v>
      </c>
      <c r="C8" s="6">
        <v>5851350.0</v>
      </c>
      <c r="D8" s="6">
        <v>1.5171355E7</v>
      </c>
    </row>
    <row r="9">
      <c r="A9" s="2" t="s">
        <v>10</v>
      </c>
      <c r="B9" s="6">
        <v>1.45480272E8</v>
      </c>
      <c r="C9" s="6">
        <v>964899.0</v>
      </c>
      <c r="D9" s="6">
        <v>975927.0</v>
      </c>
    </row>
    <row r="10">
      <c r="A10" s="2" t="s">
        <v>11</v>
      </c>
      <c r="B10" s="6">
        <v>1.850621999E9</v>
      </c>
      <c r="C10" s="6">
        <v>7946566.0</v>
      </c>
      <c r="D10" s="6">
        <v>2.1681738E7</v>
      </c>
    </row>
    <row r="11">
      <c r="A11" s="3" t="s">
        <v>12</v>
      </c>
      <c r="B11" s="4"/>
      <c r="C11" s="4"/>
      <c r="D11" s="4"/>
    </row>
    <row r="12">
      <c r="A12" s="2" t="s">
        <v>13</v>
      </c>
      <c r="B12" s="6">
        <v>6.17151048E8</v>
      </c>
      <c r="C12" s="6">
        <v>2830525.0</v>
      </c>
      <c r="D12" s="6">
        <v>3892710.0</v>
      </c>
    </row>
    <row r="13">
      <c r="A13" s="2" t="s">
        <v>14</v>
      </c>
      <c r="B13" s="6">
        <v>6590191.0</v>
      </c>
      <c r="C13" s="6">
        <v>614358.0</v>
      </c>
      <c r="D13" s="2">
        <v>50741.0</v>
      </c>
    </row>
    <row r="14">
      <c r="A14" s="2" t="s">
        <v>15</v>
      </c>
      <c r="B14" s="6">
        <v>4411023.0</v>
      </c>
      <c r="C14" s="6">
        <v>53488.0</v>
      </c>
      <c r="D14" s="6">
        <v>1666.0</v>
      </c>
    </row>
    <row r="15">
      <c r="A15" s="2" t="s">
        <v>16</v>
      </c>
      <c r="B15" s="2">
        <v>2.59303805E8</v>
      </c>
      <c r="C15" s="2">
        <v>4492568.0</v>
      </c>
      <c r="D15" s="2">
        <v>1.3512397E7</v>
      </c>
    </row>
    <row r="18">
      <c r="A18" s="1"/>
      <c r="B18" s="2" t="s">
        <v>0</v>
      </c>
      <c r="C18" s="2" t="s">
        <v>1</v>
      </c>
      <c r="D18" s="2" t="s">
        <v>2</v>
      </c>
      <c r="F18" s="8" t="s">
        <v>17</v>
      </c>
      <c r="G18" s="4"/>
      <c r="H18" s="9"/>
    </row>
    <row r="19">
      <c r="A19" s="3" t="s">
        <v>3</v>
      </c>
      <c r="B19" s="4"/>
      <c r="C19" s="4"/>
      <c r="D19" s="4"/>
      <c r="F19" s="10" t="s">
        <v>0</v>
      </c>
      <c r="G19" s="10" t="s">
        <v>1</v>
      </c>
      <c r="H19" s="10" t="s">
        <v>2</v>
      </c>
    </row>
    <row r="20">
      <c r="A20" s="5" t="s">
        <v>18</v>
      </c>
      <c r="B20" s="7">
        <v>0.257589446</v>
      </c>
      <c r="C20" s="7">
        <v>0.106417447</v>
      </c>
      <c r="D20" s="7">
        <v>0.029402813</v>
      </c>
      <c r="F20" s="11">
        <f t="shared" ref="F20:H20" si="1">B20/$B20</f>
        <v>1</v>
      </c>
      <c r="G20" s="11">
        <f t="shared" si="1"/>
        <v>0.4131281334</v>
      </c>
      <c r="H20" s="11">
        <f t="shared" si="1"/>
        <v>0.1141460314</v>
      </c>
    </row>
    <row r="21">
      <c r="A21" s="12" t="s">
        <v>19</v>
      </c>
      <c r="B21" s="7">
        <v>0.187690057</v>
      </c>
      <c r="C21" s="7">
        <v>0.056901189</v>
      </c>
      <c r="D21" s="7">
        <v>0.02136289</v>
      </c>
      <c r="F21" s="11">
        <f t="shared" ref="F21:H21" si="2">B21/$B21</f>
        <v>1</v>
      </c>
      <c r="G21" s="11">
        <f t="shared" si="2"/>
        <v>0.3031657079</v>
      </c>
      <c r="H21" s="11">
        <f t="shared" si="2"/>
        <v>0.1138200411</v>
      </c>
      <c r="J21" s="13" t="s">
        <v>20</v>
      </c>
    </row>
    <row r="22">
      <c r="A22" s="14" t="s">
        <v>21</v>
      </c>
      <c r="B22" s="15">
        <v>0.279991312</v>
      </c>
      <c r="C22" s="15">
        <v>0.093446779</v>
      </c>
      <c r="D22" s="15">
        <v>0.03085998</v>
      </c>
      <c r="F22" s="11">
        <f t="shared" ref="F22:H22" si="3">B22/$B22</f>
        <v>1</v>
      </c>
      <c r="G22" s="11">
        <f t="shared" si="3"/>
        <v>0.3337488522</v>
      </c>
      <c r="H22" s="11">
        <f t="shared" si="3"/>
        <v>0.1102176342</v>
      </c>
      <c r="J22" s="13" t="s">
        <v>22</v>
      </c>
    </row>
    <row r="23">
      <c r="A23" s="16" t="s">
        <v>23</v>
      </c>
      <c r="B23" s="17"/>
      <c r="C23" s="17"/>
      <c r="D23" s="17"/>
    </row>
    <row r="24">
      <c r="A24" s="12" t="s">
        <v>24</v>
      </c>
      <c r="B24" s="18">
        <v>1.062155693</v>
      </c>
      <c r="C24" s="18">
        <v>0.893675633</v>
      </c>
      <c r="D24" s="18">
        <v>0.93684831</v>
      </c>
      <c r="F24" s="11">
        <f t="shared" ref="F24:H24" si="4">B24/$B24</f>
        <v>1</v>
      </c>
      <c r="G24" s="11">
        <f t="shared" si="4"/>
        <v>0.8413791301</v>
      </c>
      <c r="H24" s="11">
        <f t="shared" si="4"/>
        <v>0.8820254094</v>
      </c>
    </row>
    <row r="25">
      <c r="A25" s="19" t="s">
        <v>25</v>
      </c>
      <c r="B25" s="20">
        <v>1.457722907</v>
      </c>
      <c r="C25" s="20">
        <v>1.671365424</v>
      </c>
      <c r="D25" s="20">
        <v>1.289431127</v>
      </c>
      <c r="F25" s="11">
        <f t="shared" ref="F25:H25" si="5">B25/$B25</f>
        <v>1</v>
      </c>
      <c r="G25" s="11">
        <f t="shared" si="5"/>
        <v>1.146559072</v>
      </c>
      <c r="H25" s="11">
        <f t="shared" si="5"/>
        <v>0.8845515981</v>
      </c>
    </row>
    <row r="26">
      <c r="A26" s="21" t="s">
        <v>7</v>
      </c>
      <c r="B26" s="4"/>
      <c r="C26" s="4"/>
      <c r="D26" s="4"/>
    </row>
    <row r="27">
      <c r="A27" s="22" t="s">
        <v>26</v>
      </c>
      <c r="B27" s="23">
        <v>0.176706728</v>
      </c>
      <c r="C27" s="23">
        <v>0.063670964</v>
      </c>
      <c r="D27" s="23">
        <v>0.022802934</v>
      </c>
      <c r="F27" s="11">
        <f t="shared" ref="F27:H27" si="6">B27/$B27</f>
        <v>1</v>
      </c>
      <c r="G27" s="11">
        <f t="shared" si="6"/>
        <v>0.360319976</v>
      </c>
      <c r="H27" s="11">
        <f t="shared" si="6"/>
        <v>0.129043949</v>
      </c>
    </row>
    <row r="28">
      <c r="A28" s="24" t="s">
        <v>27</v>
      </c>
      <c r="B28" s="18">
        <v>0.446660724</v>
      </c>
      <c r="C28" s="18">
        <v>0.142006375</v>
      </c>
      <c r="D28" s="18">
        <v>0.047075624</v>
      </c>
      <c r="F28" s="11">
        <f t="shared" ref="F28:H28" si="7">B28/$B28</f>
        <v>1</v>
      </c>
      <c r="G28" s="11">
        <f t="shared" si="7"/>
        <v>0.31792895</v>
      </c>
      <c r="H28" s="11">
        <f t="shared" si="7"/>
        <v>0.1053945903</v>
      </c>
    </row>
    <row r="29">
      <c r="A29" s="24" t="s">
        <v>28</v>
      </c>
      <c r="B29" s="18">
        <v>3.35328133</v>
      </c>
      <c r="C29" s="18">
        <v>0.861156453</v>
      </c>
      <c r="D29" s="18">
        <v>0.731818056</v>
      </c>
      <c r="F29" s="11">
        <f t="shared" ref="F29:H29" si="8">B29/$B29</f>
        <v>1</v>
      </c>
      <c r="G29" s="11">
        <f t="shared" si="8"/>
        <v>0.2568100819</v>
      </c>
      <c r="H29" s="11">
        <f t="shared" si="8"/>
        <v>0.2182393852</v>
      </c>
    </row>
    <row r="30">
      <c r="A30" s="24" t="s">
        <v>29</v>
      </c>
      <c r="B30" s="18">
        <v>0.263606658</v>
      </c>
      <c r="C30" s="18">
        <v>0.104564538</v>
      </c>
      <c r="D30" s="18">
        <v>0.03294021</v>
      </c>
      <c r="F30" s="11">
        <f t="shared" ref="F30:H30" si="9">B30/$B30</f>
        <v>1</v>
      </c>
      <c r="G30" s="11">
        <f t="shared" si="9"/>
        <v>0.3966688049</v>
      </c>
      <c r="H30" s="11">
        <f t="shared" si="9"/>
        <v>0.1249597042</v>
      </c>
    </row>
    <row r="31">
      <c r="A31" s="21" t="s">
        <v>12</v>
      </c>
      <c r="B31" s="4"/>
      <c r="C31" s="4"/>
      <c r="D31" s="9"/>
    </row>
    <row r="32">
      <c r="A32" s="24" t="s">
        <v>30</v>
      </c>
      <c r="B32" s="18">
        <v>1.769721224</v>
      </c>
      <c r="C32" s="18">
        <v>2.067231344</v>
      </c>
      <c r="D32" s="18">
        <v>3.897376121</v>
      </c>
      <c r="F32" s="11">
        <f t="shared" ref="F32:H32" si="10">B32/$B32</f>
        <v>1</v>
      </c>
      <c r="G32" s="11">
        <f t="shared" si="10"/>
        <v>1.168111291</v>
      </c>
      <c r="H32" s="11">
        <f t="shared" si="10"/>
        <v>2.202254269</v>
      </c>
    </row>
    <row r="33">
      <c r="A33" s="25"/>
    </row>
    <row r="35">
      <c r="A35" s="26" t="s">
        <v>31</v>
      </c>
      <c r="B35" s="4"/>
      <c r="C35" s="4"/>
      <c r="D35" s="9"/>
    </row>
    <row r="36">
      <c r="A36" s="27" t="s">
        <v>32</v>
      </c>
      <c r="B36" s="27">
        <v>0.72</v>
      </c>
      <c r="C36" s="27">
        <v>0.9</v>
      </c>
      <c r="D36" s="27">
        <v>0.69</v>
      </c>
      <c r="F36" s="11">
        <f t="shared" ref="F36:H36" si="11">B36/$B36</f>
        <v>1</v>
      </c>
      <c r="G36" s="11">
        <f t="shared" si="11"/>
        <v>1.25</v>
      </c>
      <c r="H36" s="11">
        <f t="shared" si="11"/>
        <v>0.9583333333</v>
      </c>
    </row>
    <row r="37">
      <c r="A37" s="27" t="s">
        <v>33</v>
      </c>
      <c r="B37" s="27">
        <v>109.0</v>
      </c>
      <c r="C37" s="27">
        <v>9.54</v>
      </c>
      <c r="D37" s="27">
        <v>0.6774</v>
      </c>
      <c r="F37" s="11">
        <f t="shared" ref="F37:H37" si="12">B37/$B37</f>
        <v>1</v>
      </c>
      <c r="G37" s="11">
        <f t="shared" si="12"/>
        <v>0.08752293578</v>
      </c>
      <c r="H37" s="11">
        <f t="shared" si="12"/>
        <v>0.006214678899</v>
      </c>
    </row>
    <row r="38">
      <c r="A38" s="27" t="s">
        <v>34</v>
      </c>
      <c r="B38" s="28">
        <v>8.5</v>
      </c>
      <c r="C38" s="27">
        <v>7.0</v>
      </c>
      <c r="D38" s="28">
        <v>17.3</v>
      </c>
      <c r="F38" s="11">
        <f t="shared" ref="F38:H38" si="13">B38/$B38</f>
        <v>1</v>
      </c>
      <c r="G38" s="29">
        <f t="shared" si="13"/>
        <v>0.8235294118</v>
      </c>
      <c r="H38" s="11">
        <f t="shared" si="13"/>
        <v>2.035294118</v>
      </c>
    </row>
    <row r="39">
      <c r="A39" s="27" t="s">
        <v>35</v>
      </c>
      <c r="B39" s="27">
        <v>3.0</v>
      </c>
      <c r="C39" s="27">
        <v>14.0</v>
      </c>
      <c r="D39" s="27">
        <v>14.0</v>
      </c>
      <c r="F39" s="11">
        <f t="shared" ref="F39:H39" si="14">$B39/B39</f>
        <v>1</v>
      </c>
      <c r="G39" s="11">
        <f t="shared" si="14"/>
        <v>0.2142857143</v>
      </c>
      <c r="H39" s="11">
        <f t="shared" si="14"/>
        <v>0.2142857143</v>
      </c>
    </row>
    <row r="40">
      <c r="A40" s="30" t="s">
        <v>36</v>
      </c>
      <c r="B40" s="30">
        <v>50000.0</v>
      </c>
      <c r="C40" s="31">
        <v>13991.0</v>
      </c>
      <c r="D40" s="31">
        <v>11778.0</v>
      </c>
      <c r="F40" s="11">
        <f t="shared" ref="F40:H40" si="15">B40/$B40</f>
        <v>1</v>
      </c>
      <c r="G40" s="11">
        <f t="shared" si="15"/>
        <v>0.27982</v>
      </c>
      <c r="H40" s="11">
        <f t="shared" si="15"/>
        <v>0.23556</v>
      </c>
    </row>
    <row r="41">
      <c r="A41" s="30" t="s">
        <v>37</v>
      </c>
      <c r="B41" s="30">
        <v>0.928</v>
      </c>
      <c r="C41" s="30">
        <v>0.898</v>
      </c>
      <c r="D41" s="30">
        <v>0.89</v>
      </c>
      <c r="F41" s="11">
        <f t="shared" ref="F41:H41" si="16">B41/$B41</f>
        <v>1</v>
      </c>
      <c r="G41" s="11">
        <f t="shared" si="16"/>
        <v>0.9676724138</v>
      </c>
      <c r="H41" s="11">
        <f t="shared" si="16"/>
        <v>0.9590517241</v>
      </c>
    </row>
    <row r="42">
      <c r="A42" s="27" t="s">
        <v>38</v>
      </c>
      <c r="B42" s="27">
        <v>9.0</v>
      </c>
      <c r="C42" s="27">
        <v>6.0</v>
      </c>
      <c r="D42" s="27">
        <v>6.0</v>
      </c>
      <c r="F42" s="11">
        <f t="shared" ref="F42:H42" si="17">B42/$B42</f>
        <v>1</v>
      </c>
      <c r="G42" s="11">
        <f t="shared" si="17"/>
        <v>0.6666666667</v>
      </c>
      <c r="H42" s="11">
        <f t="shared" si="17"/>
        <v>0.6666666667</v>
      </c>
    </row>
    <row r="45">
      <c r="A45" s="27" t="s">
        <v>39</v>
      </c>
      <c r="B45" s="27">
        <f>19.3*0.24+15.8*0.42+19.7*0.66+21.1*0.84</f>
        <v>41.994</v>
      </c>
      <c r="C45" s="11">
        <f>19.3*0.07+15.8*0.1+19.7*0.01</f>
        <v>3.128</v>
      </c>
      <c r="D45" s="11">
        <f>19.3*0.04+15.8*0.08+19.7*0.008</f>
        <v>2.1936</v>
      </c>
      <c r="F45" s="11">
        <f t="shared" ref="F45:H45" si="18">B45/$B45</f>
        <v>1</v>
      </c>
      <c r="G45" s="11">
        <f t="shared" si="18"/>
        <v>0.07448683145</v>
      </c>
      <c r="H45" s="11">
        <f t="shared" si="18"/>
        <v>0.05223603372</v>
      </c>
    </row>
    <row r="46">
      <c r="A46" s="27" t="s">
        <v>40</v>
      </c>
      <c r="B46" s="11">
        <f t="shared" ref="B46:D46" si="19">B45/75.9</f>
        <v>0.5532806324</v>
      </c>
      <c r="C46" s="11">
        <f t="shared" si="19"/>
        <v>0.04121212121</v>
      </c>
      <c r="D46" s="11">
        <f t="shared" si="19"/>
        <v>0.02890118577</v>
      </c>
      <c r="F46" s="11">
        <f t="shared" ref="F46:H46" si="20">B46/$B46</f>
        <v>1</v>
      </c>
      <c r="G46" s="11">
        <f t="shared" si="20"/>
        <v>0.07448683145</v>
      </c>
      <c r="H46" s="11">
        <f t="shared" si="20"/>
        <v>0.05223603372</v>
      </c>
    </row>
    <row r="49">
      <c r="C49" s="32"/>
      <c r="D49" s="32" t="s">
        <v>41</v>
      </c>
      <c r="E49" s="33"/>
      <c r="F49" s="34">
        <f t="shared" ref="F49:H49" si="21">(SUM(F20:F22)+SUM(F24:F25)+SUM(F27:F30)+F32+SUM(F36:F42)+SUM(F45:F46))^(1/21)</f>
        <v>1.150516969</v>
      </c>
      <c r="G49" s="34">
        <f t="shared" si="21"/>
        <v>1.115757866</v>
      </c>
      <c r="H49" s="35">
        <f t="shared" si="21"/>
        <v>1.116225843</v>
      </c>
    </row>
    <row r="51">
      <c r="F51" s="26" t="s">
        <v>42</v>
      </c>
      <c r="G51" s="4"/>
      <c r="H51" s="9"/>
    </row>
    <row r="52">
      <c r="F52" s="10">
        <v>1.0</v>
      </c>
      <c r="G52" s="27" t="s">
        <v>0</v>
      </c>
      <c r="H52" s="34">
        <v>1.1505169693869546</v>
      </c>
    </row>
    <row r="53">
      <c r="F53" s="10">
        <v>2.0</v>
      </c>
      <c r="G53" s="27" t="s">
        <v>2</v>
      </c>
      <c r="H53" s="11">
        <v>1.1157578657124902</v>
      </c>
    </row>
    <row r="54">
      <c r="F54" s="10">
        <v>3.0</v>
      </c>
      <c r="G54" s="27" t="s">
        <v>1</v>
      </c>
      <c r="H54" s="11">
        <v>1.1162258432840144</v>
      </c>
    </row>
  </sheetData>
  <mergeCells count="11">
    <mergeCell ref="A31:D31"/>
    <mergeCell ref="A35:D35"/>
    <mergeCell ref="D49:E49"/>
    <mergeCell ref="F51:H51"/>
    <mergeCell ref="A2:D2"/>
    <mergeCell ref="A6:D6"/>
    <mergeCell ref="A11:D11"/>
    <mergeCell ref="F18:H18"/>
    <mergeCell ref="A19:D19"/>
    <mergeCell ref="A23:D23"/>
    <mergeCell ref="A26:D26"/>
  </mergeCells>
  <hyperlinks>
    <hyperlink r:id="rId1" ref="J21"/>
    <hyperlink r:id="rId2" ref="J22"/>
  </hyperlinks>
  <drawing r:id="rId3"/>
</worksheet>
</file>