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belyak/Dropbox (Aalto)/p_Lagrangian_Decomposition-gitgub/results/"/>
    </mc:Choice>
  </mc:AlternateContent>
  <xr:revisionPtr revIDLastSave="0" documentId="13_ncr:1_{A01B8D88-C206-BC42-8CFB-9834EE93EB30}" xr6:coauthVersionLast="45" xr6:coauthVersionMax="45" xr10:uidLastSave="{00000000-0000-0000-0000-000000000000}"/>
  <bookViews>
    <workbookView xWindow="0" yWindow="460" windowWidth="33600" windowHeight="19340" activeTab="7" xr2:uid="{52D9C27D-0EF6-DD41-9728-0267E68F7539}"/>
  </bookViews>
  <sheets>
    <sheet name="General settings" sheetId="2" r:id="rId1"/>
    <sheet name="seed_0" sheetId="1" r:id="rId2"/>
    <sheet name="seed_1" sheetId="3" r:id="rId3"/>
    <sheet name="seed_2" sheetId="4" r:id="rId4"/>
    <sheet name="seed_3" sheetId="5" r:id="rId5"/>
    <sheet name="seed_4" sheetId="6" r:id="rId6"/>
    <sheet name="RNMDT vs p-LD" sheetId="12" r:id="rId7"/>
    <sheet name="averaged values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9" i="12" l="1"/>
  <c r="M39" i="12"/>
  <c r="K39" i="12"/>
  <c r="I39" i="12"/>
  <c r="E39" i="12"/>
  <c r="C39" i="12"/>
  <c r="D39" i="12"/>
  <c r="G39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G24" i="12"/>
  <c r="J19" i="14" l="1"/>
  <c r="H19" i="14"/>
  <c r="G19" i="14"/>
  <c r="F19" i="14"/>
  <c r="E19" i="14"/>
  <c r="C19" i="14"/>
  <c r="J18" i="14"/>
  <c r="H18" i="14"/>
  <c r="G18" i="14"/>
  <c r="F18" i="14"/>
  <c r="E18" i="14"/>
  <c r="C18" i="14"/>
  <c r="J17" i="14"/>
  <c r="H17" i="14"/>
  <c r="G17" i="14"/>
  <c r="F17" i="14"/>
  <c r="E17" i="14"/>
  <c r="C17" i="14"/>
  <c r="J16" i="14"/>
  <c r="H16" i="14"/>
  <c r="G16" i="14"/>
  <c r="F16" i="14"/>
  <c r="E16" i="14"/>
  <c r="C16" i="14"/>
  <c r="J15" i="14"/>
  <c r="H15" i="14"/>
  <c r="G15" i="14"/>
  <c r="F15" i="14"/>
  <c r="E15" i="14"/>
  <c r="C15" i="14"/>
  <c r="J14" i="14"/>
  <c r="H14" i="14"/>
  <c r="G14" i="14"/>
  <c r="F14" i="14"/>
  <c r="E14" i="14"/>
  <c r="C14" i="14"/>
  <c r="J13" i="14"/>
  <c r="H13" i="14"/>
  <c r="G13" i="14"/>
  <c r="F13" i="14"/>
  <c r="E13" i="14"/>
  <c r="C13" i="14"/>
  <c r="J12" i="14"/>
  <c r="H12" i="14"/>
  <c r="G12" i="14"/>
  <c r="F12" i="14"/>
  <c r="E12" i="14"/>
  <c r="C12" i="14"/>
  <c r="J11" i="14"/>
  <c r="H11" i="14"/>
  <c r="G11" i="14"/>
  <c r="F11" i="14"/>
  <c r="E11" i="14"/>
  <c r="C11" i="14"/>
  <c r="J10" i="14"/>
  <c r="H10" i="14"/>
  <c r="G10" i="14"/>
  <c r="F10" i="14"/>
  <c r="E10" i="14"/>
  <c r="C10" i="14"/>
  <c r="J9" i="14"/>
  <c r="H9" i="14"/>
  <c r="G9" i="14"/>
  <c r="F9" i="14"/>
  <c r="E9" i="14"/>
  <c r="C9" i="14"/>
  <c r="J8" i="14"/>
  <c r="H8" i="14"/>
  <c r="G8" i="14"/>
  <c r="F8" i="14"/>
  <c r="E8" i="14"/>
  <c r="C8" i="14"/>
  <c r="J7" i="14"/>
  <c r="H7" i="14"/>
  <c r="G7" i="14"/>
  <c r="F7" i="14"/>
  <c r="E7" i="14"/>
  <c r="C7" i="14"/>
  <c r="J6" i="14"/>
  <c r="H6" i="14"/>
  <c r="G6" i="14"/>
  <c r="F6" i="14"/>
  <c r="E6" i="14"/>
  <c r="C6" i="14"/>
  <c r="J5" i="14"/>
  <c r="H5" i="14"/>
  <c r="G5" i="14"/>
  <c r="F5" i="14"/>
  <c r="E5" i="14"/>
  <c r="C5" i="14"/>
  <c r="V39" i="12"/>
  <c r="U39" i="12"/>
  <c r="T39" i="12"/>
  <c r="S39" i="12"/>
  <c r="R39" i="12"/>
  <c r="Q39" i="12"/>
  <c r="P39" i="12"/>
  <c r="N39" i="12"/>
  <c r="L39" i="12"/>
  <c r="J39" i="12"/>
  <c r="H39" i="12"/>
  <c r="F39" i="12"/>
  <c r="T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24" i="12"/>
  <c r="N38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2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U19" i="12"/>
  <c r="S19" i="12"/>
  <c r="Q19" i="12"/>
  <c r="O19" i="12"/>
  <c r="M19" i="12"/>
  <c r="K19" i="12"/>
  <c r="I19" i="12"/>
  <c r="G19" i="12"/>
  <c r="E19" i="12"/>
  <c r="C19" i="12"/>
  <c r="U18" i="12"/>
  <c r="S18" i="12"/>
  <c r="S37" i="12" s="1"/>
  <c r="Q18" i="12"/>
  <c r="O18" i="12"/>
  <c r="M18" i="12"/>
  <c r="K18" i="12"/>
  <c r="I18" i="12"/>
  <c r="G18" i="12"/>
  <c r="E18" i="12"/>
  <c r="C18" i="12"/>
  <c r="U17" i="12"/>
  <c r="S17" i="12"/>
  <c r="Q17" i="12"/>
  <c r="O17" i="12"/>
  <c r="O36" i="12" s="1"/>
  <c r="M17" i="12"/>
  <c r="K17" i="12"/>
  <c r="I17" i="12"/>
  <c r="G17" i="12"/>
  <c r="E17" i="12"/>
  <c r="C17" i="12"/>
  <c r="U16" i="12"/>
  <c r="S16" i="12"/>
  <c r="Q16" i="12"/>
  <c r="O16" i="12"/>
  <c r="M16" i="12"/>
  <c r="K16" i="12"/>
  <c r="M35" i="12" s="1"/>
  <c r="I16" i="12"/>
  <c r="G16" i="12"/>
  <c r="E16" i="12"/>
  <c r="C16" i="12"/>
  <c r="U15" i="12"/>
  <c r="S15" i="12"/>
  <c r="Q15" i="12"/>
  <c r="O15" i="12"/>
  <c r="M15" i="12"/>
  <c r="K15" i="12"/>
  <c r="I15" i="12"/>
  <c r="G15" i="12"/>
  <c r="G34" i="12" s="1"/>
  <c r="E15" i="12"/>
  <c r="C15" i="12"/>
  <c r="U14" i="12"/>
  <c r="S14" i="12"/>
  <c r="Q14" i="12"/>
  <c r="O14" i="12"/>
  <c r="M14" i="12"/>
  <c r="K14" i="12"/>
  <c r="I14" i="12"/>
  <c r="G14" i="12"/>
  <c r="E14" i="12"/>
  <c r="C14" i="12"/>
  <c r="U13" i="12"/>
  <c r="S13" i="12"/>
  <c r="Q13" i="12"/>
  <c r="O13" i="12"/>
  <c r="M13" i="12"/>
  <c r="K13" i="12"/>
  <c r="I13" i="12"/>
  <c r="G13" i="12"/>
  <c r="E13" i="12"/>
  <c r="C13" i="12"/>
  <c r="U12" i="12"/>
  <c r="S12" i="12"/>
  <c r="S31" i="12" s="1"/>
  <c r="Q12" i="12"/>
  <c r="O12" i="12"/>
  <c r="M12" i="12"/>
  <c r="K12" i="12"/>
  <c r="I12" i="12"/>
  <c r="G12" i="12"/>
  <c r="E12" i="12"/>
  <c r="C12" i="12"/>
  <c r="U11" i="12"/>
  <c r="S11" i="12"/>
  <c r="Q11" i="12"/>
  <c r="O11" i="12"/>
  <c r="Q30" i="12" s="1"/>
  <c r="M11" i="12"/>
  <c r="K11" i="12"/>
  <c r="I11" i="12"/>
  <c r="G11" i="12"/>
  <c r="E11" i="12"/>
  <c r="C11" i="12"/>
  <c r="U10" i="12"/>
  <c r="S10" i="12"/>
  <c r="Q10" i="12"/>
  <c r="O10" i="12"/>
  <c r="M10" i="12"/>
  <c r="K10" i="12"/>
  <c r="K29" i="12" s="1"/>
  <c r="I10" i="12"/>
  <c r="G10" i="12"/>
  <c r="E10" i="12"/>
  <c r="C10" i="12"/>
  <c r="U9" i="12"/>
  <c r="S9" i="12"/>
  <c r="Q9" i="12"/>
  <c r="O9" i="12"/>
  <c r="M9" i="12"/>
  <c r="K9" i="12"/>
  <c r="I9" i="12"/>
  <c r="G9" i="12"/>
  <c r="G28" i="12" s="1"/>
  <c r="E9" i="12"/>
  <c r="C9" i="12"/>
  <c r="U8" i="12"/>
  <c r="S8" i="12"/>
  <c r="Q8" i="12"/>
  <c r="O8" i="12"/>
  <c r="M8" i="12"/>
  <c r="K8" i="12"/>
  <c r="I8" i="12"/>
  <c r="G8" i="12"/>
  <c r="E8" i="12"/>
  <c r="C8" i="12"/>
  <c r="E27" i="12" s="1"/>
  <c r="U7" i="12"/>
  <c r="S7" i="12"/>
  <c r="Q7" i="12"/>
  <c r="O7" i="12"/>
  <c r="M7" i="12"/>
  <c r="K7" i="12"/>
  <c r="I7" i="12"/>
  <c r="G7" i="12"/>
  <c r="E7" i="12"/>
  <c r="C7" i="12"/>
  <c r="U6" i="12"/>
  <c r="S6" i="12"/>
  <c r="S25" i="12" s="1"/>
  <c r="Q6" i="12"/>
  <c r="O6" i="12"/>
  <c r="M6" i="12"/>
  <c r="K6" i="12"/>
  <c r="I6" i="12"/>
  <c r="G6" i="12"/>
  <c r="E6" i="12"/>
  <c r="C6" i="12"/>
  <c r="U5" i="12"/>
  <c r="S5" i="12"/>
  <c r="Q5" i="12"/>
  <c r="O5" i="12"/>
  <c r="Q24" i="12" s="1"/>
  <c r="M5" i="12"/>
  <c r="K5" i="12"/>
  <c r="I5" i="12"/>
  <c r="G5" i="12"/>
  <c r="E5" i="12"/>
  <c r="C5" i="12"/>
  <c r="K24" i="12" l="1"/>
  <c r="O25" i="12"/>
  <c r="S26" i="12"/>
  <c r="G29" i="12"/>
  <c r="K30" i="12"/>
  <c r="O31" i="12"/>
  <c r="S32" i="12"/>
  <c r="G35" i="12"/>
  <c r="K36" i="12"/>
  <c r="O37" i="12"/>
  <c r="S38" i="12"/>
  <c r="S24" i="12"/>
  <c r="G27" i="12"/>
  <c r="K28" i="12"/>
  <c r="O29" i="12"/>
  <c r="S30" i="12"/>
  <c r="G33" i="12"/>
  <c r="K34" i="12"/>
  <c r="O35" i="12"/>
  <c r="S36" i="12"/>
  <c r="K25" i="12"/>
  <c r="E24" i="12"/>
  <c r="M37" i="12"/>
  <c r="I36" i="12"/>
  <c r="Q38" i="12"/>
  <c r="E25" i="12"/>
  <c r="I26" i="12"/>
  <c r="M27" i="12"/>
  <c r="Q28" i="12"/>
  <c r="U29" i="12"/>
  <c r="E31" i="12"/>
  <c r="I32" i="12"/>
  <c r="M33" i="12"/>
  <c r="Q34" i="12"/>
  <c r="U35" i="12"/>
  <c r="E37" i="12"/>
  <c r="I38" i="12"/>
  <c r="O26" i="12"/>
  <c r="O32" i="12"/>
  <c r="G25" i="12"/>
  <c r="K26" i="12"/>
  <c r="O27" i="12"/>
  <c r="S28" i="12"/>
  <c r="G31" i="12"/>
  <c r="K32" i="12"/>
  <c r="O33" i="12"/>
  <c r="S34" i="12"/>
  <c r="G37" i="12"/>
  <c r="K38" i="12"/>
  <c r="Q32" i="12"/>
  <c r="M31" i="12"/>
  <c r="U33" i="12"/>
  <c r="I30" i="12"/>
  <c r="E35" i="12"/>
  <c r="S35" i="12"/>
  <c r="M29" i="12"/>
  <c r="S29" i="12"/>
  <c r="G30" i="12"/>
  <c r="K31" i="12"/>
  <c r="S33" i="12"/>
  <c r="K37" i="12"/>
  <c r="K33" i="12"/>
  <c r="U27" i="12"/>
  <c r="I24" i="12"/>
  <c r="E29" i="12"/>
  <c r="K35" i="12"/>
  <c r="U25" i="12"/>
  <c r="I28" i="12"/>
  <c r="U31" i="12"/>
  <c r="E33" i="12"/>
  <c r="I34" i="12"/>
  <c r="Q36" i="12"/>
  <c r="M25" i="12"/>
  <c r="Q26" i="12"/>
  <c r="G26" i="12"/>
  <c r="K27" i="12"/>
  <c r="O28" i="12"/>
  <c r="G32" i="12"/>
  <c r="O34" i="12"/>
  <c r="G38" i="12"/>
  <c r="Q31" i="12"/>
  <c r="U26" i="12"/>
  <c r="U32" i="12"/>
  <c r="U37" i="12"/>
  <c r="O24" i="12"/>
  <c r="E28" i="12"/>
  <c r="O30" i="12"/>
  <c r="G36" i="12"/>
  <c r="U38" i="12"/>
  <c r="E38" i="12"/>
  <c r="M24" i="12"/>
  <c r="I29" i="12"/>
  <c r="Q29" i="12"/>
  <c r="Q35" i="12"/>
  <c r="S27" i="12"/>
  <c r="E34" i="12"/>
  <c r="U24" i="12"/>
  <c r="M34" i="12"/>
  <c r="Q25" i="12"/>
  <c r="M36" i="12"/>
  <c r="M28" i="12"/>
  <c r="I33" i="12"/>
  <c r="I35" i="12"/>
  <c r="I27" i="12"/>
  <c r="U30" i="12"/>
  <c r="U36" i="12"/>
  <c r="I25" i="12"/>
  <c r="M26" i="12"/>
  <c r="Q27" i="12"/>
  <c r="U28" i="12"/>
  <c r="E30" i="12"/>
  <c r="I31" i="12"/>
  <c r="M32" i="12"/>
  <c r="Q33" i="12"/>
  <c r="U34" i="12"/>
  <c r="E36" i="12"/>
  <c r="I37" i="12"/>
  <c r="M38" i="12"/>
  <c r="Q37" i="12"/>
  <c r="E26" i="12"/>
  <c r="E32" i="12"/>
  <c r="O38" i="12"/>
  <c r="M30" i="12"/>
</calcChain>
</file>

<file path=xl/sharedStrings.xml><?xml version="1.0" encoding="utf-8"?>
<sst xmlns="http://schemas.openxmlformats.org/spreadsheetml/2006/main" count="1843" uniqueCount="66">
  <si>
    <t>iter</t>
  </si>
  <si>
    <t>LB</t>
  </si>
  <si>
    <t>time</t>
  </si>
  <si>
    <t xml:space="preserve">SCENARIOS </t>
  </si>
  <si>
    <t xml:space="preserve">Original problem </t>
  </si>
  <si>
    <t xml:space="preserve">objective value </t>
  </si>
  <si>
    <t xml:space="preserve">gap </t>
  </si>
  <si>
    <t xml:space="preserve">RNMDT problem </t>
  </si>
  <si>
    <t xml:space="preserve">Non par LD+RNDMT problem </t>
  </si>
  <si>
    <t>par LD+RNMDT problem</t>
  </si>
  <si>
    <r>
      <rPr>
        <b/>
        <sz val="12"/>
        <color theme="1"/>
        <rFont val="Calibri"/>
        <family val="2"/>
        <scheme val="minor"/>
      </rPr>
      <t>SMALL INSTANCE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</si>
  <si>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Calibri"/>
        <family val="2"/>
        <scheme val="minor"/>
      </rPr>
      <t>MEDUIM INSTANCE</t>
    </r>
    <r>
      <rPr>
        <sz val="12"/>
        <color theme="1"/>
        <rFont val="Calibri"/>
        <family val="2"/>
        <scheme val="minor"/>
      </rPr>
      <t xml:space="preserve"> </t>
    </r>
  </si>
  <si>
    <t xml:space="preserve"> </t>
  </si>
  <si>
    <r>
      <rPr>
        <b/>
        <sz val="12"/>
        <color theme="1"/>
        <rFont val="Calibri"/>
        <family val="2"/>
        <scheme val="minor"/>
      </rPr>
      <t>LARGE INSTANCE</t>
    </r>
    <r>
      <rPr>
        <sz val="12"/>
        <color theme="1"/>
        <rFont val="Calibri"/>
        <family val="2"/>
        <scheme val="minor"/>
      </rPr>
      <t xml:space="preserve"> </t>
    </r>
  </si>
  <si>
    <t>SCENARIOS</t>
  </si>
  <si>
    <r>
      <rPr>
        <b/>
        <sz val="12"/>
        <color theme="1"/>
        <rFont val="Calibri"/>
        <family val="2"/>
        <scheme val="minor"/>
      </rPr>
      <t>MEDIUM INSTANCE</t>
    </r>
    <r>
      <rPr>
        <sz val="12"/>
        <color theme="1"/>
        <rFont val="Calibri"/>
        <family val="2"/>
        <scheme val="minor"/>
      </rPr>
      <t xml:space="preserve"> </t>
    </r>
  </si>
  <si>
    <t>INSTANCES</t>
  </si>
  <si>
    <t>SMALL</t>
  </si>
  <si>
    <t>MEDIUM</t>
  </si>
  <si>
    <t>LARGE</t>
  </si>
  <si>
    <t>num. of cont. var.</t>
  </si>
  <si>
    <t>num. of int. var.</t>
  </si>
  <si>
    <t>num. of const.</t>
  </si>
  <si>
    <t>NUMBER OF SCENARIOS</t>
  </si>
  <si>
    <t>SEEDS</t>
  </si>
  <si>
    <t>SETTINGS</t>
  </si>
  <si>
    <t xml:space="preserve">dynamic precision algorithm parameters </t>
  </si>
  <si>
    <t>Max number of iterations for dynamic precision</t>
  </si>
  <si>
    <t xml:space="preserve">tolerance for dynamic precision </t>
  </si>
  <si>
    <t>N1 (num of variables)</t>
  </si>
  <si>
    <t>N2 (num of iterations)</t>
  </si>
  <si>
    <t>Lagrangiann decomposition parameters</t>
  </si>
  <si>
    <t xml:space="preserve">lagrangian mul. Initial values </t>
  </si>
  <si>
    <t xml:space="preserve">Max number of iterations for LD </t>
  </si>
  <si>
    <t>m</t>
  </si>
  <si>
    <t>step size</t>
  </si>
  <si>
    <t>EPS_STOP</t>
  </si>
  <si>
    <t xml:space="preserve">10% of the total number of continuous variables </t>
  </si>
  <si>
    <t>[0, 0]</t>
  </si>
  <si>
    <t>stopping criteria - the norm of the vector representing pair-wise differences between the Lagrangian relaxation objective values for the last 3 iterations &lt; EPS_STOP</t>
  </si>
  <si>
    <t>Time limit (s)</t>
  </si>
  <si>
    <r>
      <t>SMALL INSTANCE</t>
    </r>
    <r>
      <rPr>
        <sz val="12"/>
        <color rgb="FF000000"/>
        <rFont val="Calibri"/>
        <family val="2"/>
        <scheme val="minor"/>
      </rPr>
      <t xml:space="preserve"> </t>
    </r>
  </si>
  <si>
    <t>Instance</t>
  </si>
  <si>
    <t>Full-space</t>
  </si>
  <si>
    <t>RNMDT</t>
  </si>
  <si>
    <t>p-LD</t>
  </si>
  <si>
    <t>Parallel p-LD</t>
  </si>
  <si>
    <t>Size</t>
  </si>
  <si>
    <t>Scenarios</t>
  </si>
  <si>
    <t>% gap</t>
  </si>
  <si>
    <t>time (s)</t>
  </si>
  <si>
    <t>Small</t>
  </si>
  <si>
    <t xml:space="preserve">Medium </t>
  </si>
  <si>
    <t>Large</t>
  </si>
  <si>
    <t>AVERAGED VALUES</t>
  </si>
  <si>
    <t>SEED 0</t>
  </si>
  <si>
    <t xml:space="preserve">RNMDT </t>
  </si>
  <si>
    <t>SEED 1</t>
  </si>
  <si>
    <t>SEED 2</t>
  </si>
  <si>
    <t>SEED 3</t>
  </si>
  <si>
    <t>SEED 4</t>
  </si>
  <si>
    <t>UB</t>
  </si>
  <si>
    <t>AUXILIARY MATRIX</t>
  </si>
  <si>
    <t>* we did not comsider seed 1 here</t>
  </si>
  <si>
    <t>* we did not comsider seed 0 here</t>
  </si>
  <si>
    <t>* we did not comsider seed 3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</si>
</sst>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dotted">
        <color indexed="64"/>
      </top>
      <bottom/>
      <diagonal/>
    </border>
    <border>
      <left style="hair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3" borderId="0" xfId="0" applyFont="1" applyFill="1"/>
    <xf numFmtId="0" fontId="0" fillId="0" borderId="1" xfId="0" applyBorder="1" applyAlignment="1">
      <alignment horizontal="center"/>
    </xf>
    <xf numFmtId="0" fontId="0" fillId="4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5" borderId="0" xfId="0" applyFill="1"/>
    <xf numFmtId="0" fontId="3" fillId="0" borderId="0" xfId="0" applyFont="1"/>
    <xf numFmtId="0" fontId="2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6" borderId="0" xfId="0" applyFill="1"/>
    <xf numFmtId="0" fontId="1" fillId="0" borderId="0" xfId="0" applyFont="1" applyAlignment="1">
      <alignment horizontal="center"/>
    </xf>
    <xf numFmtId="0" fontId="4" fillId="7" borderId="0" xfId="0" applyFont="1" applyFill="1"/>
    <xf numFmtId="0" fontId="3" fillId="7" borderId="0" xfId="0" applyFont="1" applyFill="1"/>
    <xf numFmtId="0" fontId="4" fillId="8" borderId="0" xfId="0" applyFont="1" applyFill="1"/>
    <xf numFmtId="0" fontId="3" fillId="8" borderId="0" xfId="0" applyFont="1" applyFill="1"/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0" fontId="3" fillId="0" borderId="0" xfId="0" applyNumberFormat="1" applyFont="1"/>
    <xf numFmtId="0" fontId="3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Alignment="1"/>
    <xf numFmtId="0" fontId="0" fillId="0" borderId="1" xfId="0" applyFill="1" applyBorder="1" applyAlignment="1">
      <alignment horizontal="center"/>
    </xf>
    <xf numFmtId="0" fontId="5" fillId="0" borderId="0" xfId="0" applyFont="1" applyFill="1"/>
    <xf numFmtId="0" fontId="0" fillId="0" borderId="0" xfId="0" applyBorder="1"/>
    <xf numFmtId="0" fontId="1" fillId="0" borderId="0" xfId="0" applyFont="1" applyFill="1" applyBorder="1"/>
    <xf numFmtId="0" fontId="0" fillId="0" borderId="5" xfId="0" applyBorder="1"/>
    <xf numFmtId="0" fontId="0" fillId="0" borderId="1" xfId="0" applyBorder="1"/>
    <xf numFmtId="0" fontId="0" fillId="0" borderId="5" xfId="0" applyFont="1" applyBorder="1"/>
    <xf numFmtId="0" fontId="0" fillId="0" borderId="4" xfId="0" applyFont="1" applyBorder="1"/>
    <xf numFmtId="0" fontId="0" fillId="0" borderId="1" xfId="0" applyFont="1" applyBorder="1"/>
    <xf numFmtId="164" fontId="0" fillId="2" borderId="2" xfId="0" applyNumberFormat="1" applyFill="1" applyBorder="1"/>
    <xf numFmtId="164" fontId="0" fillId="2" borderId="0" xfId="0" applyNumberFormat="1" applyFill="1" applyBorder="1"/>
    <xf numFmtId="164" fontId="0" fillId="2" borderId="3" xfId="0" applyNumberFormat="1" applyFill="1" applyBorder="1"/>
    <xf numFmtId="164" fontId="0" fillId="4" borderId="2" xfId="0" applyNumberFormat="1" applyFill="1" applyBorder="1"/>
    <xf numFmtId="164" fontId="0" fillId="4" borderId="0" xfId="0" applyNumberFormat="1" applyFill="1" applyBorder="1"/>
    <xf numFmtId="164" fontId="0" fillId="4" borderId="3" xfId="0" applyNumberFormat="1" applyFill="1" applyBorder="1"/>
    <xf numFmtId="164" fontId="0" fillId="5" borderId="2" xfId="0" applyNumberFormat="1" applyFill="1" applyBorder="1"/>
    <xf numFmtId="164" fontId="0" fillId="5" borderId="0" xfId="0" applyNumberFormat="1" applyFill="1" applyBorder="1"/>
    <xf numFmtId="164" fontId="0" fillId="5" borderId="3" xfId="0" applyNumberFormat="1" applyFill="1" applyBorder="1"/>
    <xf numFmtId="165" fontId="0" fillId="0" borderId="0" xfId="0" applyNumberFormat="1"/>
    <xf numFmtId="0" fontId="0" fillId="5" borderId="0" xfId="0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0" fontId="0" fillId="0" borderId="11" xfId="1" applyNumberFormat="1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0" fontId="0" fillId="0" borderId="13" xfId="1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10" fontId="0" fillId="0" borderId="16" xfId="1" applyNumberFormat="1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10" fontId="0" fillId="0" borderId="19" xfId="1" applyNumberFormat="1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10" fontId="0" fillId="0" borderId="21" xfId="1" applyNumberFormat="1" applyFont="1" applyFill="1" applyBorder="1" applyAlignment="1">
      <alignment horizontal="center"/>
    </xf>
    <xf numFmtId="10" fontId="0" fillId="0" borderId="23" xfId="1" applyNumberFormat="1" applyFont="1" applyFill="1" applyBorder="1" applyAlignment="1">
      <alignment horizontal="center"/>
    </xf>
    <xf numFmtId="10" fontId="0" fillId="0" borderId="24" xfId="1" applyNumberFormat="1" applyFont="1" applyFill="1" applyBorder="1" applyAlignment="1">
      <alignment horizontal="center"/>
    </xf>
    <xf numFmtId="10" fontId="0" fillId="0" borderId="25" xfId="1" applyNumberFormat="1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26" xfId="1" applyNumberFormat="1" applyFont="1" applyFill="1" applyBorder="1" applyAlignment="1">
      <alignment horizontal="center"/>
    </xf>
    <xf numFmtId="0" fontId="0" fillId="0" borderId="27" xfId="1" applyNumberFormat="1" applyFont="1" applyFill="1" applyBorder="1" applyAlignment="1">
      <alignment horizontal="center"/>
    </xf>
    <xf numFmtId="0" fontId="0" fillId="0" borderId="28" xfId="1" applyNumberFormat="1" applyFont="1" applyFill="1" applyBorder="1" applyAlignment="1">
      <alignment horizontal="center"/>
    </xf>
    <xf numFmtId="0" fontId="0" fillId="0" borderId="29" xfId="1" applyNumberFormat="1" applyFont="1" applyFill="1" applyBorder="1" applyAlignment="1">
      <alignment horizontal="center"/>
    </xf>
    <xf numFmtId="0" fontId="0" fillId="0" borderId="27" xfId="0" applyBorder="1"/>
    <xf numFmtId="0" fontId="0" fillId="0" borderId="29" xfId="0" applyBorder="1"/>
    <xf numFmtId="165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3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D251-58BB-7240-883B-533DE7B90E8C}">
  <dimension ref="A1:W120"/>
  <sheetViews>
    <sheetView zoomScale="188" workbookViewId="0">
      <selection activeCell="A28" sqref="A28"/>
    </sheetView>
  </sheetViews>
  <sheetFormatPr baseColWidth="10" defaultRowHeight="16"/>
  <cols>
    <col min="2" max="2" width="15.5" customWidth="1"/>
    <col min="3" max="3" width="14" customWidth="1"/>
    <col min="4" max="4" width="13.1640625" customWidth="1"/>
  </cols>
  <sheetData>
    <row r="1" spans="1:5">
      <c r="A1" s="3"/>
      <c r="B1" s="3"/>
      <c r="C1" s="3"/>
      <c r="D1" s="3"/>
    </row>
    <row r="2" spans="1:5">
      <c r="A2" s="103" t="s">
        <v>16</v>
      </c>
      <c r="B2" s="103"/>
      <c r="C2" s="103"/>
      <c r="D2" s="103"/>
    </row>
    <row r="3" spans="1:5">
      <c r="B3" t="s">
        <v>20</v>
      </c>
      <c r="C3" t="s">
        <v>21</v>
      </c>
      <c r="D3" t="s">
        <v>22</v>
      </c>
    </row>
    <row r="5" spans="1:5">
      <c r="A5" s="1" t="s">
        <v>17</v>
      </c>
      <c r="B5" s="1">
        <v>20</v>
      </c>
      <c r="C5" s="1">
        <v>5</v>
      </c>
      <c r="D5" s="1">
        <v>45</v>
      </c>
    </row>
    <row r="7" spans="1:5">
      <c r="A7" s="6" t="s">
        <v>18</v>
      </c>
      <c r="B7" s="6">
        <v>30</v>
      </c>
      <c r="C7" s="6">
        <v>10</v>
      </c>
      <c r="D7" s="6">
        <v>50</v>
      </c>
    </row>
    <row r="9" spans="1:5">
      <c r="A9" s="11" t="s">
        <v>19</v>
      </c>
      <c r="B9" s="11">
        <v>40</v>
      </c>
      <c r="C9" s="11">
        <v>15</v>
      </c>
      <c r="D9" s="11">
        <v>75</v>
      </c>
    </row>
    <row r="11" spans="1:5">
      <c r="A11" s="103" t="s">
        <v>23</v>
      </c>
      <c r="B11" s="104"/>
      <c r="C11" s="104"/>
      <c r="D11" s="104"/>
      <c r="E11" s="104"/>
    </row>
    <row r="12" spans="1:5">
      <c r="A12">
        <v>5</v>
      </c>
      <c r="B12">
        <v>10</v>
      </c>
      <c r="C12">
        <v>15</v>
      </c>
      <c r="D12">
        <v>20</v>
      </c>
      <c r="E12">
        <v>25</v>
      </c>
    </row>
    <row r="14" spans="1:5">
      <c r="A14" s="103" t="s">
        <v>24</v>
      </c>
      <c r="B14" s="104"/>
      <c r="C14" s="104"/>
      <c r="D14" s="104"/>
      <c r="E14" s="104"/>
    </row>
    <row r="15" spans="1:5">
      <c r="A15">
        <v>0</v>
      </c>
      <c r="B15">
        <v>1</v>
      </c>
      <c r="C15">
        <v>2</v>
      </c>
      <c r="D15">
        <v>3</v>
      </c>
      <c r="E15">
        <v>4</v>
      </c>
    </row>
    <row r="17" spans="1:5">
      <c r="A17" s="4" t="s">
        <v>25</v>
      </c>
      <c r="B17" s="2"/>
      <c r="C17" s="2"/>
      <c r="D17" s="2"/>
      <c r="E17" s="2"/>
    </row>
    <row r="19" spans="1:5">
      <c r="A19" s="6" t="s">
        <v>26</v>
      </c>
      <c r="B19" s="6"/>
      <c r="C19" s="6"/>
      <c r="D19" s="6"/>
    </row>
    <row r="20" spans="1:5">
      <c r="A20" t="s">
        <v>27</v>
      </c>
      <c r="D20">
        <v>100</v>
      </c>
    </row>
    <row r="21" spans="1:5">
      <c r="A21" t="s">
        <v>28</v>
      </c>
      <c r="D21">
        <v>1E-3</v>
      </c>
    </row>
    <row r="22" spans="1:5">
      <c r="A22" t="s">
        <v>29</v>
      </c>
      <c r="D22" t="s">
        <v>37</v>
      </c>
    </row>
    <row r="23" spans="1:5">
      <c r="A23" t="s">
        <v>30</v>
      </c>
      <c r="D23">
        <v>5</v>
      </c>
    </row>
    <row r="24" spans="1:5">
      <c r="A24" t="s">
        <v>40</v>
      </c>
      <c r="D24">
        <v>3600</v>
      </c>
    </row>
    <row r="26" spans="1:5">
      <c r="A26" s="6" t="s">
        <v>31</v>
      </c>
      <c r="B26" s="6"/>
      <c r="C26" s="6"/>
      <c r="D26" s="6"/>
    </row>
    <row r="27" spans="1:5">
      <c r="A27" t="s">
        <v>32</v>
      </c>
      <c r="D27" t="s">
        <v>38</v>
      </c>
    </row>
    <row r="28" spans="1:5">
      <c r="A28" t="s">
        <v>33</v>
      </c>
      <c r="D28">
        <v>100</v>
      </c>
    </row>
    <row r="29" spans="1:5">
      <c r="A29" t="s">
        <v>34</v>
      </c>
      <c r="D29">
        <v>0.7</v>
      </c>
    </row>
    <row r="30" spans="1:5">
      <c r="A30" t="s">
        <v>35</v>
      </c>
      <c r="D30">
        <v>10</v>
      </c>
    </row>
    <row r="31" spans="1:5">
      <c r="A31" t="s">
        <v>39</v>
      </c>
    </row>
    <row r="32" spans="1:5">
      <c r="A32" t="s">
        <v>36</v>
      </c>
      <c r="D32">
        <v>100</v>
      </c>
    </row>
    <row r="62" spans="1:20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1:20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spans="1:20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1:2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1:2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1:2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1:2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1:2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1:2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1:2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1:2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1:2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1:23">
      <c r="A78" s="13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1:2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1:2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10"/>
      <c r="V80" s="10"/>
      <c r="W80" s="7"/>
    </row>
    <row r="81" spans="1:2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1:2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W82" s="7"/>
    </row>
    <row r="83" spans="1:2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W83" s="7"/>
    </row>
    <row r="84" spans="1:2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W84" s="7"/>
    </row>
    <row r="85" spans="1:2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r="86" spans="1:2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r="87" spans="1:2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 spans="1:2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</row>
    <row r="89" spans="1:2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r="90" spans="1:2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1:2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r="92" spans="1:2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 spans="1:2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spans="1:2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r="95" spans="1:2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r="96" spans="1:2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r="97" spans="1:20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r="98" spans="1:20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r="99" spans="1:20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r="100" spans="1:2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r="101" spans="1:20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r="102" spans="1:20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r="103" spans="1:20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spans="1:20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1:20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spans="1:20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spans="1:20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spans="1:20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r="110" spans="1:2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r="111" spans="1:20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r="112" spans="1:20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r="113" spans="1:20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r="114" spans="1:20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</row>
    <row r="115" spans="1:20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r="116" spans="1:20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r="117" spans="1:20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1:20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 spans="1:20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r="120" spans="1: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</row>
  </sheetData>
  <mergeCells count="3">
    <mergeCell ref="A2:D2"/>
    <mergeCell ref="A11:E11"/>
    <mergeCell ref="A14:E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2:W268"/>
  <sheetViews>
    <sheetView topLeftCell="A199" zoomScale="125" workbookViewId="0">
      <selection activeCell="O59" sqref="O59"/>
    </sheetView>
  </sheetViews>
  <sheetFormatPr baseColWidth="10" defaultRowHeight="16" outlineLevelRow="1"/>
  <cols>
    <col min="1" max="1" width="15.33203125" customWidth="1"/>
    <col min="8" max="8" width="11" bestFit="1" customWidth="1"/>
    <col min="10" max="12" width="11" bestFit="1" customWidth="1"/>
    <col min="13" max="13" width="13.83203125" customWidth="1"/>
    <col min="14" max="14" width="11" bestFit="1" customWidth="1"/>
    <col min="16" max="17" width="11" bestFit="1" customWidth="1"/>
    <col min="18" max="18" width="11" customWidth="1"/>
    <col min="19" max="19" width="13.33203125" customWidth="1"/>
    <col min="20" max="20" width="11" bestFit="1" customWidth="1"/>
  </cols>
  <sheetData>
    <row r="2" spans="1:20">
      <c r="A2" s="4" t="s">
        <v>3</v>
      </c>
      <c r="B2" s="2">
        <v>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4" spans="1:20" outlineLevel="1">
      <c r="A4" s="1" t="s">
        <v>10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outlineLevel="1"/>
    <row r="6" spans="1:20" outlineLevel="1">
      <c r="A6" s="102" t="s">
        <v>4</v>
      </c>
      <c r="B6" s="102"/>
      <c r="D6" s="102" t="s">
        <v>7</v>
      </c>
      <c r="E6" s="102"/>
      <c r="F6" s="102"/>
      <c r="G6" s="102"/>
      <c r="H6" s="102"/>
      <c r="J6" s="102" t="s">
        <v>8</v>
      </c>
      <c r="K6" s="102"/>
      <c r="L6" s="102"/>
      <c r="M6" s="102"/>
      <c r="N6" s="102"/>
      <c r="P6" s="102" t="s">
        <v>9</v>
      </c>
      <c r="Q6" s="102"/>
      <c r="R6" s="102"/>
      <c r="S6" s="102"/>
      <c r="T6" s="102"/>
    </row>
    <row r="7" spans="1:20" outlineLevel="1">
      <c r="A7" s="5" t="s">
        <v>5</v>
      </c>
      <c r="B7" s="5" t="s">
        <v>6</v>
      </c>
      <c r="D7" s="5" t="s">
        <v>0</v>
      </c>
      <c r="E7" s="5" t="s">
        <v>61</v>
      </c>
      <c r="F7" s="5" t="s">
        <v>1</v>
      </c>
      <c r="G7" s="5" t="s">
        <v>6</v>
      </c>
      <c r="H7" s="5" t="s">
        <v>2</v>
      </c>
      <c r="J7" s="5" t="s">
        <v>0</v>
      </c>
      <c r="K7" s="5" t="s">
        <v>61</v>
      </c>
      <c r="L7" s="5" t="s">
        <v>1</v>
      </c>
      <c r="M7" s="5" t="s">
        <v>6</v>
      </c>
      <c r="N7" s="5" t="s">
        <v>2</v>
      </c>
      <c r="P7" s="5" t="s">
        <v>0</v>
      </c>
      <c r="Q7" s="5" t="s">
        <v>61</v>
      </c>
      <c r="R7" s="5" t="s">
        <v>1</v>
      </c>
      <c r="S7" s="5" t="s">
        <v>6</v>
      </c>
      <c r="T7" s="5" t="s">
        <v>2</v>
      </c>
    </row>
    <row r="8" spans="1:20" outlineLevel="1">
      <c r="A8">
        <v>158090.64972967701</v>
      </c>
      <c r="B8">
        <v>1.8470451689737779</v>
      </c>
      <c r="D8">
        <v>1</v>
      </c>
      <c r="E8">
        <v>164737.02314883223</v>
      </c>
      <c r="F8">
        <v>161599.57205823335</v>
      </c>
      <c r="G8">
        <v>1.9414971528936276E-2</v>
      </c>
      <c r="H8">
        <v>21.991031169891357</v>
      </c>
      <c r="J8">
        <v>1</v>
      </c>
      <c r="K8">
        <v>164744.31165572777</v>
      </c>
      <c r="L8">
        <v>161365.28508630229</v>
      </c>
      <c r="M8">
        <v>2.0940232390246064E-2</v>
      </c>
      <c r="N8">
        <v>53.486001968383789</v>
      </c>
      <c r="P8">
        <v>1</v>
      </c>
      <c r="Q8">
        <v>164744.31165572777</v>
      </c>
      <c r="R8">
        <v>161365.28508630229</v>
      </c>
      <c r="S8">
        <v>2.0940232390246064E-2</v>
      </c>
      <c r="T8">
        <v>42.474774122238159</v>
      </c>
    </row>
    <row r="9" spans="1:20" outlineLevel="1">
      <c r="D9">
        <v>2</v>
      </c>
      <c r="E9">
        <v>162804.01612867333</v>
      </c>
      <c r="F9">
        <v>161599.57205823335</v>
      </c>
      <c r="G9">
        <v>7.4532627475397094E-3</v>
      </c>
      <c r="H9">
        <v>27.421513080596924</v>
      </c>
      <c r="J9">
        <v>2</v>
      </c>
      <c r="K9">
        <v>162830.7892715843</v>
      </c>
      <c r="L9">
        <v>161365.28508630229</v>
      </c>
      <c r="M9">
        <v>9.0819049741598691E-3</v>
      </c>
      <c r="N9">
        <v>71.435058116912842</v>
      </c>
      <c r="P9">
        <v>2</v>
      </c>
      <c r="Q9">
        <v>162830.78927158428</v>
      </c>
      <c r="R9">
        <v>161365.28508630229</v>
      </c>
      <c r="S9">
        <v>9.0819049741596887E-3</v>
      </c>
      <c r="T9">
        <v>53.163772106170654</v>
      </c>
    </row>
    <row r="10" spans="1:20" outlineLevel="1">
      <c r="D10">
        <v>3</v>
      </c>
      <c r="E10">
        <v>162678.91062577075</v>
      </c>
      <c r="F10">
        <v>161599.57205823335</v>
      </c>
      <c r="G10">
        <v>6.6790929814371982E-3</v>
      </c>
      <c r="H10">
        <v>33.992192029953003</v>
      </c>
      <c r="J10">
        <v>3</v>
      </c>
      <c r="K10">
        <v>162705.68376868177</v>
      </c>
      <c r="L10">
        <v>161365.28508630229</v>
      </c>
      <c r="M10">
        <v>8.306611187546345E-3</v>
      </c>
      <c r="N10">
        <v>89.734605073928833</v>
      </c>
      <c r="P10">
        <v>3</v>
      </c>
      <c r="Q10">
        <v>162705.68376868175</v>
      </c>
      <c r="R10">
        <v>161365.28508630229</v>
      </c>
      <c r="S10">
        <v>8.3066111875461646E-3</v>
      </c>
      <c r="T10">
        <v>64.583258152008057</v>
      </c>
    </row>
    <row r="11" spans="1:20" outlineLevel="1">
      <c r="D11">
        <v>4</v>
      </c>
      <c r="E11">
        <v>162583.44238352869</v>
      </c>
      <c r="F11">
        <v>161599.57205823335</v>
      </c>
      <c r="G11">
        <v>6.0883225912306159E-3</v>
      </c>
      <c r="H11">
        <v>43.751078128814697</v>
      </c>
      <c r="J11">
        <v>4</v>
      </c>
      <c r="K11">
        <v>162602.89855783843</v>
      </c>
      <c r="L11">
        <v>161365.28508630229</v>
      </c>
      <c r="M11">
        <v>7.6696389243462934E-3</v>
      </c>
      <c r="N11">
        <v>110.55256605148315</v>
      </c>
      <c r="P11">
        <v>4</v>
      </c>
      <c r="Q11">
        <v>162602.8985578384</v>
      </c>
      <c r="R11">
        <v>161365.28508630229</v>
      </c>
      <c r="S11">
        <v>7.669638924346113E-3</v>
      </c>
      <c r="T11">
        <v>75.942402124404907</v>
      </c>
    </row>
    <row r="12" spans="1:20" outlineLevel="1">
      <c r="D12">
        <v>5</v>
      </c>
      <c r="E12">
        <v>162583.44238352869</v>
      </c>
      <c r="F12">
        <v>161599.57205823335</v>
      </c>
      <c r="G12">
        <v>6.0883225912306159E-3</v>
      </c>
      <c r="H12">
        <v>59.643393039703369</v>
      </c>
      <c r="J12">
        <v>5</v>
      </c>
      <c r="K12">
        <v>162602.89855783843</v>
      </c>
      <c r="L12">
        <v>161365.28508630229</v>
      </c>
      <c r="M12">
        <v>7.6696389243462934E-3</v>
      </c>
      <c r="N12">
        <v>137.94824314117432</v>
      </c>
      <c r="P12">
        <v>5</v>
      </c>
      <c r="Q12">
        <v>162602.8985578384</v>
      </c>
      <c r="R12">
        <v>161365.28508630229</v>
      </c>
      <c r="S12">
        <v>7.669638924346113E-3</v>
      </c>
      <c r="T12">
        <v>90.385584115982056</v>
      </c>
    </row>
    <row r="13" spans="1:20" outlineLevel="1">
      <c r="D13">
        <v>6</v>
      </c>
      <c r="E13">
        <v>162340.14093110547</v>
      </c>
      <c r="F13">
        <v>161599.57205823335</v>
      </c>
      <c r="G13">
        <v>4.5827403095180259E-3</v>
      </c>
      <c r="H13">
        <v>68.361968994140625</v>
      </c>
      <c r="J13">
        <v>6</v>
      </c>
      <c r="K13">
        <v>162369.05101665322</v>
      </c>
      <c r="L13">
        <v>161365.28508630229</v>
      </c>
      <c r="M13">
        <v>6.2204577013828489E-3</v>
      </c>
      <c r="N13">
        <v>168.640869140625</v>
      </c>
      <c r="P13">
        <v>6</v>
      </c>
      <c r="Q13">
        <v>162369.05101665322</v>
      </c>
      <c r="R13">
        <v>161365.28508630229</v>
      </c>
      <c r="S13">
        <v>6.2204577013828489E-3</v>
      </c>
      <c r="T13">
        <v>105.38586616516113</v>
      </c>
    </row>
    <row r="14" spans="1:20" outlineLevel="1">
      <c r="D14">
        <v>7</v>
      </c>
      <c r="E14">
        <v>162242.98227634374</v>
      </c>
      <c r="F14">
        <v>161599.57205823335</v>
      </c>
      <c r="G14">
        <v>3.9815094180975846E-3</v>
      </c>
      <c r="H14">
        <v>78.533029079437256</v>
      </c>
      <c r="J14">
        <v>7</v>
      </c>
      <c r="K14">
        <v>162141.63237410702</v>
      </c>
      <c r="L14">
        <v>161365.28508630229</v>
      </c>
      <c r="M14">
        <v>4.8111171333383258E-3</v>
      </c>
      <c r="N14">
        <v>203.62150001525879</v>
      </c>
      <c r="P14">
        <v>7</v>
      </c>
      <c r="Q14">
        <v>162141.63237410702</v>
      </c>
      <c r="R14">
        <v>161365.28508630229</v>
      </c>
      <c r="S14">
        <v>4.8111171333383258E-3</v>
      </c>
      <c r="T14">
        <v>120.04897117614746</v>
      </c>
    </row>
    <row r="15" spans="1:20" outlineLevel="1">
      <c r="D15">
        <v>8</v>
      </c>
      <c r="E15">
        <v>162154.26914359297</v>
      </c>
      <c r="F15">
        <v>161599.57205823335</v>
      </c>
      <c r="G15">
        <v>3.4325405587072979E-3</v>
      </c>
      <c r="H15">
        <v>92.859861135482788</v>
      </c>
      <c r="J15">
        <v>8</v>
      </c>
      <c r="K15">
        <v>162072.71289015669</v>
      </c>
      <c r="L15">
        <v>161365.28508630229</v>
      </c>
      <c r="M15">
        <v>4.3840148361281627E-3</v>
      </c>
      <c r="N15">
        <v>237.84932017326355</v>
      </c>
      <c r="P15">
        <v>8</v>
      </c>
      <c r="Q15">
        <v>162072.71289015669</v>
      </c>
      <c r="R15">
        <v>161365.28508630229</v>
      </c>
      <c r="S15">
        <v>4.3840148361281627E-3</v>
      </c>
      <c r="T15">
        <v>134.39943718910217</v>
      </c>
    </row>
    <row r="16" spans="1:20" outlineLevel="1">
      <c r="D16">
        <v>9</v>
      </c>
      <c r="E16">
        <v>162074.43443616212</v>
      </c>
      <c r="F16">
        <v>161599.57205823335</v>
      </c>
      <c r="G16">
        <v>2.9385125955510216E-3</v>
      </c>
      <c r="H16">
        <v>105.05074596405029</v>
      </c>
      <c r="J16">
        <v>9</v>
      </c>
      <c r="K16">
        <v>162036.70910060982</v>
      </c>
      <c r="L16">
        <v>161365.28508630229</v>
      </c>
      <c r="M16">
        <v>4.160895039775344E-3</v>
      </c>
      <c r="N16">
        <v>272.484943151474</v>
      </c>
      <c r="P16">
        <v>9</v>
      </c>
      <c r="Q16">
        <v>162036.70910060985</v>
      </c>
      <c r="R16">
        <v>161365.28508630229</v>
      </c>
      <c r="S16">
        <v>4.1608950397755244E-3</v>
      </c>
      <c r="T16">
        <v>148.7953360080719</v>
      </c>
    </row>
    <row r="17" spans="4:20" outlineLevel="1">
      <c r="D17">
        <v>10</v>
      </c>
      <c r="E17">
        <v>162074.43443616212</v>
      </c>
      <c r="F17">
        <v>161599.57205823335</v>
      </c>
      <c r="G17">
        <v>2.9385125955510216E-3</v>
      </c>
      <c r="H17">
        <v>132.81519412994385</v>
      </c>
      <c r="J17">
        <v>10</v>
      </c>
      <c r="K17">
        <v>162036.70910060982</v>
      </c>
      <c r="L17">
        <v>161365.28508630229</v>
      </c>
      <c r="M17">
        <v>4.160895039775344E-3</v>
      </c>
      <c r="N17">
        <v>317.35876107215881</v>
      </c>
      <c r="P17">
        <v>10</v>
      </c>
      <c r="Q17">
        <v>162036.70910060985</v>
      </c>
      <c r="R17">
        <v>161365.28508630229</v>
      </c>
      <c r="S17">
        <v>4.1608950397755244E-3</v>
      </c>
      <c r="T17">
        <v>167.33311915397644</v>
      </c>
    </row>
    <row r="18" spans="4:20" outlineLevel="1">
      <c r="D18">
        <v>11</v>
      </c>
      <c r="E18">
        <v>162074.43443616212</v>
      </c>
      <c r="F18">
        <v>161599.57205823335</v>
      </c>
      <c r="G18">
        <v>2.9385125955510216E-3</v>
      </c>
      <c r="H18">
        <v>158.30541801452637</v>
      </c>
      <c r="J18">
        <v>11</v>
      </c>
      <c r="K18">
        <v>162036.70910060982</v>
      </c>
      <c r="L18">
        <v>161365.28508630229</v>
      </c>
      <c r="M18">
        <v>4.160895039775344E-3</v>
      </c>
      <c r="N18">
        <v>358.71690797805786</v>
      </c>
      <c r="P18">
        <v>11</v>
      </c>
      <c r="Q18">
        <v>162036.70910060985</v>
      </c>
      <c r="R18">
        <v>161365.28508630229</v>
      </c>
      <c r="S18">
        <v>4.1608950397755244E-3</v>
      </c>
      <c r="T18">
        <v>184.80057406425476</v>
      </c>
    </row>
    <row r="19" spans="4:20" outlineLevel="1">
      <c r="D19">
        <v>12</v>
      </c>
      <c r="E19">
        <v>162074.43443616212</v>
      </c>
      <c r="F19">
        <v>161599.57205823335</v>
      </c>
      <c r="G19">
        <v>2.9385125955510216E-3</v>
      </c>
      <c r="H19">
        <v>199.06712508201599</v>
      </c>
      <c r="J19">
        <v>12</v>
      </c>
      <c r="K19">
        <v>162036.70910060982</v>
      </c>
      <c r="L19">
        <v>161365.28508630229</v>
      </c>
      <c r="M19">
        <v>4.160895039775344E-3</v>
      </c>
      <c r="N19">
        <v>405.71168112754822</v>
      </c>
      <c r="P19">
        <v>12</v>
      </c>
      <c r="Q19">
        <v>162036.70910060985</v>
      </c>
      <c r="R19">
        <v>161365.28508630229</v>
      </c>
      <c r="S19">
        <v>4.1608950397755244E-3</v>
      </c>
      <c r="T19">
        <v>206.73007607460022</v>
      </c>
    </row>
    <row r="20" spans="4:20" outlineLevel="1">
      <c r="D20">
        <v>13</v>
      </c>
      <c r="E20">
        <v>162074.43443616212</v>
      </c>
      <c r="F20">
        <v>161599.57205823335</v>
      </c>
      <c r="G20">
        <v>2.9385125955510216E-3</v>
      </c>
      <c r="H20">
        <v>221.04826807975769</v>
      </c>
      <c r="J20">
        <v>13</v>
      </c>
      <c r="K20">
        <v>162036.70910060982</v>
      </c>
      <c r="L20">
        <v>161365.28508630229</v>
      </c>
      <c r="M20">
        <v>4.160895039775344E-3</v>
      </c>
      <c r="N20">
        <v>449.65432810783386</v>
      </c>
      <c r="P20">
        <v>13</v>
      </c>
      <c r="Q20">
        <v>162036.70910060985</v>
      </c>
      <c r="R20">
        <v>161365.28508630229</v>
      </c>
      <c r="S20">
        <v>4.1608950397755244E-3</v>
      </c>
      <c r="T20">
        <v>225.48515510559082</v>
      </c>
    </row>
    <row r="21" spans="4:20" outlineLevel="1">
      <c r="D21">
        <v>14</v>
      </c>
      <c r="E21">
        <v>162074.43443616212</v>
      </c>
      <c r="F21">
        <v>161599.57205823335</v>
      </c>
      <c r="G21">
        <v>2.9385125955510216E-3</v>
      </c>
      <c r="H21">
        <v>244.35493993759155</v>
      </c>
      <c r="J21">
        <v>14</v>
      </c>
      <c r="K21">
        <v>162036.70910060982</v>
      </c>
      <c r="L21">
        <v>161365.28508630229</v>
      </c>
      <c r="M21">
        <v>4.160895039775344E-3</v>
      </c>
      <c r="N21">
        <v>498.59436011314392</v>
      </c>
      <c r="P21">
        <v>14</v>
      </c>
      <c r="Q21">
        <v>162036.70910060985</v>
      </c>
      <c r="R21">
        <v>161365.28508630229</v>
      </c>
      <c r="S21">
        <v>4.1608950397755244E-3</v>
      </c>
      <c r="T21">
        <v>248.44115114212036</v>
      </c>
    </row>
    <row r="22" spans="4:20" outlineLevel="1">
      <c r="D22">
        <v>15</v>
      </c>
      <c r="E22">
        <v>162074.43443616212</v>
      </c>
      <c r="F22">
        <v>161599.57205823335</v>
      </c>
      <c r="G22">
        <v>2.9385125955510216E-3</v>
      </c>
      <c r="H22">
        <v>308.90268111228943</v>
      </c>
      <c r="J22">
        <v>15</v>
      </c>
      <c r="K22">
        <v>162036.70910060982</v>
      </c>
      <c r="L22">
        <v>161365.28508630229</v>
      </c>
      <c r="M22">
        <v>4.160895039775344E-3</v>
      </c>
      <c r="N22">
        <v>555.07246518135071</v>
      </c>
      <c r="P22">
        <v>15</v>
      </c>
      <c r="Q22">
        <v>162036.70910060985</v>
      </c>
      <c r="R22">
        <v>161365.28508630229</v>
      </c>
      <c r="S22">
        <v>4.1608950397755244E-3</v>
      </c>
      <c r="T22">
        <v>272.40727305412292</v>
      </c>
    </row>
    <row r="23" spans="4:20" outlineLevel="1">
      <c r="D23">
        <v>16</v>
      </c>
      <c r="E23">
        <v>162074.43443616212</v>
      </c>
      <c r="F23">
        <v>161599.57205823335</v>
      </c>
      <c r="G23">
        <v>2.9385125955510216E-3</v>
      </c>
      <c r="H23">
        <v>354.99953699111938</v>
      </c>
      <c r="J23">
        <v>16</v>
      </c>
      <c r="K23">
        <v>162036.70910060982</v>
      </c>
      <c r="L23">
        <v>161365.28508630229</v>
      </c>
      <c r="M23">
        <v>4.160895039775344E-3</v>
      </c>
      <c r="N23">
        <v>612.12908101081848</v>
      </c>
      <c r="P23">
        <v>16</v>
      </c>
      <c r="Q23">
        <v>162036.70910060985</v>
      </c>
      <c r="R23">
        <v>161365.28508630229</v>
      </c>
      <c r="S23">
        <v>4.1608950397755244E-3</v>
      </c>
      <c r="T23">
        <v>300.13568997383118</v>
      </c>
    </row>
    <row r="24" spans="4:20" outlineLevel="1">
      <c r="D24">
        <v>17</v>
      </c>
      <c r="E24">
        <v>162074.43443616212</v>
      </c>
      <c r="F24">
        <v>161599.57205823335</v>
      </c>
      <c r="G24">
        <v>2.9385125955510216E-3</v>
      </c>
      <c r="H24">
        <v>435.11741495132446</v>
      </c>
      <c r="J24">
        <v>17</v>
      </c>
      <c r="K24">
        <v>162036.70910060982</v>
      </c>
      <c r="L24">
        <v>161365.28508630229</v>
      </c>
      <c r="M24">
        <v>4.160895039775344E-3</v>
      </c>
      <c r="N24">
        <v>678.68995118141174</v>
      </c>
      <c r="P24">
        <v>17</v>
      </c>
      <c r="Q24">
        <v>162036.70910060985</v>
      </c>
      <c r="R24">
        <v>161365.28508630229</v>
      </c>
      <c r="S24">
        <v>4.1608950397755244E-3</v>
      </c>
      <c r="T24">
        <v>325.50507998466492</v>
      </c>
    </row>
    <row r="25" spans="4:20" outlineLevel="1">
      <c r="D25">
        <v>18</v>
      </c>
      <c r="E25">
        <v>162074.43443616212</v>
      </c>
      <c r="F25">
        <v>161599.57205823335</v>
      </c>
      <c r="G25">
        <v>2.9385125955510216E-3</v>
      </c>
      <c r="H25">
        <v>516.6472110748291</v>
      </c>
      <c r="J25">
        <v>18</v>
      </c>
      <c r="K25">
        <v>162036.70910060982</v>
      </c>
      <c r="L25">
        <v>161365.28508630229</v>
      </c>
      <c r="M25">
        <v>4.160895039775344E-3</v>
      </c>
      <c r="N25">
        <v>736.33068704605103</v>
      </c>
      <c r="P25">
        <v>18</v>
      </c>
      <c r="Q25">
        <v>162036.70910060985</v>
      </c>
      <c r="R25">
        <v>161365.28508630229</v>
      </c>
      <c r="S25">
        <v>4.1608950397755244E-3</v>
      </c>
      <c r="T25">
        <v>351.65210914611816</v>
      </c>
    </row>
    <row r="26" spans="4:20" outlineLevel="1">
      <c r="D26">
        <v>19</v>
      </c>
      <c r="E26">
        <v>162074.43443616212</v>
      </c>
      <c r="F26">
        <v>161599.57205823335</v>
      </c>
      <c r="G26">
        <v>2.9385125955510216E-3</v>
      </c>
      <c r="H26">
        <v>600.69925403594971</v>
      </c>
      <c r="J26">
        <v>19</v>
      </c>
      <c r="K26">
        <v>162036.70910060982</v>
      </c>
      <c r="L26">
        <v>161365.28508630229</v>
      </c>
      <c r="M26">
        <v>4.160895039775344E-3</v>
      </c>
      <c r="N26">
        <v>808.17880606651306</v>
      </c>
      <c r="P26">
        <v>19</v>
      </c>
      <c r="Q26">
        <v>162036.70910060985</v>
      </c>
      <c r="R26">
        <v>161365.28508630229</v>
      </c>
      <c r="S26">
        <v>4.1608950397755244E-3</v>
      </c>
      <c r="T26">
        <v>387.32351112365723</v>
      </c>
    </row>
    <row r="27" spans="4:20" outlineLevel="1">
      <c r="D27">
        <v>20</v>
      </c>
      <c r="E27">
        <v>162074.43443616212</v>
      </c>
      <c r="F27">
        <v>161599.57205823335</v>
      </c>
      <c r="G27">
        <v>2.9385125955510216E-3</v>
      </c>
      <c r="H27">
        <v>676.53636002540588</v>
      </c>
      <c r="J27">
        <v>20</v>
      </c>
      <c r="K27">
        <v>162036.70910060982</v>
      </c>
      <c r="L27">
        <v>161365.28508630229</v>
      </c>
      <c r="M27">
        <v>4.160895039775344E-3</v>
      </c>
      <c r="N27">
        <v>885.08504915237427</v>
      </c>
      <c r="P27">
        <v>20</v>
      </c>
      <c r="Q27">
        <v>162036.70910060985</v>
      </c>
      <c r="R27">
        <v>161365.28508630229</v>
      </c>
      <c r="S27">
        <v>4.1608950397755244E-3</v>
      </c>
      <c r="T27">
        <v>419.93376898765564</v>
      </c>
    </row>
    <row r="28" spans="4:20" outlineLevel="1">
      <c r="D28">
        <v>21</v>
      </c>
      <c r="E28">
        <v>162074.43443616212</v>
      </c>
      <c r="F28">
        <v>161599.57205823335</v>
      </c>
      <c r="G28">
        <v>2.9385125955510216E-3</v>
      </c>
      <c r="H28">
        <v>787.36881399154663</v>
      </c>
      <c r="J28">
        <v>21</v>
      </c>
      <c r="K28">
        <v>162036.70910060982</v>
      </c>
      <c r="L28">
        <v>161365.28508630229</v>
      </c>
      <c r="M28">
        <v>4.160895039775344E-3</v>
      </c>
      <c r="N28">
        <v>965.845290184021</v>
      </c>
      <c r="P28">
        <v>21</v>
      </c>
      <c r="Q28">
        <v>162036.70910060985</v>
      </c>
      <c r="R28">
        <v>161365.28508630229</v>
      </c>
      <c r="S28">
        <v>4.1608950397755244E-3</v>
      </c>
      <c r="T28">
        <v>455.96980404853821</v>
      </c>
    </row>
    <row r="29" spans="4:20" outlineLevel="1">
      <c r="D29">
        <v>22</v>
      </c>
      <c r="E29">
        <v>162074.43443616212</v>
      </c>
      <c r="F29">
        <v>161599.57205823335</v>
      </c>
      <c r="G29">
        <v>2.9385125955510216E-3</v>
      </c>
      <c r="H29">
        <v>916.36277508735657</v>
      </c>
      <c r="J29">
        <v>22</v>
      </c>
      <c r="K29">
        <v>162036.70910060982</v>
      </c>
      <c r="L29">
        <v>161365.28508630229</v>
      </c>
      <c r="M29">
        <v>4.160895039775344E-3</v>
      </c>
      <c r="N29">
        <v>1046.1601569652557</v>
      </c>
      <c r="P29">
        <v>22</v>
      </c>
      <c r="Q29">
        <v>162036.70910060985</v>
      </c>
      <c r="R29">
        <v>161365.28508630229</v>
      </c>
      <c r="S29">
        <v>4.1608950397755244E-3</v>
      </c>
      <c r="T29">
        <v>495.72292518615723</v>
      </c>
    </row>
    <row r="30" spans="4:20" outlineLevel="1">
      <c r="D30">
        <v>23</v>
      </c>
      <c r="E30">
        <v>162074.43443616212</v>
      </c>
      <c r="F30">
        <v>161599.57205823335</v>
      </c>
      <c r="G30">
        <v>2.9385125955510216E-3</v>
      </c>
      <c r="H30">
        <v>1073.6766841411591</v>
      </c>
      <c r="J30">
        <v>23</v>
      </c>
      <c r="K30">
        <v>162036.70910060982</v>
      </c>
      <c r="L30">
        <v>161365.28508630229</v>
      </c>
      <c r="M30">
        <v>4.160895039775344E-3</v>
      </c>
      <c r="N30">
        <v>1114.5898501873016</v>
      </c>
      <c r="P30">
        <v>23</v>
      </c>
      <c r="Q30">
        <v>162036.70910060985</v>
      </c>
      <c r="R30">
        <v>161365.28508630229</v>
      </c>
      <c r="S30">
        <v>4.1608950397755244E-3</v>
      </c>
      <c r="T30">
        <v>526.93226218223572</v>
      </c>
    </row>
    <row r="31" spans="4:20" outlineLevel="1">
      <c r="D31">
        <v>24</v>
      </c>
      <c r="E31">
        <v>162074.43443616212</v>
      </c>
      <c r="F31">
        <v>161599.57205823335</v>
      </c>
      <c r="G31">
        <v>2.9385125955510216E-3</v>
      </c>
      <c r="H31">
        <v>1238.2371921539307</v>
      </c>
      <c r="J31">
        <v>24</v>
      </c>
      <c r="K31">
        <v>162036.70910060982</v>
      </c>
      <c r="L31">
        <v>161365.28508630229</v>
      </c>
      <c r="M31">
        <v>4.160895039775344E-3</v>
      </c>
      <c r="N31">
        <v>1203.8526210784912</v>
      </c>
      <c r="P31">
        <v>24</v>
      </c>
      <c r="Q31">
        <v>162036.70910060985</v>
      </c>
      <c r="R31">
        <v>161365.28508630229</v>
      </c>
      <c r="S31">
        <v>4.1608950397755244E-3</v>
      </c>
      <c r="T31">
        <v>562.29610013961792</v>
      </c>
    </row>
    <row r="32" spans="4:20" outlineLevel="1">
      <c r="D32">
        <v>25</v>
      </c>
      <c r="E32">
        <v>162074.43443616212</v>
      </c>
      <c r="F32">
        <v>161599.57205823335</v>
      </c>
      <c r="G32">
        <v>2.9385125955510216E-3</v>
      </c>
      <c r="H32">
        <v>1409.4495511054993</v>
      </c>
      <c r="J32">
        <v>25</v>
      </c>
      <c r="K32">
        <v>162036.70910060982</v>
      </c>
      <c r="L32">
        <v>161365.28508630229</v>
      </c>
      <c r="M32">
        <v>4.160895039775344E-3</v>
      </c>
      <c r="N32">
        <v>1290.1499509811401</v>
      </c>
      <c r="P32">
        <v>25</v>
      </c>
      <c r="Q32">
        <v>162036.70910060985</v>
      </c>
      <c r="R32">
        <v>161365.28508630229</v>
      </c>
      <c r="S32">
        <v>4.1608950397755244E-3</v>
      </c>
      <c r="T32">
        <v>599.86559510231018</v>
      </c>
    </row>
    <row r="33" spans="4:20" outlineLevel="1">
      <c r="D33">
        <v>26</v>
      </c>
      <c r="E33">
        <v>162074.43443616212</v>
      </c>
      <c r="F33">
        <v>161599.57205823335</v>
      </c>
      <c r="G33">
        <v>2.9385125955510216E-3</v>
      </c>
      <c r="H33">
        <v>1657.8547990322113</v>
      </c>
      <c r="J33">
        <v>26</v>
      </c>
      <c r="K33">
        <v>162036.70910060982</v>
      </c>
      <c r="L33">
        <v>161365.28508630229</v>
      </c>
      <c r="M33">
        <v>4.160895039775344E-3</v>
      </c>
      <c r="N33">
        <v>1386.8703060150146</v>
      </c>
      <c r="P33">
        <v>26</v>
      </c>
      <c r="Q33">
        <v>162036.70910060985</v>
      </c>
      <c r="R33">
        <v>161365.28508630229</v>
      </c>
      <c r="S33">
        <v>4.1608950397755244E-3</v>
      </c>
      <c r="T33">
        <v>643.18414902687073</v>
      </c>
    </row>
    <row r="34" spans="4:20" outlineLevel="1">
      <c r="D34">
        <v>27</v>
      </c>
      <c r="E34">
        <v>162074.43443616212</v>
      </c>
      <c r="F34">
        <v>161599.57205823335</v>
      </c>
      <c r="G34">
        <v>2.9385125955510216E-3</v>
      </c>
      <c r="H34">
        <v>1891.6738679409027</v>
      </c>
      <c r="J34">
        <v>27</v>
      </c>
      <c r="K34">
        <v>162036.70910060982</v>
      </c>
      <c r="L34">
        <v>161365.28508630229</v>
      </c>
      <c r="M34">
        <v>4.160895039775344E-3</v>
      </c>
      <c r="N34">
        <v>1493.6668910980225</v>
      </c>
      <c r="P34">
        <v>27</v>
      </c>
      <c r="Q34">
        <v>162036.70910060985</v>
      </c>
      <c r="R34">
        <v>161365.28508630229</v>
      </c>
      <c r="S34">
        <v>4.1608950397755244E-3</v>
      </c>
      <c r="T34">
        <v>708.77177906036377</v>
      </c>
    </row>
    <row r="35" spans="4:20" outlineLevel="1">
      <c r="D35">
        <v>28</v>
      </c>
      <c r="E35">
        <v>162074.43443616212</v>
      </c>
      <c r="F35">
        <v>161599.57205823335</v>
      </c>
      <c r="G35">
        <v>2.9385125955510216E-3</v>
      </c>
      <c r="H35">
        <v>2190.1054589748383</v>
      </c>
      <c r="J35">
        <v>28</v>
      </c>
      <c r="K35">
        <v>162036.70910060982</v>
      </c>
      <c r="L35">
        <v>161365.28508630229</v>
      </c>
      <c r="M35">
        <v>4.160895039775344E-3</v>
      </c>
      <c r="N35">
        <v>1591.9360060691833</v>
      </c>
      <c r="P35">
        <v>28</v>
      </c>
      <c r="Q35">
        <v>162036.70910060985</v>
      </c>
      <c r="R35">
        <v>161365.28508630229</v>
      </c>
      <c r="S35">
        <v>4.1608950397755244E-3</v>
      </c>
      <c r="T35">
        <v>760.91801905632019</v>
      </c>
    </row>
    <row r="36" spans="4:20" outlineLevel="1">
      <c r="D36">
        <v>29</v>
      </c>
      <c r="E36">
        <v>162074.43443616212</v>
      </c>
      <c r="F36">
        <v>161599.57205823335</v>
      </c>
      <c r="G36">
        <v>2.9385125955510216E-3</v>
      </c>
      <c r="H36">
        <v>2712.1180379390717</v>
      </c>
      <c r="J36">
        <v>29</v>
      </c>
      <c r="K36">
        <v>162036.70910060982</v>
      </c>
      <c r="L36">
        <v>161365.28508630229</v>
      </c>
      <c r="M36">
        <v>4.160895039775344E-3</v>
      </c>
      <c r="N36">
        <v>1695.4982841014862</v>
      </c>
      <c r="P36">
        <v>29</v>
      </c>
      <c r="Q36">
        <v>162036.70910060985</v>
      </c>
      <c r="R36">
        <v>161365.28508630229</v>
      </c>
      <c r="S36">
        <v>4.1608950397755244E-3</v>
      </c>
      <c r="T36">
        <v>817.64349412918091</v>
      </c>
    </row>
    <row r="37" spans="4:20" outlineLevel="1">
      <c r="D37">
        <v>30</v>
      </c>
      <c r="E37">
        <v>162074.43443616212</v>
      </c>
      <c r="F37">
        <v>161599.57205823335</v>
      </c>
      <c r="G37">
        <v>2.9385125955510216E-3</v>
      </c>
      <c r="H37">
        <v>3102.512079000473</v>
      </c>
      <c r="J37">
        <v>30</v>
      </c>
      <c r="K37">
        <v>162036.70910060982</v>
      </c>
      <c r="L37">
        <v>161365.28508630229</v>
      </c>
      <c r="M37">
        <v>4.160895039775344E-3</v>
      </c>
      <c r="N37">
        <v>1812.9640161991119</v>
      </c>
      <c r="P37">
        <v>30</v>
      </c>
      <c r="Q37">
        <v>162036.70910060985</v>
      </c>
      <c r="R37">
        <v>161365.28508630229</v>
      </c>
      <c r="S37">
        <v>4.1608950397755244E-3</v>
      </c>
      <c r="T37">
        <v>877.06185507774353</v>
      </c>
    </row>
    <row r="38" spans="4:20" outlineLevel="1">
      <c r="D38">
        <v>31</v>
      </c>
      <c r="E38">
        <v>162074.43443616212</v>
      </c>
      <c r="F38">
        <v>161599.57205823335</v>
      </c>
      <c r="G38">
        <v>2.9385125955510216E-3</v>
      </c>
      <c r="H38">
        <v>3483.9559640884399</v>
      </c>
      <c r="J38">
        <v>31</v>
      </c>
      <c r="K38">
        <v>162036.70910060982</v>
      </c>
      <c r="L38">
        <v>161365.28508630229</v>
      </c>
      <c r="M38">
        <v>4.160895039775344E-3</v>
      </c>
      <c r="N38">
        <v>1937.340665102005</v>
      </c>
      <c r="P38">
        <v>31</v>
      </c>
      <c r="Q38">
        <v>162036.70910060985</v>
      </c>
      <c r="R38">
        <v>161365.28508630229</v>
      </c>
      <c r="S38">
        <v>4.1608950397755244E-3</v>
      </c>
      <c r="T38">
        <v>927.37570309638977</v>
      </c>
    </row>
    <row r="39" spans="4:20" outlineLevel="1">
      <c r="D39">
        <v>32</v>
      </c>
      <c r="E39">
        <v>161908.35844110791</v>
      </c>
      <c r="F39">
        <v>161599.57205823335</v>
      </c>
      <c r="G39">
        <v>1.9108118848439046E-3</v>
      </c>
      <c r="H39">
        <v>3603.3543360233307</v>
      </c>
      <c r="J39">
        <v>32</v>
      </c>
      <c r="K39">
        <v>162036.70910060982</v>
      </c>
      <c r="L39">
        <v>161365.28508630229</v>
      </c>
      <c r="M39">
        <v>4.160895039775344E-3</v>
      </c>
      <c r="N39">
        <v>2059.936469078064</v>
      </c>
      <c r="P39">
        <v>32</v>
      </c>
      <c r="Q39">
        <v>162036.70910060985</v>
      </c>
      <c r="R39">
        <v>161365.28508630229</v>
      </c>
      <c r="S39">
        <v>4.1608950397755244E-3</v>
      </c>
      <c r="T39">
        <v>990.04874300956726</v>
      </c>
    </row>
    <row r="40" spans="4:20" outlineLevel="1">
      <c r="J40">
        <v>33</v>
      </c>
      <c r="K40">
        <v>162036.70910060982</v>
      </c>
      <c r="L40">
        <v>161365.28508630229</v>
      </c>
      <c r="M40">
        <v>4.160895039775344E-3</v>
      </c>
      <c r="N40">
        <v>2175.1844260692596</v>
      </c>
      <c r="P40">
        <v>33</v>
      </c>
      <c r="Q40">
        <v>162036.70910060985</v>
      </c>
      <c r="R40">
        <v>161365.28508630229</v>
      </c>
      <c r="S40">
        <v>4.1608950397755244E-3</v>
      </c>
      <c r="T40">
        <v>1069.6305589675903</v>
      </c>
    </row>
    <row r="41" spans="4:20" outlineLevel="1">
      <c r="J41">
        <v>34</v>
      </c>
      <c r="K41">
        <v>162036.70910060982</v>
      </c>
      <c r="L41">
        <v>161365.28508630229</v>
      </c>
      <c r="M41">
        <v>4.160895039775344E-3</v>
      </c>
      <c r="N41">
        <v>2304.6239931583405</v>
      </c>
      <c r="P41">
        <v>34</v>
      </c>
      <c r="Q41">
        <v>162036.70910060985</v>
      </c>
      <c r="R41">
        <v>161365.28508630229</v>
      </c>
      <c r="S41">
        <v>4.1608950397755244E-3</v>
      </c>
      <c r="T41">
        <v>1133.1263751983643</v>
      </c>
    </row>
    <row r="42" spans="4:20" outlineLevel="1">
      <c r="J42">
        <v>35</v>
      </c>
      <c r="K42">
        <v>162036.70910060982</v>
      </c>
      <c r="L42">
        <v>161365.28508630229</v>
      </c>
      <c r="M42">
        <v>4.160895039775344E-3</v>
      </c>
      <c r="N42">
        <v>2455.6048250198364</v>
      </c>
      <c r="P42">
        <v>35</v>
      </c>
      <c r="Q42">
        <v>162036.70910060985</v>
      </c>
      <c r="R42">
        <v>161365.28508630229</v>
      </c>
      <c r="S42">
        <v>4.1608950397755244E-3</v>
      </c>
      <c r="T42">
        <v>1189.2280061244965</v>
      </c>
    </row>
    <row r="43" spans="4:20" outlineLevel="1">
      <c r="J43">
        <v>36</v>
      </c>
      <c r="K43">
        <v>162036.70910060982</v>
      </c>
      <c r="L43">
        <v>161365.28508630229</v>
      </c>
      <c r="M43">
        <v>4.160895039775344E-3</v>
      </c>
      <c r="N43">
        <v>2605.7483191490173</v>
      </c>
      <c r="P43">
        <v>36</v>
      </c>
      <c r="Q43">
        <v>162036.70910060985</v>
      </c>
      <c r="R43">
        <v>161365.28508630229</v>
      </c>
      <c r="S43">
        <v>4.1608950397755244E-3</v>
      </c>
      <c r="T43">
        <v>1248.9780020713806</v>
      </c>
    </row>
    <row r="44" spans="4:20" outlineLevel="1">
      <c r="J44">
        <v>37</v>
      </c>
      <c r="K44">
        <v>162036.70910060982</v>
      </c>
      <c r="L44">
        <v>161365.28508630229</v>
      </c>
      <c r="M44">
        <v>4.160895039775344E-3</v>
      </c>
      <c r="N44">
        <v>2733.2993030548096</v>
      </c>
      <c r="P44">
        <v>37</v>
      </c>
      <c r="Q44">
        <v>162036.70910060985</v>
      </c>
      <c r="R44">
        <v>161365.28508630229</v>
      </c>
      <c r="S44">
        <v>4.1608950397755244E-3</v>
      </c>
      <c r="T44">
        <v>1321.0430150032043</v>
      </c>
    </row>
    <row r="45" spans="4:20" outlineLevel="1">
      <c r="J45" s="24">
        <v>38</v>
      </c>
      <c r="K45" s="24">
        <v>162036.70910060982</v>
      </c>
      <c r="L45" s="24">
        <v>161365.28508630229</v>
      </c>
      <c r="M45" s="24">
        <v>4.160895039775344E-3</v>
      </c>
      <c r="N45" s="24">
        <v>2898.2290301322937</v>
      </c>
      <c r="O45" s="24"/>
      <c r="P45">
        <v>38</v>
      </c>
      <c r="Q45">
        <v>162036.70910060985</v>
      </c>
      <c r="R45">
        <v>161365.28508630229</v>
      </c>
      <c r="S45">
        <v>4.1608950397755244E-3</v>
      </c>
      <c r="T45">
        <v>1391.1716041564941</v>
      </c>
    </row>
    <row r="46" spans="4:20" outlineLevel="1">
      <c r="J46" s="24">
        <v>39</v>
      </c>
      <c r="K46" s="24">
        <v>162036.70910060982</v>
      </c>
      <c r="L46" s="24">
        <v>161365.28508630229</v>
      </c>
      <c r="M46" s="24">
        <v>4.160895039775344E-3</v>
      </c>
      <c r="N46" s="24">
        <v>3028.1126010417938</v>
      </c>
      <c r="O46" s="24"/>
      <c r="P46">
        <v>39</v>
      </c>
      <c r="Q46">
        <v>162036.70910060985</v>
      </c>
      <c r="R46">
        <v>161365.28508630229</v>
      </c>
      <c r="S46">
        <v>4.1608950397755244E-3</v>
      </c>
      <c r="T46">
        <v>1462.526759147644</v>
      </c>
    </row>
    <row r="47" spans="4:20" outlineLevel="1">
      <c r="J47" s="24">
        <v>40</v>
      </c>
      <c r="K47" s="24">
        <v>162036.70910060982</v>
      </c>
      <c r="L47" s="24">
        <v>161365.28508630229</v>
      </c>
      <c r="M47" s="24">
        <v>4.160895039775344E-3</v>
      </c>
      <c r="N47" s="24">
        <v>3169.0951640605927</v>
      </c>
      <c r="O47" s="24"/>
      <c r="P47">
        <v>40</v>
      </c>
      <c r="Q47">
        <v>162036.70910060985</v>
      </c>
      <c r="R47">
        <v>161365.28508630229</v>
      </c>
      <c r="S47">
        <v>4.1608950397755244E-3</v>
      </c>
      <c r="T47">
        <v>1565.5361530780792</v>
      </c>
    </row>
    <row r="48" spans="4:20" outlineLevel="1">
      <c r="J48" s="24">
        <v>41</v>
      </c>
      <c r="K48" s="24">
        <v>162036.70910060982</v>
      </c>
      <c r="L48" s="24">
        <v>161365.28508630229</v>
      </c>
      <c r="M48" s="24">
        <v>4.160895039775344E-3</v>
      </c>
      <c r="N48" s="24">
        <v>3330.0871520042419</v>
      </c>
      <c r="O48" s="24"/>
      <c r="P48">
        <v>41</v>
      </c>
      <c r="Q48">
        <v>162036.70910060985</v>
      </c>
      <c r="R48">
        <v>161365.28508630229</v>
      </c>
      <c r="S48">
        <v>4.1608950397755244E-3</v>
      </c>
      <c r="T48">
        <v>1669.9222540855408</v>
      </c>
    </row>
    <row r="49" spans="10:20" outlineLevel="1">
      <c r="J49" s="24">
        <v>42</v>
      </c>
      <c r="K49" s="24">
        <v>162036.70910060982</v>
      </c>
      <c r="L49" s="24">
        <v>161365.28508630229</v>
      </c>
      <c r="M49" s="24">
        <v>4.160895039775344E-3</v>
      </c>
      <c r="N49" s="24">
        <v>3602.4523689746857</v>
      </c>
      <c r="O49" s="24"/>
      <c r="P49">
        <v>42</v>
      </c>
      <c r="Q49">
        <v>162036.70910060985</v>
      </c>
      <c r="R49">
        <v>161365.28508630229</v>
      </c>
      <c r="S49">
        <v>4.1608950397755244E-3</v>
      </c>
      <c r="T49">
        <v>1752.8316860198975</v>
      </c>
    </row>
    <row r="50" spans="10:20" outlineLevel="1">
      <c r="J50" s="24"/>
      <c r="K50" s="24"/>
      <c r="L50" s="24"/>
      <c r="M50" s="24"/>
      <c r="N50" s="24"/>
      <c r="O50" s="24"/>
      <c r="P50">
        <v>43</v>
      </c>
      <c r="Q50">
        <v>162036.70910060985</v>
      </c>
      <c r="R50">
        <v>161365.28508630229</v>
      </c>
      <c r="S50">
        <v>4.1608950397755244E-3</v>
      </c>
      <c r="T50">
        <v>1833.5508930683136</v>
      </c>
    </row>
    <row r="51" spans="10:20" outlineLevel="1">
      <c r="J51" s="24"/>
      <c r="K51" s="24"/>
      <c r="L51" s="24"/>
      <c r="M51" s="24"/>
      <c r="N51" s="24"/>
      <c r="O51" s="24"/>
      <c r="P51">
        <v>44</v>
      </c>
      <c r="Q51">
        <v>162036.70910060985</v>
      </c>
      <c r="R51">
        <v>161365.28508630229</v>
      </c>
      <c r="S51">
        <v>4.1608950397755244E-3</v>
      </c>
      <c r="T51">
        <v>1907.5945041179657</v>
      </c>
    </row>
    <row r="52" spans="10:20" outlineLevel="1">
      <c r="J52" s="24"/>
      <c r="K52" s="24"/>
      <c r="L52" s="24"/>
      <c r="M52" s="24"/>
      <c r="N52" s="24"/>
      <c r="O52" s="24"/>
      <c r="P52">
        <v>45</v>
      </c>
      <c r="Q52">
        <v>162036.70910060985</v>
      </c>
      <c r="R52">
        <v>161365.28508630229</v>
      </c>
      <c r="S52">
        <v>4.1608950397755244E-3</v>
      </c>
      <c r="T52">
        <v>1983.0643570423126</v>
      </c>
    </row>
    <row r="53" spans="10:20" outlineLevel="1">
      <c r="J53" s="24"/>
      <c r="K53" s="24"/>
      <c r="L53" s="24"/>
      <c r="M53" s="24"/>
      <c r="N53" s="24"/>
      <c r="O53" s="24"/>
      <c r="P53">
        <v>46</v>
      </c>
      <c r="Q53">
        <v>162036.70910060985</v>
      </c>
      <c r="R53">
        <v>161365.28508630229</v>
      </c>
      <c r="S53">
        <v>4.1608950397755244E-3</v>
      </c>
      <c r="T53">
        <v>2059.6288449764252</v>
      </c>
    </row>
    <row r="54" spans="10:20" outlineLevel="1">
      <c r="J54" s="24"/>
      <c r="K54" s="24"/>
      <c r="L54" s="24"/>
      <c r="M54" s="24"/>
      <c r="N54" s="24"/>
      <c r="O54" s="24"/>
      <c r="P54">
        <v>47</v>
      </c>
      <c r="Q54">
        <v>162036.70910060985</v>
      </c>
      <c r="R54">
        <v>161365.28508630229</v>
      </c>
      <c r="S54">
        <v>4.1608950397755244E-3</v>
      </c>
      <c r="T54">
        <v>2175.9452340602875</v>
      </c>
    </row>
    <row r="55" spans="10:20" outlineLevel="1">
      <c r="J55" s="24"/>
      <c r="K55" s="24"/>
      <c r="L55" s="24"/>
      <c r="M55" s="24"/>
      <c r="N55" s="24"/>
      <c r="O55" s="24"/>
      <c r="P55">
        <v>48</v>
      </c>
      <c r="Q55">
        <v>162036.70910060985</v>
      </c>
      <c r="R55">
        <v>161365.28508630229</v>
      </c>
      <c r="S55">
        <v>4.1608950397755244E-3</v>
      </c>
      <c r="T55">
        <v>2438.2326211929321</v>
      </c>
    </row>
    <row r="56" spans="10:20" outlineLevel="1">
      <c r="J56" s="24"/>
      <c r="K56" s="24"/>
      <c r="L56" s="24"/>
      <c r="M56" s="24"/>
      <c r="N56" s="24"/>
      <c r="O56" s="24"/>
      <c r="P56">
        <v>49</v>
      </c>
      <c r="Q56">
        <v>162036.70910060985</v>
      </c>
      <c r="R56">
        <v>161365.28508630229</v>
      </c>
      <c r="S56">
        <v>4.1608950397755244E-3</v>
      </c>
      <c r="T56">
        <v>2582.6311020851135</v>
      </c>
    </row>
    <row r="57" spans="10:20" outlineLevel="1">
      <c r="J57" s="24"/>
      <c r="K57" s="24"/>
      <c r="L57" s="24"/>
      <c r="M57" s="24"/>
      <c r="N57" s="24"/>
      <c r="O57" s="24"/>
      <c r="P57">
        <v>50</v>
      </c>
      <c r="Q57">
        <v>162036.70910060985</v>
      </c>
      <c r="R57">
        <v>161365.28508630229</v>
      </c>
      <c r="S57">
        <v>4.1608950397755244E-3</v>
      </c>
      <c r="T57">
        <v>2680.6145269870758</v>
      </c>
    </row>
    <row r="58" spans="10:20" outlineLevel="1">
      <c r="J58" s="24"/>
      <c r="K58" s="24"/>
      <c r="L58" s="24"/>
      <c r="M58" s="24"/>
      <c r="N58" s="24"/>
      <c r="O58" s="24"/>
      <c r="P58">
        <v>51</v>
      </c>
      <c r="Q58">
        <v>162036.70910060985</v>
      </c>
      <c r="R58">
        <v>161365.28508630229</v>
      </c>
      <c r="S58">
        <v>4.1608950397755244E-3</v>
      </c>
      <c r="T58">
        <v>2834.4949331283569</v>
      </c>
    </row>
    <row r="59" spans="10:20" outlineLevel="1">
      <c r="J59" s="24"/>
      <c r="K59" s="24"/>
      <c r="L59" s="24"/>
      <c r="M59" s="24"/>
      <c r="N59" s="24"/>
      <c r="O59" s="24"/>
      <c r="P59">
        <v>52</v>
      </c>
      <c r="Q59">
        <v>162036.70910060985</v>
      </c>
      <c r="R59">
        <v>161365.28508630229</v>
      </c>
      <c r="S59">
        <v>4.1608950397755244E-3</v>
      </c>
      <c r="T59">
        <v>2948.6442801952362</v>
      </c>
    </row>
    <row r="60" spans="10:20" outlineLevel="1">
      <c r="J60" s="24"/>
      <c r="K60" s="24"/>
      <c r="L60" s="24"/>
      <c r="M60" s="24"/>
      <c r="N60" s="24"/>
      <c r="O60" s="24"/>
      <c r="P60">
        <v>53</v>
      </c>
      <c r="Q60">
        <v>162036.70910060985</v>
      </c>
      <c r="R60">
        <v>161365.28508630229</v>
      </c>
      <c r="S60">
        <v>4.1608950397755244E-3</v>
      </c>
      <c r="T60">
        <v>3162.2219071388245</v>
      </c>
    </row>
    <row r="61" spans="10:20" outlineLevel="1">
      <c r="J61" s="24"/>
      <c r="K61" s="24"/>
      <c r="L61" s="24"/>
      <c r="M61" s="24"/>
      <c r="N61" s="24"/>
      <c r="O61" s="24"/>
      <c r="P61">
        <v>54</v>
      </c>
      <c r="Q61">
        <v>162036.70910060985</v>
      </c>
      <c r="R61">
        <v>161365.28508630229</v>
      </c>
      <c r="S61">
        <v>4.1608950397755244E-3</v>
      </c>
      <c r="T61">
        <v>3373.3725271224976</v>
      </c>
    </row>
    <row r="62" spans="10:20" outlineLevel="1">
      <c r="J62" s="24"/>
      <c r="K62" s="24"/>
      <c r="L62" s="24"/>
      <c r="M62" s="24"/>
      <c r="N62" s="24"/>
      <c r="O62" s="24"/>
      <c r="P62">
        <v>55</v>
      </c>
      <c r="Q62">
        <v>162036.70910060985</v>
      </c>
      <c r="R62">
        <v>161365.28508630229</v>
      </c>
      <c r="S62">
        <v>4.1608950397755244E-3</v>
      </c>
      <c r="T62">
        <v>3515.6811311244965</v>
      </c>
    </row>
    <row r="63" spans="10:20" outlineLevel="1">
      <c r="J63" s="24"/>
      <c r="K63" s="24"/>
      <c r="L63" s="24"/>
      <c r="M63" s="24"/>
      <c r="N63" s="24"/>
      <c r="O63" s="24"/>
      <c r="P63">
        <v>56</v>
      </c>
      <c r="Q63">
        <v>162036.70910060985</v>
      </c>
      <c r="R63">
        <v>161365.28508630229</v>
      </c>
      <c r="S63">
        <v>4.1608950397755244E-3</v>
      </c>
      <c r="T63">
        <v>3707.2164449691772</v>
      </c>
    </row>
    <row r="64" spans="10:20" outlineLevel="1"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</row>
    <row r="65" spans="1:23" outlineLevel="1">
      <c r="A65" s="6" t="s">
        <v>11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3" outlineLevel="1"/>
    <row r="67" spans="1:23" outlineLevel="1">
      <c r="A67" s="102" t="s">
        <v>4</v>
      </c>
      <c r="B67" s="102"/>
      <c r="D67" s="102" t="s">
        <v>7</v>
      </c>
      <c r="E67" s="102"/>
      <c r="F67" s="102"/>
      <c r="G67" s="102"/>
      <c r="H67" s="102"/>
      <c r="J67" s="102" t="s">
        <v>8</v>
      </c>
      <c r="K67" s="102"/>
      <c r="L67" s="102"/>
      <c r="M67" s="102"/>
      <c r="N67" s="102"/>
      <c r="P67" s="102" t="s">
        <v>9</v>
      </c>
      <c r="Q67" s="102"/>
      <c r="R67" s="102"/>
      <c r="S67" s="102"/>
      <c r="T67" s="102"/>
    </row>
    <row r="68" spans="1:23" outlineLevel="1">
      <c r="A68" s="5" t="s">
        <v>5</v>
      </c>
      <c r="B68" s="5" t="s">
        <v>6</v>
      </c>
      <c r="D68" s="5" t="s">
        <v>0</v>
      </c>
      <c r="E68" s="5" t="s">
        <v>61</v>
      </c>
      <c r="F68" s="5" t="s">
        <v>1</v>
      </c>
      <c r="G68" s="5" t="s">
        <v>6</v>
      </c>
      <c r="H68" s="5" t="s">
        <v>2</v>
      </c>
      <c r="J68" s="5" t="s">
        <v>0</v>
      </c>
      <c r="K68" s="5" t="s">
        <v>61</v>
      </c>
      <c r="L68" s="5" t="s">
        <v>1</v>
      </c>
      <c r="M68" s="5" t="s">
        <v>6</v>
      </c>
      <c r="N68" s="5" t="s">
        <v>2</v>
      </c>
      <c r="P68" s="5" t="s">
        <v>0</v>
      </c>
      <c r="Q68" s="5" t="s">
        <v>61</v>
      </c>
      <c r="R68" s="5" t="s">
        <v>1</v>
      </c>
      <c r="S68" s="5" t="s">
        <v>6</v>
      </c>
      <c r="T68" s="5" t="s">
        <v>2</v>
      </c>
    </row>
    <row r="69" spans="1:23" outlineLevel="1">
      <c r="A69">
        <v>432727.38671792787</v>
      </c>
      <c r="B69">
        <v>1.8840777236001476</v>
      </c>
      <c r="D69">
        <v>1</v>
      </c>
      <c r="E69">
        <v>441573.1456126069</v>
      </c>
      <c r="F69">
        <v>439468.84541352937</v>
      </c>
      <c r="G69">
        <v>4.7882807189606989E-3</v>
      </c>
      <c r="H69">
        <v>56.822312116622925</v>
      </c>
      <c r="J69">
        <v>1</v>
      </c>
      <c r="K69">
        <v>441573.1456126073</v>
      </c>
      <c r="L69">
        <v>439468.84541352937</v>
      </c>
      <c r="M69">
        <v>4.7882807189616261E-3</v>
      </c>
      <c r="N69">
        <v>69.446421146392822</v>
      </c>
      <c r="P69">
        <v>1</v>
      </c>
      <c r="Q69">
        <v>441573.1456126073</v>
      </c>
      <c r="R69">
        <v>439468.84541352937</v>
      </c>
      <c r="S69">
        <v>4.7882807189616261E-3</v>
      </c>
      <c r="T69">
        <v>28.58056116104126</v>
      </c>
    </row>
    <row r="70" spans="1:23" outlineLevel="1">
      <c r="D70">
        <v>2</v>
      </c>
      <c r="E70">
        <v>440008.96314447327</v>
      </c>
      <c r="F70">
        <v>439468.84541352937</v>
      </c>
      <c r="G70">
        <v>1.2290239378303508E-3</v>
      </c>
      <c r="H70">
        <v>353.79595804214478</v>
      </c>
      <c r="J70">
        <v>2</v>
      </c>
      <c r="K70">
        <v>440008.96314447327</v>
      </c>
      <c r="L70">
        <v>439468.84541352937</v>
      </c>
      <c r="M70">
        <v>1.2290239378303508E-3</v>
      </c>
      <c r="N70">
        <v>106.2344491481781</v>
      </c>
      <c r="P70">
        <v>2</v>
      </c>
      <c r="Q70">
        <v>440008.96314447332</v>
      </c>
      <c r="R70">
        <v>439468.84541352937</v>
      </c>
      <c r="S70">
        <v>1.2290239378304833E-3</v>
      </c>
      <c r="T70">
        <v>49.247449159622192</v>
      </c>
    </row>
    <row r="71" spans="1:23" outlineLevel="1">
      <c r="D71">
        <v>3</v>
      </c>
      <c r="E71">
        <v>439056.32025395485</v>
      </c>
      <c r="F71">
        <v>439468.84541352937</v>
      </c>
      <c r="G71">
        <v>-9.3869033921243088E-4</v>
      </c>
      <c r="H71">
        <v>618.44837617874146</v>
      </c>
      <c r="J71">
        <v>3</v>
      </c>
      <c r="K71">
        <v>439056.32025395485</v>
      </c>
      <c r="L71">
        <v>439468.84541352937</v>
      </c>
      <c r="M71">
        <v>-9.3869033921243088E-4</v>
      </c>
      <c r="N71">
        <v>150.9219970703125</v>
      </c>
      <c r="P71">
        <v>3</v>
      </c>
      <c r="Q71">
        <v>439056.32025395485</v>
      </c>
      <c r="R71">
        <v>439468.84541352937</v>
      </c>
      <c r="S71">
        <v>-9.3869033921243088E-4</v>
      </c>
      <c r="T71">
        <v>71.348205089569092</v>
      </c>
    </row>
    <row r="72" spans="1:23" outlineLevel="1">
      <c r="P72" t="s">
        <v>12</v>
      </c>
    </row>
    <row r="73" spans="1:23" outlineLevel="1">
      <c r="A73" s="11" t="s">
        <v>13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7"/>
      <c r="V73" s="7"/>
      <c r="W73" s="7"/>
    </row>
    <row r="74" spans="1:23" outlineLevel="1">
      <c r="U74" s="7"/>
      <c r="V74" s="7"/>
      <c r="W74" s="7"/>
    </row>
    <row r="75" spans="1:23" outlineLevel="1">
      <c r="A75" s="102" t="s">
        <v>4</v>
      </c>
      <c r="B75" s="102"/>
      <c r="D75" s="102" t="s">
        <v>7</v>
      </c>
      <c r="E75" s="102"/>
      <c r="F75" s="102"/>
      <c r="G75" s="102"/>
      <c r="H75" s="102"/>
      <c r="J75" s="102" t="s">
        <v>8</v>
      </c>
      <c r="K75" s="102"/>
      <c r="L75" s="102"/>
      <c r="M75" s="102"/>
      <c r="N75" s="102"/>
      <c r="P75" s="102" t="s">
        <v>9</v>
      </c>
      <c r="Q75" s="102"/>
      <c r="R75" s="102"/>
      <c r="S75" s="102"/>
      <c r="T75" s="102"/>
      <c r="U75" s="8"/>
      <c r="V75" s="8"/>
      <c r="W75" s="7"/>
    </row>
    <row r="76" spans="1:23" outlineLevel="1">
      <c r="A76" s="5" t="s">
        <v>5</v>
      </c>
      <c r="B76" s="5" t="s">
        <v>6</v>
      </c>
      <c r="D76" s="5" t="s">
        <v>0</v>
      </c>
      <c r="E76" s="5" t="s">
        <v>61</v>
      </c>
      <c r="F76" s="5" t="s">
        <v>1</v>
      </c>
      <c r="G76" s="5" t="s">
        <v>6</v>
      </c>
      <c r="H76" s="5" t="s">
        <v>2</v>
      </c>
      <c r="J76" s="5" t="s">
        <v>0</v>
      </c>
      <c r="K76" s="5" t="s">
        <v>61</v>
      </c>
      <c r="L76" s="5" t="s">
        <v>1</v>
      </c>
      <c r="M76" s="5" t="s">
        <v>6</v>
      </c>
      <c r="N76" s="5" t="s">
        <v>2</v>
      </c>
      <c r="P76" s="5" t="s">
        <v>0</v>
      </c>
      <c r="Q76" s="5" t="s">
        <v>61</v>
      </c>
      <c r="R76" s="5" t="s">
        <v>1</v>
      </c>
      <c r="S76" s="5" t="s">
        <v>6</v>
      </c>
      <c r="T76" s="5" t="s">
        <v>2</v>
      </c>
      <c r="U76" s="9"/>
      <c r="V76" s="9"/>
      <c r="W76" s="7"/>
    </row>
    <row r="77" spans="1:23" outlineLevel="1">
      <c r="A77">
        <v>153684.14000736293</v>
      </c>
      <c r="B77">
        <v>3.1371077527907412</v>
      </c>
      <c r="D77">
        <v>1</v>
      </c>
      <c r="E77">
        <v>167447.62241436652</v>
      </c>
      <c r="F77">
        <v>159423.02433207206</v>
      </c>
      <c r="G77">
        <v>5.0335251861610177E-2</v>
      </c>
      <c r="H77">
        <v>24.808022975921631</v>
      </c>
      <c r="J77">
        <v>1</v>
      </c>
      <c r="K77">
        <v>167557.90227304693</v>
      </c>
      <c r="L77">
        <v>159085.77265497798</v>
      </c>
      <c r="M77">
        <v>5.3255105574042359E-2</v>
      </c>
      <c r="N77">
        <v>71.741668939590454</v>
      </c>
      <c r="P77">
        <v>1</v>
      </c>
      <c r="Q77">
        <v>167557.90227304693</v>
      </c>
      <c r="R77">
        <v>159085.77265497798</v>
      </c>
      <c r="S77">
        <v>5.3255105574042359E-2</v>
      </c>
      <c r="T77">
        <v>32.6440589427948</v>
      </c>
      <c r="W77" s="7"/>
    </row>
    <row r="78" spans="1:23" outlineLevel="1">
      <c r="D78">
        <v>2</v>
      </c>
      <c r="E78">
        <v>163919.01343813183</v>
      </c>
      <c r="F78">
        <v>159423.02433207206</v>
      </c>
      <c r="G78">
        <v>2.8201629751388981E-2</v>
      </c>
      <c r="H78">
        <v>58.741082906723022</v>
      </c>
      <c r="J78">
        <v>2</v>
      </c>
      <c r="K78">
        <v>163919.01343813201</v>
      </c>
      <c r="L78">
        <v>159423.02433207206</v>
      </c>
      <c r="M78">
        <v>2.8201629751390078E-2</v>
      </c>
      <c r="N78">
        <v>126.62906289100647</v>
      </c>
      <c r="P78">
        <v>2</v>
      </c>
      <c r="Q78">
        <v>163919.01343813201</v>
      </c>
      <c r="R78">
        <v>159423.02433207206</v>
      </c>
      <c r="S78">
        <v>2.8201629751390078E-2</v>
      </c>
      <c r="T78">
        <v>58.099354028701782</v>
      </c>
      <c r="W78" s="7"/>
    </row>
    <row r="79" spans="1:23" outlineLevel="1">
      <c r="D79">
        <v>3</v>
      </c>
      <c r="E79">
        <v>162505.59187771755</v>
      </c>
      <c r="F79">
        <v>159423.02433207206</v>
      </c>
      <c r="G79">
        <v>1.9335773854249696E-2</v>
      </c>
      <c r="H79">
        <v>109.63615107536316</v>
      </c>
      <c r="J79">
        <v>3</v>
      </c>
      <c r="K79">
        <v>162530.09902580557</v>
      </c>
      <c r="L79">
        <v>159423.02433207206</v>
      </c>
      <c r="M79">
        <v>1.9489497873667157E-2</v>
      </c>
      <c r="N79">
        <v>180.28703093528748</v>
      </c>
      <c r="P79">
        <v>3</v>
      </c>
      <c r="Q79">
        <v>162530.09902580557</v>
      </c>
      <c r="R79">
        <v>159423.02433207206</v>
      </c>
      <c r="S79">
        <v>1.9489497873667157E-2</v>
      </c>
      <c r="T79">
        <v>86.593239068984985</v>
      </c>
      <c r="W79" s="7"/>
    </row>
    <row r="80" spans="1:23" outlineLevel="1">
      <c r="D80">
        <v>4</v>
      </c>
      <c r="E80">
        <v>161395.68003050928</v>
      </c>
      <c r="F80">
        <v>159423.02433207206</v>
      </c>
      <c r="G80">
        <v>1.2373718957484134E-2</v>
      </c>
      <c r="H80">
        <v>216.63102006912231</v>
      </c>
      <c r="J80">
        <v>4</v>
      </c>
      <c r="K80">
        <v>161426.30066665245</v>
      </c>
      <c r="L80">
        <v>159423.02433207206</v>
      </c>
      <c r="M80">
        <v>1.2565790562394772E-2</v>
      </c>
      <c r="N80">
        <v>258.19993996620178</v>
      </c>
      <c r="P80">
        <v>4</v>
      </c>
      <c r="Q80">
        <v>161426.30066665245</v>
      </c>
      <c r="R80">
        <v>159423.02433207206</v>
      </c>
      <c r="S80">
        <v>1.2565790562394772E-2</v>
      </c>
      <c r="T80">
        <v>123.20107102394104</v>
      </c>
    </row>
    <row r="81" spans="4:20" outlineLevel="1">
      <c r="D81">
        <v>5</v>
      </c>
      <c r="E81">
        <v>161395.68003050928</v>
      </c>
      <c r="F81">
        <v>159423.02433207206</v>
      </c>
      <c r="G81">
        <v>1.2373718957484134E-2</v>
      </c>
      <c r="H81">
        <v>477.89128494262695</v>
      </c>
      <c r="J81">
        <v>5</v>
      </c>
      <c r="K81">
        <v>161426.30066665245</v>
      </c>
      <c r="L81">
        <v>159487.70058913148</v>
      </c>
      <c r="M81">
        <v>1.2155169773969876E-2</v>
      </c>
      <c r="N81">
        <v>373.16634488105774</v>
      </c>
      <c r="P81">
        <v>5</v>
      </c>
      <c r="Q81">
        <v>161426.30066665245</v>
      </c>
      <c r="R81">
        <v>159487.70058913148</v>
      </c>
      <c r="S81">
        <v>1.2155169773969876E-2</v>
      </c>
      <c r="T81">
        <v>165.4784460067749</v>
      </c>
    </row>
    <row r="82" spans="4:20" outlineLevel="1">
      <c r="D82">
        <v>6</v>
      </c>
      <c r="E82">
        <v>161395.68003050928</v>
      </c>
      <c r="F82">
        <v>159423.02433207206</v>
      </c>
      <c r="G82">
        <v>1.2373718957484134E-2</v>
      </c>
      <c r="H82">
        <v>689.28526902198792</v>
      </c>
      <c r="J82">
        <v>6</v>
      </c>
      <c r="K82">
        <v>161426.30066665245</v>
      </c>
      <c r="L82">
        <v>159632.81473211772</v>
      </c>
      <c r="M82">
        <v>1.1235070543261406E-2</v>
      </c>
      <c r="N82">
        <v>501.12908506393433</v>
      </c>
      <c r="P82">
        <v>6</v>
      </c>
      <c r="Q82">
        <v>161426.30066665245</v>
      </c>
      <c r="R82">
        <v>159632.81473211772</v>
      </c>
      <c r="S82">
        <v>1.1235070543261406E-2</v>
      </c>
      <c r="T82">
        <v>213.23676609992981</v>
      </c>
    </row>
    <row r="83" spans="4:20" outlineLevel="1">
      <c r="D83">
        <v>7</v>
      </c>
      <c r="E83">
        <v>161395.68003050928</v>
      </c>
      <c r="F83">
        <v>159423.02433207206</v>
      </c>
      <c r="G83">
        <v>1.2373718957484134E-2</v>
      </c>
      <c r="H83">
        <v>828.41803002357483</v>
      </c>
      <c r="J83">
        <v>7</v>
      </c>
      <c r="K83">
        <v>161426.30066665245</v>
      </c>
      <c r="L83">
        <v>159632.81473211772</v>
      </c>
      <c r="M83">
        <v>1.1235070543261406E-2</v>
      </c>
      <c r="N83">
        <v>643.90200185775757</v>
      </c>
      <c r="P83">
        <v>7</v>
      </c>
      <c r="Q83">
        <v>161426.30066665245</v>
      </c>
      <c r="R83">
        <v>159632.81473211772</v>
      </c>
      <c r="S83">
        <v>1.1235070543261406E-2</v>
      </c>
      <c r="T83">
        <v>269.22833609580994</v>
      </c>
    </row>
    <row r="84" spans="4:20" outlineLevel="1">
      <c r="D84">
        <v>8</v>
      </c>
      <c r="E84">
        <v>161395.68003050928</v>
      </c>
      <c r="F84">
        <v>159423.02433207206</v>
      </c>
      <c r="G84">
        <v>1.2373718957484134E-2</v>
      </c>
      <c r="H84">
        <v>1012.839476108551</v>
      </c>
      <c r="J84">
        <v>8</v>
      </c>
      <c r="K84">
        <v>161426.30066665245</v>
      </c>
      <c r="L84">
        <v>159632.81473211772</v>
      </c>
      <c r="M84">
        <v>1.1235070543261406E-2</v>
      </c>
      <c r="N84">
        <v>819.31617498397827</v>
      </c>
      <c r="P84">
        <v>8</v>
      </c>
      <c r="Q84">
        <v>161426.30066665245</v>
      </c>
      <c r="R84">
        <v>159632.81473211772</v>
      </c>
      <c r="S84">
        <v>1.1235070543261406E-2</v>
      </c>
      <c r="T84">
        <v>338.49213790893555</v>
      </c>
    </row>
    <row r="85" spans="4:20" outlineLevel="1">
      <c r="D85">
        <v>9</v>
      </c>
      <c r="E85">
        <v>161395.68003050928</v>
      </c>
      <c r="F85">
        <v>159423.02433207206</v>
      </c>
      <c r="G85">
        <v>1.2373718957484134E-2</v>
      </c>
      <c r="H85">
        <v>1246.6470100879669</v>
      </c>
      <c r="J85">
        <v>9</v>
      </c>
      <c r="K85">
        <v>161426.30066665245</v>
      </c>
      <c r="L85">
        <v>159632.81473211772</v>
      </c>
      <c r="M85">
        <v>1.1235070543261406E-2</v>
      </c>
      <c r="N85">
        <v>925.88797903060913</v>
      </c>
      <c r="P85">
        <v>9</v>
      </c>
      <c r="Q85">
        <v>161426.30066665245</v>
      </c>
      <c r="R85">
        <v>159632.81473211772</v>
      </c>
      <c r="S85">
        <v>1.1235070543261406E-2</v>
      </c>
      <c r="T85">
        <v>386.15916800498962</v>
      </c>
    </row>
    <row r="86" spans="4:20" outlineLevel="1">
      <c r="D86">
        <v>10</v>
      </c>
      <c r="E86">
        <v>161395.68003050928</v>
      </c>
      <c r="F86">
        <v>159423.02433207206</v>
      </c>
      <c r="G86">
        <v>1.2373718957484134E-2</v>
      </c>
      <c r="H86">
        <v>1692.9304299354553</v>
      </c>
      <c r="J86">
        <v>10</v>
      </c>
      <c r="K86">
        <v>161426.30066665245</v>
      </c>
      <c r="L86">
        <v>159632.81473211772</v>
      </c>
      <c r="M86">
        <v>1.1235070543261406E-2</v>
      </c>
      <c r="N86">
        <v>1054.9900488853455</v>
      </c>
      <c r="P86">
        <v>10</v>
      </c>
      <c r="Q86">
        <v>161426.30066665245</v>
      </c>
      <c r="R86">
        <v>159632.81473211772</v>
      </c>
      <c r="S86">
        <v>1.1235070543261406E-2</v>
      </c>
      <c r="T86">
        <v>436.80907011032104</v>
      </c>
    </row>
    <row r="87" spans="4:20" outlineLevel="1">
      <c r="D87">
        <v>11</v>
      </c>
      <c r="E87">
        <v>161395.68003050928</v>
      </c>
      <c r="F87">
        <v>159423.02433207206</v>
      </c>
      <c r="G87">
        <v>1.2373718957484134E-2</v>
      </c>
      <c r="H87">
        <v>2027.6549170017242</v>
      </c>
      <c r="J87">
        <v>11</v>
      </c>
      <c r="K87">
        <v>161426.30066665245</v>
      </c>
      <c r="L87">
        <v>159632.81473211772</v>
      </c>
      <c r="M87">
        <v>1.1235070543261406E-2</v>
      </c>
      <c r="N87">
        <v>1196.2637929916382</v>
      </c>
      <c r="P87">
        <v>11</v>
      </c>
      <c r="Q87">
        <v>161426.30066665245</v>
      </c>
      <c r="R87">
        <v>159632.81473211772</v>
      </c>
      <c r="S87">
        <v>1.1235070543261406E-2</v>
      </c>
      <c r="T87">
        <v>490.16658496856689</v>
      </c>
    </row>
    <row r="88" spans="4:20" outlineLevel="1">
      <c r="D88">
        <v>12</v>
      </c>
      <c r="E88">
        <v>161395.68003050928</v>
      </c>
      <c r="F88">
        <v>159423.02433207206</v>
      </c>
      <c r="G88">
        <v>1.2373718957484134E-2</v>
      </c>
      <c r="H88">
        <v>2402.8471920490265</v>
      </c>
      <c r="J88">
        <v>12</v>
      </c>
      <c r="K88">
        <v>161426.30066665245</v>
      </c>
      <c r="L88">
        <v>159632.81473211772</v>
      </c>
      <c r="M88">
        <v>1.1235070543261406E-2</v>
      </c>
      <c r="N88">
        <v>1344.5201640129089</v>
      </c>
      <c r="P88">
        <v>12</v>
      </c>
      <c r="Q88">
        <v>161426.30066665245</v>
      </c>
      <c r="R88">
        <v>159632.81473211772</v>
      </c>
      <c r="S88">
        <v>1.1235070543261406E-2</v>
      </c>
      <c r="T88">
        <v>550.59614491462708</v>
      </c>
    </row>
    <row r="89" spans="4:20" outlineLevel="1">
      <c r="D89">
        <v>13</v>
      </c>
      <c r="E89">
        <v>161395.68003050928</v>
      </c>
      <c r="F89">
        <v>159423.02433207206</v>
      </c>
      <c r="G89">
        <v>1.2373718957484134E-2</v>
      </c>
      <c r="H89">
        <v>2891.3956871032715</v>
      </c>
      <c r="J89">
        <v>13</v>
      </c>
      <c r="K89">
        <v>161426.30066665245</v>
      </c>
      <c r="L89">
        <v>159632.81473211772</v>
      </c>
      <c r="M89">
        <v>1.1235070543261406E-2</v>
      </c>
      <c r="N89">
        <v>1496.9562890529633</v>
      </c>
      <c r="P89">
        <v>13</v>
      </c>
      <c r="Q89">
        <v>161426.30066665245</v>
      </c>
      <c r="R89">
        <v>159632.81473211772</v>
      </c>
      <c r="S89">
        <v>1.1235070543261406E-2</v>
      </c>
      <c r="T89">
        <v>613.55711102485657</v>
      </c>
    </row>
    <row r="90" spans="4:20" outlineLevel="1">
      <c r="D90">
        <v>14</v>
      </c>
      <c r="E90">
        <v>161395.68003050928</v>
      </c>
      <c r="F90">
        <v>159423.02433207206</v>
      </c>
      <c r="G90">
        <v>1.2373718957484134E-2</v>
      </c>
      <c r="H90">
        <v>3562.7143950462341</v>
      </c>
      <c r="J90">
        <v>14</v>
      </c>
      <c r="K90">
        <v>161426.30066665245</v>
      </c>
      <c r="L90">
        <v>159632.81473211772</v>
      </c>
      <c r="M90">
        <v>1.1235070543261406E-2</v>
      </c>
      <c r="N90">
        <v>1684.644562959671</v>
      </c>
      <c r="P90">
        <v>14</v>
      </c>
      <c r="Q90">
        <v>161426.30066665245</v>
      </c>
      <c r="R90">
        <v>159632.81473211772</v>
      </c>
      <c r="S90">
        <v>1.1235070543261406E-2</v>
      </c>
      <c r="T90">
        <v>673.7167820930481</v>
      </c>
    </row>
    <row r="91" spans="4:20" outlineLevel="1">
      <c r="D91">
        <v>15</v>
      </c>
      <c r="E91">
        <v>155650.0634654187</v>
      </c>
      <c r="F91">
        <v>159564.52747000268</v>
      </c>
      <c r="G91">
        <v>-2.4532169315137266E-2</v>
      </c>
      <c r="H91">
        <v>3615.0008950233459</v>
      </c>
      <c r="J91">
        <v>15</v>
      </c>
      <c r="K91">
        <v>161426.30066665245</v>
      </c>
      <c r="L91">
        <v>159632.81473211772</v>
      </c>
      <c r="M91">
        <v>1.1235070543261406E-2</v>
      </c>
      <c r="N91">
        <v>1871.6744358539581</v>
      </c>
      <c r="P91">
        <v>15</v>
      </c>
      <c r="Q91">
        <v>161426.30066665245</v>
      </c>
      <c r="R91">
        <v>159632.81473211772</v>
      </c>
      <c r="S91">
        <v>1.1235070543261406E-2</v>
      </c>
      <c r="T91">
        <v>750.40397596359253</v>
      </c>
    </row>
    <row r="92" spans="4:20" outlineLevel="1">
      <c r="J92">
        <v>16</v>
      </c>
      <c r="K92">
        <v>161426.30066665245</v>
      </c>
      <c r="L92">
        <v>159632.81473211772</v>
      </c>
      <c r="M92">
        <v>1.1235070543261406E-2</v>
      </c>
      <c r="N92">
        <v>2052.5467729568481</v>
      </c>
      <c r="P92">
        <v>16</v>
      </c>
      <c r="Q92">
        <v>161426.30066665245</v>
      </c>
      <c r="R92">
        <v>159632.81473211772</v>
      </c>
      <c r="S92">
        <v>1.1235070543261406E-2</v>
      </c>
      <c r="T92">
        <v>825.65559101104736</v>
      </c>
    </row>
    <row r="93" spans="4:20" outlineLevel="1">
      <c r="J93">
        <v>17</v>
      </c>
      <c r="K93">
        <v>161426.30066665245</v>
      </c>
      <c r="L93">
        <v>159632.81473211772</v>
      </c>
      <c r="M93">
        <v>1.1235070543261406E-2</v>
      </c>
      <c r="N93">
        <v>2251.1810779571533</v>
      </c>
      <c r="P93">
        <v>17</v>
      </c>
      <c r="Q93">
        <v>161426.30066665245</v>
      </c>
      <c r="R93">
        <v>159632.81473211772</v>
      </c>
      <c r="S93">
        <v>1.1235070543261406E-2</v>
      </c>
      <c r="T93">
        <v>917.33629393577576</v>
      </c>
    </row>
    <row r="94" spans="4:20" outlineLevel="1">
      <c r="J94">
        <v>18</v>
      </c>
      <c r="K94">
        <v>161426.30066665245</v>
      </c>
      <c r="L94">
        <v>159632.81473211772</v>
      </c>
      <c r="M94">
        <v>1.1235070543261406E-2</v>
      </c>
      <c r="N94">
        <v>2438.0041558742523</v>
      </c>
      <c r="P94">
        <v>18</v>
      </c>
      <c r="Q94">
        <v>161426.30066665245</v>
      </c>
      <c r="R94">
        <v>159632.81473211772</v>
      </c>
      <c r="S94">
        <v>1.1235070543261406E-2</v>
      </c>
      <c r="T94">
        <v>995.49843096733093</v>
      </c>
    </row>
    <row r="95" spans="4:20" outlineLevel="1">
      <c r="J95">
        <v>19</v>
      </c>
      <c r="K95">
        <v>161426.30066665245</v>
      </c>
      <c r="L95">
        <v>159632.81473211772</v>
      </c>
      <c r="M95">
        <v>1.1235070543261406E-2</v>
      </c>
      <c r="N95">
        <v>2645.7184989452362</v>
      </c>
      <c r="P95">
        <v>19</v>
      </c>
      <c r="Q95">
        <v>161426.30066665245</v>
      </c>
      <c r="R95">
        <v>159632.81473211772</v>
      </c>
      <c r="S95">
        <v>1.1235070543261406E-2</v>
      </c>
      <c r="T95">
        <v>1100.4391939640045</v>
      </c>
    </row>
    <row r="96" spans="4:20" outlineLevel="1">
      <c r="J96">
        <v>20</v>
      </c>
      <c r="K96">
        <v>161426.30066665245</v>
      </c>
      <c r="L96">
        <v>159632.81473211772</v>
      </c>
      <c r="M96">
        <v>1.1235070543261406E-2</v>
      </c>
      <c r="N96">
        <v>2894.6024489402771</v>
      </c>
      <c r="P96">
        <v>20</v>
      </c>
      <c r="Q96">
        <v>161426.30066665245</v>
      </c>
      <c r="R96">
        <v>159632.81473211772</v>
      </c>
      <c r="S96">
        <v>1.1235070543261406E-2</v>
      </c>
      <c r="T96">
        <v>1208.4388790130615</v>
      </c>
    </row>
    <row r="97" spans="1:20" outlineLevel="1">
      <c r="J97">
        <v>21</v>
      </c>
      <c r="K97">
        <v>161426.30066665245</v>
      </c>
      <c r="L97">
        <v>159632.81473211772</v>
      </c>
      <c r="M97">
        <v>1.1235070543261406E-2</v>
      </c>
      <c r="N97">
        <v>3206.4858229160309</v>
      </c>
      <c r="P97">
        <v>21</v>
      </c>
      <c r="Q97">
        <v>161426.30066665245</v>
      </c>
      <c r="R97">
        <v>159632.81473211772</v>
      </c>
      <c r="S97">
        <v>1.1235070543261406E-2</v>
      </c>
      <c r="T97">
        <v>1352.9669320583344</v>
      </c>
    </row>
    <row r="98" spans="1:20" outlineLevel="1">
      <c r="J98">
        <v>22</v>
      </c>
      <c r="K98">
        <v>161426.30066665245</v>
      </c>
      <c r="L98">
        <v>159632.81473211772</v>
      </c>
      <c r="M98">
        <v>1.1235070543261406E-2</v>
      </c>
      <c r="N98">
        <v>3598.2186100482941</v>
      </c>
      <c r="P98">
        <v>22</v>
      </c>
      <c r="Q98">
        <v>161426.30066665245</v>
      </c>
      <c r="R98">
        <v>159632.81473211772</v>
      </c>
      <c r="S98">
        <v>1.1235070543261406E-2</v>
      </c>
      <c r="T98">
        <v>1578.6462910175323</v>
      </c>
    </row>
    <row r="99" spans="1:20" outlineLevel="1">
      <c r="J99">
        <v>23</v>
      </c>
      <c r="K99">
        <v>161426.30066665245</v>
      </c>
      <c r="L99">
        <v>159632.81473211772</v>
      </c>
      <c r="M99">
        <v>1.1235070543261406E-2</v>
      </c>
      <c r="N99">
        <v>4082.6473479270935</v>
      </c>
      <c r="P99">
        <v>23</v>
      </c>
      <c r="Q99">
        <v>161426.30066665245</v>
      </c>
      <c r="R99">
        <v>159632.81473211772</v>
      </c>
      <c r="S99">
        <v>1.1235070543261406E-2</v>
      </c>
      <c r="T99">
        <v>1850.5950050354004</v>
      </c>
    </row>
    <row r="100" spans="1:20" outlineLevel="1">
      <c r="P100">
        <v>24</v>
      </c>
      <c r="Q100">
        <v>161426.30066665245</v>
      </c>
      <c r="R100">
        <v>159632.81473211772</v>
      </c>
      <c r="S100">
        <v>1.1235070543261406E-2</v>
      </c>
      <c r="T100">
        <v>2228.692008972168</v>
      </c>
    </row>
    <row r="101" spans="1:20" outlineLevel="1">
      <c r="P101">
        <v>25</v>
      </c>
      <c r="Q101">
        <v>161426.30066665245</v>
      </c>
      <c r="R101">
        <v>159632.81473211772</v>
      </c>
      <c r="S101">
        <v>1.1235070543261406E-2</v>
      </c>
      <c r="T101">
        <v>2667.6758620738983</v>
      </c>
    </row>
    <row r="102" spans="1:20" outlineLevel="1">
      <c r="P102">
        <v>26</v>
      </c>
      <c r="Q102">
        <v>161426.30066665245</v>
      </c>
      <c r="R102">
        <v>159632.81473211772</v>
      </c>
      <c r="S102">
        <v>1.1235070543261406E-2</v>
      </c>
      <c r="T102">
        <v>3184.0377321243286</v>
      </c>
    </row>
    <row r="103" spans="1:20">
      <c r="P103">
        <v>27</v>
      </c>
      <c r="Q103">
        <v>161426.30066665245</v>
      </c>
      <c r="R103">
        <v>159632.81473211772</v>
      </c>
      <c r="S103">
        <v>1.1235070543261406E-2</v>
      </c>
      <c r="T103">
        <v>4517.1158039569855</v>
      </c>
    </row>
    <row r="105" spans="1:20">
      <c r="A105" s="4" t="s">
        <v>14</v>
      </c>
      <c r="B105" s="2">
        <v>10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7" spans="1:20" outlineLevel="1">
      <c r="A107" s="1" t="s">
        <v>10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outlineLevel="1"/>
    <row r="109" spans="1:20" outlineLevel="1">
      <c r="A109" s="102" t="s">
        <v>4</v>
      </c>
      <c r="B109" s="102"/>
      <c r="D109" s="102" t="s">
        <v>7</v>
      </c>
      <c r="E109" s="102"/>
      <c r="F109" s="102"/>
      <c r="G109" s="102"/>
      <c r="H109" s="102"/>
      <c r="J109" s="102" t="s">
        <v>8</v>
      </c>
      <c r="K109" s="102"/>
      <c r="L109" s="102"/>
      <c r="M109" s="102"/>
      <c r="N109" s="102"/>
      <c r="P109" s="102" t="s">
        <v>9</v>
      </c>
      <c r="Q109" s="102"/>
      <c r="R109" s="102"/>
      <c r="S109" s="102"/>
      <c r="T109" s="102"/>
    </row>
    <row r="110" spans="1:20" outlineLevel="1">
      <c r="A110" s="5" t="s">
        <v>5</v>
      </c>
      <c r="B110" s="5" t="s">
        <v>6</v>
      </c>
      <c r="D110" s="5" t="s">
        <v>0</v>
      </c>
      <c r="E110" s="5" t="s">
        <v>61</v>
      </c>
      <c r="F110" s="5" t="s">
        <v>1</v>
      </c>
      <c r="G110" s="5" t="s">
        <v>6</v>
      </c>
      <c r="H110" s="5" t="s">
        <v>2</v>
      </c>
      <c r="J110" s="5" t="s">
        <v>0</v>
      </c>
      <c r="K110" s="5" t="s">
        <v>61</v>
      </c>
      <c r="L110" s="5" t="s">
        <v>1</v>
      </c>
      <c r="M110" s="5" t="s">
        <v>6</v>
      </c>
      <c r="N110" s="5" t="s">
        <v>2</v>
      </c>
      <c r="P110" s="5" t="s">
        <v>0</v>
      </c>
      <c r="Q110" s="5" t="s">
        <v>61</v>
      </c>
      <c r="R110" s="5" t="s">
        <v>1</v>
      </c>
      <c r="S110" s="5" t="s">
        <v>6</v>
      </c>
      <c r="T110" s="5" t="s">
        <v>2</v>
      </c>
    </row>
    <row r="111" spans="1:20" outlineLevel="1">
      <c r="A111">
        <v>197216.90993213921</v>
      </c>
      <c r="B111">
        <v>1.6869522165442576</v>
      </c>
      <c r="D111">
        <v>1</v>
      </c>
      <c r="E111">
        <v>204109.88070793718</v>
      </c>
      <c r="F111">
        <v>201298.3076610218</v>
      </c>
      <c r="G111">
        <v>1.3967196642556747E-2</v>
      </c>
      <c r="H111">
        <v>15.732496976852417</v>
      </c>
      <c r="J111" s="12">
        <v>1</v>
      </c>
      <c r="K111" s="12">
        <v>204298.94399999999</v>
      </c>
      <c r="L111" s="12">
        <v>202100.764</v>
      </c>
      <c r="M111" s="12">
        <v>1.087666E-2</v>
      </c>
      <c r="N111">
        <v>72.712550163269043</v>
      </c>
      <c r="P111">
        <v>1</v>
      </c>
      <c r="Q111">
        <v>204298.94436754016</v>
      </c>
      <c r="R111">
        <v>202100.76400935752</v>
      </c>
      <c r="S111">
        <v>1.08766553602977E-2</v>
      </c>
      <c r="T111">
        <v>22.039276123046875</v>
      </c>
    </row>
    <row r="112" spans="1:20" outlineLevel="1">
      <c r="D112">
        <v>2</v>
      </c>
      <c r="E112">
        <v>202448.01476256675</v>
      </c>
      <c r="F112">
        <v>201298.3076610218</v>
      </c>
      <c r="G112">
        <v>5.711459350572423E-3</v>
      </c>
      <c r="H112">
        <v>80.54717493057251</v>
      </c>
      <c r="J112" s="12">
        <v>2</v>
      </c>
      <c r="K112" s="12">
        <v>202534.97099999999</v>
      </c>
      <c r="L112" s="12">
        <v>202100.764</v>
      </c>
      <c r="M112" s="12">
        <v>2.14847E-3</v>
      </c>
      <c r="N112">
        <v>140.53840398788452</v>
      </c>
      <c r="P112">
        <v>2</v>
      </c>
      <c r="Q112">
        <v>202534.97088919202</v>
      </c>
      <c r="R112">
        <v>202100.76400935752</v>
      </c>
      <c r="S112">
        <v>2.1484672854299286E-3</v>
      </c>
      <c r="T112">
        <v>40.962766170501709</v>
      </c>
    </row>
    <row r="113" spans="1:20" outlineLevel="1">
      <c r="D113">
        <v>3</v>
      </c>
      <c r="E113">
        <v>201607.16233557952</v>
      </c>
      <c r="F113">
        <v>201298.3076610218</v>
      </c>
      <c r="G113">
        <v>1.5343133191055805E-3</v>
      </c>
      <c r="H113">
        <v>180.19549894332886</v>
      </c>
      <c r="J113" s="12">
        <v>3</v>
      </c>
      <c r="K113" s="12">
        <v>201782.07</v>
      </c>
      <c r="L113" s="12">
        <v>202100.764</v>
      </c>
      <c r="M113" s="12">
        <v>-1.5769E-3</v>
      </c>
      <c r="N113">
        <v>197.03822898864746</v>
      </c>
      <c r="P113">
        <v>3</v>
      </c>
      <c r="Q113">
        <v>201782.0701680581</v>
      </c>
      <c r="R113">
        <v>202100.76400935752</v>
      </c>
      <c r="S113">
        <v>-1.5769056730763498E-3</v>
      </c>
      <c r="T113">
        <v>56.394257068634033</v>
      </c>
    </row>
    <row r="114" spans="1:20" outlineLevel="1">
      <c r="D114">
        <v>4</v>
      </c>
      <c r="E114">
        <v>201407.19995661749</v>
      </c>
      <c r="F114">
        <v>201298.3076610218</v>
      </c>
      <c r="G114">
        <v>5.4094988110414341E-4</v>
      </c>
      <c r="H114">
        <v>252.67465400695801</v>
      </c>
    </row>
    <row r="115" spans="1:20" outlineLevel="1"/>
    <row r="116" spans="1:20" outlineLevel="1">
      <c r="A116" s="6" t="s">
        <v>15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outlineLevel="1"/>
    <row r="118" spans="1:20" outlineLevel="1">
      <c r="A118" s="102" t="s">
        <v>4</v>
      </c>
      <c r="B118" s="102"/>
      <c r="D118" s="102" t="s">
        <v>7</v>
      </c>
      <c r="E118" s="102"/>
      <c r="F118" s="102"/>
      <c r="G118" s="102"/>
      <c r="H118" s="102"/>
      <c r="J118" s="102" t="s">
        <v>8</v>
      </c>
      <c r="K118" s="102"/>
      <c r="L118" s="102"/>
      <c r="M118" s="102"/>
      <c r="N118" s="102"/>
      <c r="P118" s="102" t="s">
        <v>9</v>
      </c>
      <c r="Q118" s="102"/>
      <c r="R118" s="102"/>
      <c r="S118" s="102"/>
      <c r="T118" s="102"/>
    </row>
    <row r="119" spans="1:20" outlineLevel="1">
      <c r="A119" s="5" t="s">
        <v>5</v>
      </c>
      <c r="B119" s="5" t="s">
        <v>6</v>
      </c>
      <c r="D119" s="5" t="s">
        <v>0</v>
      </c>
      <c r="E119" s="5" t="s">
        <v>61</v>
      </c>
      <c r="F119" s="5" t="s">
        <v>1</v>
      </c>
      <c r="G119" s="5" t="s">
        <v>6</v>
      </c>
      <c r="H119" s="5" t="s">
        <v>2</v>
      </c>
      <c r="J119" s="5" t="s">
        <v>0</v>
      </c>
      <c r="K119" s="5" t="s">
        <v>61</v>
      </c>
      <c r="L119" s="5" t="s">
        <v>1</v>
      </c>
      <c r="M119" s="5" t="s">
        <v>6</v>
      </c>
      <c r="N119" s="5" t="s">
        <v>2</v>
      </c>
      <c r="P119" s="5" t="s">
        <v>0</v>
      </c>
      <c r="Q119" s="5" t="s">
        <v>61</v>
      </c>
      <c r="R119" s="5" t="s">
        <v>1</v>
      </c>
      <c r="S119" s="5" t="s">
        <v>6</v>
      </c>
      <c r="T119" s="5" t="s">
        <v>2</v>
      </c>
    </row>
    <row r="120" spans="1:20" outlineLevel="1">
      <c r="A120">
        <v>339630.9631946868</v>
      </c>
      <c r="B120">
        <v>2.1594890131530895</v>
      </c>
      <c r="D120">
        <v>1</v>
      </c>
      <c r="E120">
        <v>351573.40728781623</v>
      </c>
      <c r="F120">
        <v>348559.71134540124</v>
      </c>
      <c r="G120">
        <v>8.6461396550463494E-3</v>
      </c>
      <c r="H120">
        <v>713.26806378364563</v>
      </c>
      <c r="J120">
        <v>1</v>
      </c>
      <c r="K120">
        <v>352412.80986323289</v>
      </c>
      <c r="L120">
        <v>350695.31405565946</v>
      </c>
      <c r="M120">
        <v>4.8974016439262873E-3</v>
      </c>
      <c r="N120">
        <v>287.14041495323181</v>
      </c>
      <c r="P120">
        <v>1</v>
      </c>
      <c r="Q120">
        <v>352412.80986323336</v>
      </c>
      <c r="R120">
        <v>350695.31405565946</v>
      </c>
      <c r="S120">
        <v>4.8974016439276144E-3</v>
      </c>
      <c r="T120" s="12">
        <v>61.328547</v>
      </c>
    </row>
    <row r="121" spans="1:20" outlineLevel="1">
      <c r="D121">
        <v>2</v>
      </c>
      <c r="E121">
        <v>350199.99120928382</v>
      </c>
      <c r="F121">
        <v>348559.71134540124</v>
      </c>
      <c r="G121">
        <v>4.7058791090665106E-3</v>
      </c>
      <c r="H121">
        <v>3635.4733889102936</v>
      </c>
      <c r="J121">
        <v>2</v>
      </c>
      <c r="K121">
        <v>351053.2566627026</v>
      </c>
      <c r="L121">
        <v>350695.31405565946</v>
      </c>
      <c r="M121">
        <v>1.0206654970768348E-3</v>
      </c>
      <c r="N121">
        <v>410.67097806930542</v>
      </c>
      <c r="P121">
        <v>2</v>
      </c>
      <c r="Q121">
        <v>351053.25666270289</v>
      </c>
      <c r="R121">
        <v>350695.31405565946</v>
      </c>
      <c r="S121">
        <v>1.0206654970776649E-3</v>
      </c>
      <c r="T121" s="12">
        <v>97.037571900000003</v>
      </c>
    </row>
    <row r="122" spans="1:20" outlineLevel="1">
      <c r="J122">
        <v>3</v>
      </c>
      <c r="K122">
        <v>350673.61112706381</v>
      </c>
      <c r="L122">
        <v>350695.31405565946</v>
      </c>
      <c r="M122">
        <v>-6.1885425113515565E-5</v>
      </c>
      <c r="N122">
        <v>564.65458011627197</v>
      </c>
      <c r="P122">
        <v>3</v>
      </c>
      <c r="Q122">
        <v>350673.61112706398</v>
      </c>
      <c r="R122">
        <v>350695.31405565946</v>
      </c>
      <c r="S122">
        <v>-6.1885425113017631E-5</v>
      </c>
      <c r="T122" s="12">
        <v>139.56162800000001</v>
      </c>
    </row>
    <row r="123" spans="1:20" outlineLevel="1"/>
    <row r="124" spans="1:20" outlineLevel="1">
      <c r="A124" s="11" t="s">
        <v>13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</row>
    <row r="125" spans="1:20" outlineLevel="1"/>
    <row r="126" spans="1:20" outlineLevel="1">
      <c r="A126" s="102" t="s">
        <v>4</v>
      </c>
      <c r="B126" s="102"/>
      <c r="D126" s="102" t="s">
        <v>7</v>
      </c>
      <c r="E126" s="102"/>
      <c r="F126" s="102"/>
      <c r="G126" s="102"/>
      <c r="H126" s="102"/>
      <c r="J126" s="102" t="s">
        <v>8</v>
      </c>
      <c r="K126" s="102"/>
      <c r="L126" s="102"/>
      <c r="M126" s="102"/>
      <c r="N126" s="102"/>
      <c r="P126" s="102" t="s">
        <v>9</v>
      </c>
      <c r="Q126" s="102"/>
      <c r="R126" s="102"/>
      <c r="S126" s="102"/>
      <c r="T126" s="102"/>
    </row>
    <row r="127" spans="1:20" outlineLevel="1">
      <c r="A127" s="5" t="s">
        <v>5</v>
      </c>
      <c r="B127" s="5" t="s">
        <v>6</v>
      </c>
      <c r="D127" s="5" t="s">
        <v>0</v>
      </c>
      <c r="E127" s="5" t="s">
        <v>61</v>
      </c>
      <c r="F127" s="5" t="s">
        <v>1</v>
      </c>
      <c r="G127" s="5" t="s">
        <v>6</v>
      </c>
      <c r="H127" s="5" t="s">
        <v>2</v>
      </c>
      <c r="J127" s="5" t="s">
        <v>0</v>
      </c>
      <c r="K127" s="5" t="s">
        <v>61</v>
      </c>
      <c r="L127" s="5" t="s">
        <v>1</v>
      </c>
      <c r="M127" s="5" t="s">
        <v>6</v>
      </c>
      <c r="N127" s="5" t="s">
        <v>2</v>
      </c>
      <c r="P127" s="5" t="s">
        <v>0</v>
      </c>
      <c r="Q127" s="5" t="s">
        <v>61</v>
      </c>
      <c r="R127" s="5" t="s">
        <v>1</v>
      </c>
      <c r="S127" s="5" t="s">
        <v>6</v>
      </c>
      <c r="T127" s="5" t="s">
        <v>2</v>
      </c>
    </row>
    <row r="128" spans="1:20" outlineLevel="1">
      <c r="A128">
        <v>183549.70240300437</v>
      </c>
      <c r="B128">
        <v>3.0257916173324513</v>
      </c>
      <c r="D128">
        <v>1</v>
      </c>
      <c r="E128">
        <v>203831.25426289183</v>
      </c>
      <c r="F128">
        <v>195189.45967299442</v>
      </c>
      <c r="G128">
        <v>4.4273879359957344E-2</v>
      </c>
      <c r="H128">
        <v>113.13189315795898</v>
      </c>
      <c r="J128">
        <v>1</v>
      </c>
      <c r="K128">
        <v>204055.99133623409</v>
      </c>
      <c r="L128">
        <v>195037.63208010927</v>
      </c>
      <c r="M128">
        <v>4.6239072736591905E-2</v>
      </c>
      <c r="N128">
        <v>263.62257599830627</v>
      </c>
      <c r="P128">
        <v>1</v>
      </c>
      <c r="Q128">
        <v>204055.99133623418</v>
      </c>
      <c r="R128">
        <v>195037.63208010927</v>
      </c>
      <c r="S128">
        <v>4.6239072736592349E-2</v>
      </c>
      <c r="T128">
        <v>93.749137163162231</v>
      </c>
    </row>
    <row r="129" spans="1:20" outlineLevel="1">
      <c r="D129">
        <v>2</v>
      </c>
      <c r="E129">
        <v>201279.1225384142</v>
      </c>
      <c r="F129">
        <v>195189.45967299442</v>
      </c>
      <c r="G129">
        <v>3.1198728023644019E-2</v>
      </c>
      <c r="H129">
        <v>1500.0523900985718</v>
      </c>
      <c r="J129">
        <v>2</v>
      </c>
      <c r="K129">
        <v>201451.632754672</v>
      </c>
      <c r="L129">
        <v>195093.53424535011</v>
      </c>
      <c r="M129">
        <v>3.25900011700333E-2</v>
      </c>
      <c r="N129">
        <v>473.89891195297241</v>
      </c>
      <c r="P129">
        <v>2</v>
      </c>
      <c r="Q129">
        <v>201451.63275467197</v>
      </c>
      <c r="R129">
        <v>195093.53424535011</v>
      </c>
      <c r="S129">
        <v>3.2590001170033148E-2</v>
      </c>
      <c r="T129">
        <v>192.68927907943726</v>
      </c>
    </row>
    <row r="130" spans="1:20" outlineLevel="1">
      <c r="D130">
        <v>3</v>
      </c>
      <c r="E130">
        <v>199078.04671758413</v>
      </c>
      <c r="F130">
        <v>195189.45967299442</v>
      </c>
      <c r="G130">
        <v>1.9922115933433904E-2</v>
      </c>
      <c r="H130">
        <v>3631.8423471450806</v>
      </c>
      <c r="J130">
        <v>3</v>
      </c>
      <c r="K130">
        <v>199351.06489347224</v>
      </c>
      <c r="L130">
        <v>195093.53424535011</v>
      </c>
      <c r="M130">
        <v>2.1823022811037159E-2</v>
      </c>
      <c r="N130">
        <v>827.67705702781677</v>
      </c>
      <c r="P130">
        <v>3</v>
      </c>
      <c r="Q130">
        <v>199351.06489347215</v>
      </c>
      <c r="R130">
        <v>195093.53424535011</v>
      </c>
      <c r="S130">
        <v>2.1823022811036711E-2</v>
      </c>
      <c r="T130">
        <v>309.9698281288147</v>
      </c>
    </row>
    <row r="131" spans="1:20" outlineLevel="1">
      <c r="J131">
        <v>4</v>
      </c>
      <c r="K131">
        <v>197895.1190371548</v>
      </c>
      <c r="L131">
        <v>195093.53424535011</v>
      </c>
      <c r="M131">
        <v>1.436021343629673E-2</v>
      </c>
      <c r="N131">
        <v>1176.841334104538</v>
      </c>
      <c r="P131">
        <v>4</v>
      </c>
      <c r="Q131">
        <v>197895.11903715497</v>
      </c>
      <c r="R131">
        <v>195093.53424535011</v>
      </c>
      <c r="S131">
        <v>1.4360213436297625E-2</v>
      </c>
      <c r="T131">
        <v>424.93560314178467</v>
      </c>
    </row>
    <row r="132" spans="1:20" outlineLevel="1">
      <c r="J132">
        <v>5</v>
      </c>
      <c r="K132">
        <v>197895.1190371548</v>
      </c>
      <c r="L132">
        <v>195093.53424535011</v>
      </c>
      <c r="M132">
        <v>1.436021343629673E-2</v>
      </c>
      <c r="N132">
        <v>1722.7353239059448</v>
      </c>
      <c r="P132">
        <v>5</v>
      </c>
      <c r="Q132">
        <v>197895.11903715497</v>
      </c>
      <c r="R132">
        <v>195093.53424535011</v>
      </c>
      <c r="S132">
        <v>1.4360213436297625E-2</v>
      </c>
      <c r="T132">
        <v>631.99196100234985</v>
      </c>
    </row>
    <row r="133" spans="1:20" outlineLevel="1">
      <c r="J133">
        <v>6</v>
      </c>
      <c r="K133">
        <v>197308.31442575663</v>
      </c>
      <c r="L133">
        <v>195093.53424535011</v>
      </c>
      <c r="M133">
        <v>1.135240175423349E-2</v>
      </c>
      <c r="N133">
        <v>2527.9950659275055</v>
      </c>
      <c r="P133">
        <v>6</v>
      </c>
      <c r="Q133">
        <v>197308.31442575675</v>
      </c>
      <c r="R133">
        <v>195093.53424535011</v>
      </c>
      <c r="S133">
        <v>1.1352401754234086E-2</v>
      </c>
      <c r="T133">
        <v>1030.5677599906921</v>
      </c>
    </row>
    <row r="134" spans="1:20" outlineLevel="1">
      <c r="J134">
        <v>7</v>
      </c>
      <c r="K134">
        <v>196970.11761692338</v>
      </c>
      <c r="L134">
        <v>195301.69041068249</v>
      </c>
      <c r="M134">
        <v>8.5428200991629864E-3</v>
      </c>
      <c r="N134">
        <v>3177.564661026001</v>
      </c>
      <c r="P134">
        <v>7</v>
      </c>
      <c r="Q134">
        <v>196970.11761692335</v>
      </c>
      <c r="R134">
        <v>195301.69041068249</v>
      </c>
      <c r="S134">
        <v>8.5428200991628372E-3</v>
      </c>
      <c r="T134">
        <v>1295.982969045639</v>
      </c>
    </row>
    <row r="135" spans="1:20" outlineLevel="1">
      <c r="J135">
        <v>8</v>
      </c>
      <c r="K135">
        <v>196899.15503221194</v>
      </c>
      <c r="L135">
        <v>195301.69041068249</v>
      </c>
      <c r="M135">
        <v>8.1794715558799469E-3</v>
      </c>
      <c r="N135">
        <v>3726.7527089118958</v>
      </c>
      <c r="P135">
        <v>8</v>
      </c>
      <c r="Q135">
        <v>196899.15503221191</v>
      </c>
      <c r="R135">
        <v>195301.69041068249</v>
      </c>
      <c r="S135">
        <v>8.1794715558797977E-3</v>
      </c>
      <c r="T135">
        <v>1514.9885489940643</v>
      </c>
    </row>
    <row r="136" spans="1:20" outlineLevel="1">
      <c r="P136">
        <v>9</v>
      </c>
      <c r="Q136">
        <v>196833.17205366405</v>
      </c>
      <c r="R136">
        <v>195301.69041068249</v>
      </c>
      <c r="S136">
        <v>7.8416200072878965E-3</v>
      </c>
      <c r="T136">
        <v>1812.4427900314331</v>
      </c>
    </row>
    <row r="137" spans="1:20" outlineLevel="1">
      <c r="P137">
        <v>10</v>
      </c>
      <c r="Q137">
        <v>196833.17205366405</v>
      </c>
      <c r="R137">
        <v>195301.69041068249</v>
      </c>
      <c r="S137">
        <v>7.8416200072878965E-3</v>
      </c>
      <c r="T137">
        <v>2361.0868630409241</v>
      </c>
    </row>
    <row r="138" spans="1:20" outlineLevel="1">
      <c r="P138">
        <v>11</v>
      </c>
      <c r="Q138">
        <v>196833.17205366405</v>
      </c>
      <c r="R138">
        <v>195301.69041068249</v>
      </c>
      <c r="S138">
        <v>7.8416200072878965E-3</v>
      </c>
      <c r="T138">
        <v>2961.4187121391296</v>
      </c>
    </row>
    <row r="139" spans="1:20" outlineLevel="1">
      <c r="P139">
        <v>12</v>
      </c>
      <c r="Q139">
        <v>196833.17205366405</v>
      </c>
      <c r="R139">
        <v>195301.69041068249</v>
      </c>
      <c r="S139">
        <v>7.8416200072878965E-3</v>
      </c>
      <c r="T139">
        <v>3740.3462011814117</v>
      </c>
    </row>
    <row r="141" spans="1:20">
      <c r="A141" s="4" t="s">
        <v>14</v>
      </c>
      <c r="B141" s="2">
        <v>15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3" spans="1:20">
      <c r="A143" s="1" t="s">
        <v>10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5" spans="1:20">
      <c r="A145" s="102" t="s">
        <v>4</v>
      </c>
      <c r="B145" s="102"/>
      <c r="D145" s="102" t="s">
        <v>7</v>
      </c>
      <c r="E145" s="102"/>
      <c r="F145" s="102"/>
      <c r="G145" s="102"/>
      <c r="H145" s="102"/>
      <c r="J145" s="102" t="s">
        <v>8</v>
      </c>
      <c r="K145" s="102"/>
      <c r="L145" s="102"/>
      <c r="M145" s="102"/>
      <c r="N145" s="102"/>
      <c r="P145" s="102" t="s">
        <v>9</v>
      </c>
      <c r="Q145" s="102"/>
      <c r="R145" s="102"/>
      <c r="S145" s="102"/>
      <c r="T145" s="102"/>
    </row>
    <row r="146" spans="1:20">
      <c r="A146" s="5" t="s">
        <v>5</v>
      </c>
      <c r="B146" s="5" t="s">
        <v>6</v>
      </c>
      <c r="D146" s="5" t="s">
        <v>0</v>
      </c>
      <c r="E146" s="5" t="s">
        <v>61</v>
      </c>
      <c r="F146" s="5" t="s">
        <v>1</v>
      </c>
      <c r="G146" s="5" t="s">
        <v>6</v>
      </c>
      <c r="H146" s="5" t="s">
        <v>2</v>
      </c>
      <c r="J146" s="5" t="s">
        <v>0</v>
      </c>
      <c r="K146" s="5" t="s">
        <v>61</v>
      </c>
      <c r="L146" s="5" t="s">
        <v>1</v>
      </c>
      <c r="M146" s="5" t="s">
        <v>6</v>
      </c>
      <c r="N146" s="5" t="s">
        <v>2</v>
      </c>
      <c r="P146" s="5" t="s">
        <v>0</v>
      </c>
      <c r="Q146" s="5" t="s">
        <v>61</v>
      </c>
      <c r="R146" s="5" t="s">
        <v>1</v>
      </c>
      <c r="S146" s="5" t="s">
        <v>6</v>
      </c>
      <c r="T146" s="5" t="s">
        <v>2</v>
      </c>
    </row>
    <row r="147" spans="1:20">
      <c r="A147">
        <v>186412.44616588688</v>
      </c>
      <c r="B147">
        <v>1.7265283011775963</v>
      </c>
      <c r="D147">
        <v>1</v>
      </c>
      <c r="E147">
        <v>193755.84724758996</v>
      </c>
      <c r="F147">
        <v>190909.27628719146</v>
      </c>
      <c r="G147">
        <v>1.491059531395586E-2</v>
      </c>
      <c r="H147">
        <v>50.988735914230347</v>
      </c>
      <c r="J147">
        <v>1</v>
      </c>
      <c r="K147">
        <v>194629.19570462179</v>
      </c>
      <c r="L147">
        <v>154759.47024047084</v>
      </c>
      <c r="M147">
        <v>0.25762381715445221</v>
      </c>
      <c r="N147">
        <v>123.96120810508728</v>
      </c>
      <c r="P147">
        <v>1</v>
      </c>
      <c r="Q147">
        <v>194629.19570462179</v>
      </c>
      <c r="R147">
        <v>154759.47024047084</v>
      </c>
      <c r="S147">
        <v>0.25762381715445221</v>
      </c>
      <c r="T147">
        <v>28.353493928909302</v>
      </c>
    </row>
    <row r="148" spans="1:20">
      <c r="D148">
        <v>2</v>
      </c>
      <c r="E148">
        <v>192025.77431352373</v>
      </c>
      <c r="F148">
        <v>190909.27628719146</v>
      </c>
      <c r="G148">
        <v>5.8483173161930496E-3</v>
      </c>
      <c r="H148">
        <v>226.55198502540588</v>
      </c>
      <c r="J148">
        <v>2</v>
      </c>
      <c r="K148">
        <v>192251.15487420629</v>
      </c>
      <c r="L148">
        <v>190788.26156153498</v>
      </c>
      <c r="M148">
        <v>7.667627456207424E-3</v>
      </c>
      <c r="N148">
        <v>227.66982102394104</v>
      </c>
      <c r="P148">
        <v>2</v>
      </c>
      <c r="Q148">
        <v>192251.15487420629</v>
      </c>
      <c r="R148">
        <v>190788.26156153498</v>
      </c>
      <c r="S148">
        <v>7.667627456207424E-3</v>
      </c>
      <c r="T148">
        <v>62.546636819839478</v>
      </c>
    </row>
    <row r="149" spans="1:20">
      <c r="D149">
        <v>3</v>
      </c>
      <c r="E149">
        <v>191163.13855465013</v>
      </c>
      <c r="F149">
        <v>190909.27628719146</v>
      </c>
      <c r="G149">
        <v>1.3297534430792774E-3</v>
      </c>
      <c r="H149">
        <v>656.8287410736084</v>
      </c>
      <c r="J149">
        <v>3</v>
      </c>
      <c r="K149">
        <v>191445.50200822231</v>
      </c>
      <c r="L149">
        <v>190815.55314642342</v>
      </c>
      <c r="M149">
        <v>3.3013496615524195E-3</v>
      </c>
      <c r="N149">
        <v>332.49228000640869</v>
      </c>
      <c r="P149">
        <v>3</v>
      </c>
      <c r="Q149">
        <v>191445.5020082221</v>
      </c>
      <c r="R149">
        <v>190815.55314642342</v>
      </c>
      <c r="S149">
        <v>3.3013496615513522E-3</v>
      </c>
      <c r="T149">
        <v>88.39162278175354</v>
      </c>
    </row>
    <row r="150" spans="1:20">
      <c r="D150">
        <v>4</v>
      </c>
      <c r="E150">
        <v>190880.9779864024</v>
      </c>
      <c r="F150">
        <v>190909.27628719146</v>
      </c>
      <c r="G150">
        <v>-1.4822905067477107E-4</v>
      </c>
      <c r="H150">
        <v>1313.6559479236603</v>
      </c>
      <c r="J150">
        <v>4</v>
      </c>
      <c r="K150">
        <v>191032.86465858959</v>
      </c>
      <c r="L150">
        <v>191820.94139900824</v>
      </c>
      <c r="M150">
        <v>-4.1083978353508525E-3</v>
      </c>
      <c r="N150">
        <v>437.70605301856995</v>
      </c>
      <c r="P150">
        <v>4</v>
      </c>
      <c r="Q150">
        <v>191032.86465858968</v>
      </c>
      <c r="R150">
        <v>191820.94139900824</v>
      </c>
      <c r="S150">
        <v>-4.1083978353503971E-3</v>
      </c>
      <c r="T150">
        <v>107.18435978889465</v>
      </c>
    </row>
    <row r="152" spans="1:20">
      <c r="A152" s="6" t="s">
        <v>15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4" spans="1:20">
      <c r="A154" s="102" t="s">
        <v>4</v>
      </c>
      <c r="B154" s="102"/>
      <c r="D154" s="102" t="s">
        <v>7</v>
      </c>
      <c r="E154" s="102"/>
      <c r="F154" s="102"/>
      <c r="G154" s="102"/>
      <c r="H154" s="102"/>
      <c r="J154" s="102" t="s">
        <v>8</v>
      </c>
      <c r="K154" s="102"/>
      <c r="L154" s="102"/>
      <c r="M154" s="102"/>
      <c r="N154" s="102"/>
      <c r="P154" s="102" t="s">
        <v>9</v>
      </c>
      <c r="Q154" s="102"/>
      <c r="R154" s="102"/>
      <c r="S154" s="102"/>
      <c r="T154" s="102"/>
    </row>
    <row r="155" spans="1:20">
      <c r="A155" s="5" t="s">
        <v>5</v>
      </c>
      <c r="B155" s="5" t="s">
        <v>6</v>
      </c>
      <c r="D155" s="5" t="s">
        <v>0</v>
      </c>
      <c r="E155" s="5" t="s">
        <v>61</v>
      </c>
      <c r="F155" s="5" t="s">
        <v>1</v>
      </c>
      <c r="G155" s="5" t="s">
        <v>6</v>
      </c>
      <c r="H155" s="5" t="s">
        <v>2</v>
      </c>
      <c r="J155" s="5" t="s">
        <v>0</v>
      </c>
      <c r="K155" s="5" t="s">
        <v>61</v>
      </c>
      <c r="L155" s="5" t="s">
        <v>1</v>
      </c>
      <c r="M155" s="5" t="s">
        <v>6</v>
      </c>
      <c r="N155" s="5" t="s">
        <v>2</v>
      </c>
      <c r="P155" s="5" t="s">
        <v>0</v>
      </c>
      <c r="Q155" s="5" t="s">
        <v>61</v>
      </c>
      <c r="R155" s="5" t="s">
        <v>1</v>
      </c>
      <c r="S155" s="5" t="s">
        <v>6</v>
      </c>
      <c r="T155" s="5" t="s">
        <v>2</v>
      </c>
    </row>
    <row r="156" spans="1:20">
      <c r="A156">
        <v>300551.81450777693</v>
      </c>
      <c r="B156">
        <v>2.3644422391705495</v>
      </c>
      <c r="D156">
        <v>1</v>
      </c>
      <c r="E156">
        <v>315513.49315024063</v>
      </c>
      <c r="F156">
        <v>311789.70762501052</v>
      </c>
      <c r="G156">
        <v>1.1943259941436891E-2</v>
      </c>
      <c r="H156">
        <v>2335.3092799186707</v>
      </c>
      <c r="J156">
        <v>1</v>
      </c>
      <c r="K156">
        <v>316447.6856646394</v>
      </c>
      <c r="L156">
        <v>312184.17299418029</v>
      </c>
      <c r="M156">
        <v>1.3657042987052996E-2</v>
      </c>
      <c r="N156">
        <v>359.55382609367371</v>
      </c>
      <c r="P156">
        <v>1</v>
      </c>
      <c r="Q156">
        <v>316447.68566463946</v>
      </c>
      <c r="R156">
        <v>312184.17299418029</v>
      </c>
      <c r="S156">
        <v>1.3657042987053183E-2</v>
      </c>
      <c r="T156">
        <v>59.457082033157349</v>
      </c>
    </row>
    <row r="157" spans="1:20">
      <c r="D157">
        <v>2</v>
      </c>
      <c r="E157">
        <v>313636.97891915927</v>
      </c>
      <c r="F157">
        <v>311789.70762501052</v>
      </c>
      <c r="G157">
        <v>5.9247346816543043E-3</v>
      </c>
      <c r="H157">
        <v>3650.9667708873749</v>
      </c>
      <c r="J157">
        <v>2</v>
      </c>
      <c r="K157">
        <v>314607.93481714762</v>
      </c>
      <c r="L157">
        <v>312353.81136272836</v>
      </c>
      <c r="M157">
        <v>7.2165709923148677E-3</v>
      </c>
      <c r="N157">
        <v>620.24765491485596</v>
      </c>
      <c r="P157">
        <v>2</v>
      </c>
      <c r="Q157">
        <v>314607.93481714767</v>
      </c>
      <c r="R157">
        <v>312353.81136272836</v>
      </c>
      <c r="S157">
        <v>7.2165709923150542E-3</v>
      </c>
      <c r="T157">
        <v>121.06098818778992</v>
      </c>
    </row>
    <row r="158" spans="1:20">
      <c r="J158">
        <v>3</v>
      </c>
      <c r="K158">
        <v>313742.70682850515</v>
      </c>
      <c r="L158">
        <v>312353.81136272836</v>
      </c>
      <c r="M158">
        <v>4.4465456006999122E-3</v>
      </c>
      <c r="N158">
        <v>870.01503205299377</v>
      </c>
      <c r="P158">
        <v>3</v>
      </c>
      <c r="Q158">
        <v>313742.70682850544</v>
      </c>
      <c r="R158">
        <v>312353.81136272836</v>
      </c>
      <c r="S158">
        <v>4.4465456007008438E-3</v>
      </c>
      <c r="T158">
        <v>188.98107004165649</v>
      </c>
    </row>
    <row r="159" spans="1:20">
      <c r="J159">
        <v>4</v>
      </c>
      <c r="K159">
        <v>313361.56686271401</v>
      </c>
      <c r="L159">
        <v>312353.81136272836</v>
      </c>
      <c r="M159">
        <v>3.226326887413488E-3</v>
      </c>
      <c r="N159">
        <v>1284.8309750556946</v>
      </c>
      <c r="P159">
        <v>4</v>
      </c>
      <c r="Q159">
        <v>313361.56686271622</v>
      </c>
      <c r="R159">
        <v>312353.81136272836</v>
      </c>
      <c r="S159">
        <v>3.2263268874205692E-3</v>
      </c>
      <c r="T159">
        <v>312.3201961517334</v>
      </c>
    </row>
    <row r="160" spans="1:20">
      <c r="J160">
        <v>5</v>
      </c>
      <c r="K160">
        <v>313361.56686271401</v>
      </c>
      <c r="L160">
        <v>312462.80646338942</v>
      </c>
      <c r="M160">
        <v>2.8763756221010977E-3</v>
      </c>
      <c r="N160">
        <v>1497.1350049972534</v>
      </c>
      <c r="P160">
        <v>5</v>
      </c>
      <c r="Q160">
        <v>313361.56686271622</v>
      </c>
      <c r="R160">
        <v>312462.80646338942</v>
      </c>
      <c r="S160">
        <v>2.8763756221081766E-3</v>
      </c>
      <c r="T160">
        <v>377.4383499622345</v>
      </c>
    </row>
    <row r="161" spans="10:20">
      <c r="J161">
        <v>6</v>
      </c>
      <c r="K161">
        <v>313361.56686271401</v>
      </c>
      <c r="L161">
        <v>312462.80646338942</v>
      </c>
      <c r="M161">
        <v>2.8763756221010977E-3</v>
      </c>
      <c r="N161">
        <v>1753.8312880992889</v>
      </c>
      <c r="P161">
        <v>6</v>
      </c>
      <c r="Q161">
        <v>313361.56686271622</v>
      </c>
      <c r="R161">
        <v>312462.80646338942</v>
      </c>
      <c r="S161">
        <v>2.8763756221081766E-3</v>
      </c>
      <c r="T161">
        <v>469.55831217765808</v>
      </c>
    </row>
    <row r="162" spans="10:20">
      <c r="J162">
        <v>7</v>
      </c>
      <c r="K162">
        <v>313340.69625986431</v>
      </c>
      <c r="L162">
        <v>312462.80646338942</v>
      </c>
      <c r="M162">
        <v>2.8095817432202148E-3</v>
      </c>
      <c r="N162">
        <v>2006.9196960926056</v>
      </c>
      <c r="P162">
        <v>7</v>
      </c>
      <c r="Q162">
        <v>313340.69625986426</v>
      </c>
      <c r="R162">
        <v>312462.80646338942</v>
      </c>
      <c r="S162">
        <v>2.8095817432200287E-3</v>
      </c>
      <c r="T162">
        <v>542.98109817504883</v>
      </c>
    </row>
    <row r="163" spans="10:20">
      <c r="J163">
        <v>8</v>
      </c>
      <c r="K163">
        <v>313221.1866029505</v>
      </c>
      <c r="L163">
        <v>312462.80646338942</v>
      </c>
      <c r="M163">
        <v>2.4271053190131823E-3</v>
      </c>
      <c r="N163">
        <v>2593.3725800514221</v>
      </c>
      <c r="P163">
        <v>8</v>
      </c>
      <c r="Q163">
        <v>313221.18660295033</v>
      </c>
      <c r="R163">
        <v>312462.80646338942</v>
      </c>
      <c r="S163">
        <v>2.4271053190126233E-3</v>
      </c>
      <c r="T163">
        <v>709.9986891746521</v>
      </c>
    </row>
    <row r="164" spans="10:20">
      <c r="J164">
        <v>9</v>
      </c>
      <c r="K164">
        <v>313143.25009581441</v>
      </c>
      <c r="L164">
        <v>312462.80646338942</v>
      </c>
      <c r="M164">
        <v>2.1776788096048473E-3</v>
      </c>
      <c r="N164">
        <v>2890.2332060337067</v>
      </c>
      <c r="P164">
        <v>9</v>
      </c>
      <c r="Q164">
        <v>313143.25009581284</v>
      </c>
      <c r="R164">
        <v>312462.80646338942</v>
      </c>
      <c r="S164">
        <v>2.1776788095998175E-3</v>
      </c>
      <c r="T164">
        <v>798.03736901283264</v>
      </c>
    </row>
    <row r="165" spans="10:20">
      <c r="J165">
        <v>10</v>
      </c>
      <c r="K165">
        <v>313143.25009581441</v>
      </c>
      <c r="L165">
        <v>312462.80646338942</v>
      </c>
      <c r="M165">
        <v>2.1776788096048473E-3</v>
      </c>
      <c r="N165">
        <v>3283.523549079895</v>
      </c>
      <c r="P165">
        <v>10</v>
      </c>
      <c r="Q165">
        <v>313143.25009581284</v>
      </c>
      <c r="R165">
        <v>312462.80646338942</v>
      </c>
      <c r="S165">
        <v>2.1776788095998175E-3</v>
      </c>
      <c r="T165">
        <v>922.51172399520874</v>
      </c>
    </row>
    <row r="166" spans="10:20">
      <c r="J166">
        <v>11</v>
      </c>
      <c r="K166">
        <v>313143.25009581441</v>
      </c>
      <c r="L166">
        <v>312462.80646338942</v>
      </c>
      <c r="M166">
        <v>2.1776788096048473E-3</v>
      </c>
      <c r="N166">
        <v>3941.0406079292297</v>
      </c>
      <c r="P166">
        <v>11</v>
      </c>
      <c r="Q166">
        <v>313143.25009581284</v>
      </c>
      <c r="R166">
        <v>312462.80646338942</v>
      </c>
      <c r="S166">
        <v>2.1776788095998175E-3</v>
      </c>
      <c r="T166">
        <v>1129.261223077774</v>
      </c>
    </row>
    <row r="167" spans="10:20">
      <c r="P167">
        <v>12</v>
      </c>
      <c r="Q167">
        <v>313143.25009581284</v>
      </c>
      <c r="R167">
        <v>312462.80646338942</v>
      </c>
      <c r="S167">
        <v>2.1776788095998175E-3</v>
      </c>
      <c r="T167">
        <v>1329.7078289985657</v>
      </c>
    </row>
    <row r="168" spans="10:20">
      <c r="P168">
        <v>13</v>
      </c>
      <c r="Q168">
        <v>313143.25009581284</v>
      </c>
      <c r="R168">
        <v>312462.80646338942</v>
      </c>
      <c r="S168">
        <v>2.1776788095998175E-3</v>
      </c>
      <c r="T168">
        <v>1537.0911290645599</v>
      </c>
    </row>
    <row r="169" spans="10:20">
      <c r="P169">
        <v>14</v>
      </c>
      <c r="Q169">
        <v>313143.25009581284</v>
      </c>
      <c r="R169">
        <v>312462.80646338942</v>
      </c>
      <c r="S169">
        <v>2.1776788095998175E-3</v>
      </c>
      <c r="T169">
        <v>1787.096018075943</v>
      </c>
    </row>
    <row r="170" spans="10:20">
      <c r="P170">
        <v>15</v>
      </c>
      <c r="Q170">
        <v>313143.25009581284</v>
      </c>
      <c r="R170">
        <v>312462.80646338942</v>
      </c>
      <c r="S170">
        <v>2.1776788095998175E-3</v>
      </c>
      <c r="T170">
        <v>2098.3219811916351</v>
      </c>
    </row>
    <row r="171" spans="10:20">
      <c r="P171">
        <v>16</v>
      </c>
      <c r="Q171">
        <v>313143.25009581284</v>
      </c>
      <c r="R171">
        <v>312462.80646338942</v>
      </c>
      <c r="S171">
        <v>2.1776788095998175E-3</v>
      </c>
      <c r="T171">
        <v>2380.3976671695709</v>
      </c>
    </row>
    <row r="172" spans="10:20">
      <c r="P172">
        <v>17</v>
      </c>
      <c r="Q172">
        <v>313143.25009581284</v>
      </c>
      <c r="R172">
        <v>312462.80646338942</v>
      </c>
      <c r="S172">
        <v>2.1776788095998175E-3</v>
      </c>
      <c r="T172">
        <v>2696.1972160339355</v>
      </c>
    </row>
    <row r="173" spans="10:20">
      <c r="P173">
        <v>18</v>
      </c>
      <c r="Q173">
        <v>313143.25009581284</v>
      </c>
      <c r="R173">
        <v>312462.80646338942</v>
      </c>
      <c r="S173">
        <v>2.1776788095998175E-3</v>
      </c>
      <c r="T173">
        <v>3052.0786349773407</v>
      </c>
    </row>
    <row r="174" spans="10:20">
      <c r="P174">
        <v>19</v>
      </c>
      <c r="Q174">
        <v>313143.25009581284</v>
      </c>
      <c r="R174">
        <v>312462.80646338942</v>
      </c>
      <c r="S174">
        <v>2.1776788095998175E-3</v>
      </c>
      <c r="T174">
        <v>3408.9884130954742</v>
      </c>
    </row>
    <row r="175" spans="10:20">
      <c r="P175">
        <v>20</v>
      </c>
      <c r="Q175">
        <v>313143.25009581284</v>
      </c>
      <c r="R175">
        <v>312462.80646338942</v>
      </c>
      <c r="S175">
        <v>2.1776788095998175E-3</v>
      </c>
      <c r="T175">
        <v>3774.8534569740295</v>
      </c>
    </row>
    <row r="178" spans="1:20">
      <c r="A178" s="11" t="s">
        <v>13</v>
      </c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</row>
    <row r="180" spans="1:20">
      <c r="A180" s="102" t="s">
        <v>4</v>
      </c>
      <c r="B180" s="102"/>
      <c r="D180" s="102" t="s">
        <v>7</v>
      </c>
      <c r="E180" s="102"/>
      <c r="F180" s="102"/>
      <c r="G180" s="102"/>
      <c r="H180" s="102"/>
      <c r="J180" s="102" t="s">
        <v>8</v>
      </c>
      <c r="K180" s="102"/>
      <c r="L180" s="102"/>
      <c r="M180" s="102"/>
      <c r="N180" s="102"/>
      <c r="P180" s="102" t="s">
        <v>9</v>
      </c>
      <c r="Q180" s="102"/>
      <c r="R180" s="102"/>
      <c r="S180" s="102"/>
      <c r="T180" s="102"/>
    </row>
    <row r="181" spans="1:20">
      <c r="A181" s="5" t="s">
        <v>5</v>
      </c>
      <c r="B181" s="5" t="s">
        <v>6</v>
      </c>
      <c r="D181" s="5" t="s">
        <v>0</v>
      </c>
      <c r="E181" s="5" t="s">
        <v>61</v>
      </c>
      <c r="F181" s="5" t="s">
        <v>1</v>
      </c>
      <c r="G181" s="5" t="s">
        <v>6</v>
      </c>
      <c r="H181" s="5" t="s">
        <v>2</v>
      </c>
      <c r="J181" s="5" t="s">
        <v>0</v>
      </c>
      <c r="K181" s="5" t="s">
        <v>61</v>
      </c>
      <c r="L181" s="5" t="s">
        <v>1</v>
      </c>
      <c r="M181" s="5" t="s">
        <v>6</v>
      </c>
      <c r="N181" s="5" t="s">
        <v>2</v>
      </c>
      <c r="P181" s="5" t="s">
        <v>0</v>
      </c>
      <c r="Q181" s="5" t="s">
        <v>61</v>
      </c>
      <c r="R181" s="5" t="s">
        <v>1</v>
      </c>
      <c r="S181" s="5" t="s">
        <v>6</v>
      </c>
      <c r="T181" s="5" t="s">
        <v>2</v>
      </c>
    </row>
    <row r="182" spans="1:20">
      <c r="A182">
        <v>156044.89385984032</v>
      </c>
      <c r="B182">
        <v>3.8858106640397807</v>
      </c>
      <c r="D182">
        <v>1</v>
      </c>
      <c r="E182">
        <v>177559.73868547287</v>
      </c>
      <c r="F182">
        <v>168942.43513571861</v>
      </c>
      <c r="G182">
        <v>5.1007335977083637E-2</v>
      </c>
      <c r="H182">
        <v>435.79053592681885</v>
      </c>
      <c r="J182">
        <v>1</v>
      </c>
      <c r="K182">
        <v>177918.46571788753</v>
      </c>
      <c r="L182">
        <v>26817.476179642588</v>
      </c>
      <c r="M182">
        <v>5.6344224387881514</v>
      </c>
      <c r="N182">
        <v>587.90216016769409</v>
      </c>
      <c r="P182">
        <v>1</v>
      </c>
      <c r="Q182">
        <v>177918.46571788751</v>
      </c>
      <c r="R182">
        <v>26817.476179642588</v>
      </c>
      <c r="S182">
        <v>5.6344224387881496</v>
      </c>
      <c r="T182">
        <v>166.73698306083679</v>
      </c>
    </row>
    <row r="183" spans="1:20">
      <c r="D183">
        <v>2</v>
      </c>
      <c r="E183">
        <v>174469.73370598251</v>
      </c>
      <c r="F183">
        <v>168942.43513571861</v>
      </c>
      <c r="G183">
        <v>3.2717052798626856E-2</v>
      </c>
      <c r="H183">
        <v>3681.5244498252869</v>
      </c>
      <c r="J183">
        <v>2</v>
      </c>
      <c r="K183">
        <v>174780.44794673761</v>
      </c>
      <c r="L183">
        <v>100298.81945168156</v>
      </c>
      <c r="M183">
        <v>0.74259725989035386</v>
      </c>
      <c r="N183">
        <v>976.81098508834839</v>
      </c>
      <c r="P183">
        <v>2</v>
      </c>
      <c r="Q183">
        <v>174780.44794673723</v>
      </c>
      <c r="R183">
        <v>100298.81945168156</v>
      </c>
      <c r="S183">
        <v>0.74259725989035008</v>
      </c>
      <c r="T183">
        <v>267.51215600967407</v>
      </c>
    </row>
    <row r="184" spans="1:20">
      <c r="J184">
        <v>3</v>
      </c>
      <c r="K184">
        <v>173089.33199893567</v>
      </c>
      <c r="L184">
        <v>100298.81945168156</v>
      </c>
      <c r="M184">
        <v>0.72573648369132171</v>
      </c>
      <c r="N184">
        <v>1429.871630191803</v>
      </c>
      <c r="P184">
        <v>3</v>
      </c>
      <c r="Q184">
        <v>173089.33199893593</v>
      </c>
      <c r="R184">
        <v>100298.81945168156</v>
      </c>
      <c r="S184">
        <v>0.72573648369132426</v>
      </c>
      <c r="T184">
        <v>348.11498093605042</v>
      </c>
    </row>
    <row r="185" spans="1:20">
      <c r="J185">
        <v>4</v>
      </c>
      <c r="K185">
        <v>171797.70062719687</v>
      </c>
      <c r="L185">
        <v>100298.81945168156</v>
      </c>
      <c r="M185">
        <v>0.71285865144165061</v>
      </c>
      <c r="N185">
        <v>2235.1191132068634</v>
      </c>
      <c r="P185">
        <v>4</v>
      </c>
      <c r="Q185">
        <v>171797.70062719707</v>
      </c>
      <c r="R185">
        <v>100298.81945168156</v>
      </c>
      <c r="S185">
        <v>0.71285865144165272</v>
      </c>
      <c r="T185">
        <v>484.4744279384613</v>
      </c>
    </row>
    <row r="186" spans="1:20">
      <c r="J186">
        <v>5</v>
      </c>
      <c r="K186">
        <v>171767.4807770107</v>
      </c>
      <c r="L186">
        <v>100298.81945168156</v>
      </c>
      <c r="M186">
        <v>0.71255735327731151</v>
      </c>
      <c r="N186">
        <v>3588.3100271224976</v>
      </c>
      <c r="P186">
        <v>5</v>
      </c>
      <c r="Q186">
        <v>171767.48077701096</v>
      </c>
      <c r="R186">
        <v>100298.81945168156</v>
      </c>
      <c r="S186">
        <v>0.71255735327731418</v>
      </c>
      <c r="T186">
        <v>916.9735541343689</v>
      </c>
    </row>
    <row r="187" spans="1:20">
      <c r="J187">
        <v>6</v>
      </c>
      <c r="K187">
        <v>171220.31435107166</v>
      </c>
      <c r="L187">
        <v>100298.81945168156</v>
      </c>
      <c r="M187">
        <v>0.70710199070245461</v>
      </c>
      <c r="N187">
        <v>4857.8651170730591</v>
      </c>
      <c r="P187">
        <v>6</v>
      </c>
      <c r="Q187">
        <v>171220.31435107166</v>
      </c>
      <c r="R187">
        <v>100298.81945168156</v>
      </c>
      <c r="S187">
        <v>0.70710199070245461</v>
      </c>
      <c r="T187">
        <v>1411.4069859981537</v>
      </c>
    </row>
    <row r="188" spans="1:20">
      <c r="P188">
        <v>7</v>
      </c>
      <c r="Q188">
        <v>170685.92175396412</v>
      </c>
      <c r="R188">
        <v>100298.81945168156</v>
      </c>
      <c r="S188">
        <v>0.70177398584627604</v>
      </c>
      <c r="T188">
        <v>1738.5815110206604</v>
      </c>
    </row>
    <row r="189" spans="1:20">
      <c r="P189">
        <v>8</v>
      </c>
      <c r="Q189">
        <v>170477.84287661879</v>
      </c>
      <c r="R189">
        <v>100298.81945168156</v>
      </c>
      <c r="S189">
        <v>0.69969939634978073</v>
      </c>
      <c r="T189">
        <v>2020.7069489955902</v>
      </c>
    </row>
    <row r="190" spans="1:20">
      <c r="P190">
        <v>9</v>
      </c>
      <c r="Q190">
        <v>170477.84287661879</v>
      </c>
      <c r="R190">
        <v>100298.81945168156</v>
      </c>
      <c r="S190">
        <v>0.69969939634978073</v>
      </c>
      <c r="T190">
        <v>2322.9526770114899</v>
      </c>
    </row>
    <row r="191" spans="1:20">
      <c r="P191">
        <v>10</v>
      </c>
      <c r="Q191">
        <v>170477.84287661879</v>
      </c>
      <c r="R191">
        <v>100298.81945168156</v>
      </c>
      <c r="S191">
        <v>0.69969939634978073</v>
      </c>
      <c r="T191">
        <v>2722.1718471050262</v>
      </c>
    </row>
    <row r="192" spans="1:20">
      <c r="P192">
        <v>11</v>
      </c>
      <c r="Q192">
        <v>170477.84287661879</v>
      </c>
      <c r="R192">
        <v>100298.81945168156</v>
      </c>
      <c r="S192">
        <v>0.69969939634978073</v>
      </c>
      <c r="T192">
        <v>3411.5340459346771</v>
      </c>
    </row>
    <row r="193" spans="1:20">
      <c r="P193">
        <v>12</v>
      </c>
      <c r="Q193">
        <v>170477.84287661879</v>
      </c>
      <c r="R193">
        <v>100298.81945168156</v>
      </c>
      <c r="S193">
        <v>0.69969939634978073</v>
      </c>
      <c r="T193">
        <v>4288.6966519355774</v>
      </c>
    </row>
    <row r="197" spans="1:20">
      <c r="A197" s="4" t="s">
        <v>14</v>
      </c>
      <c r="B197" s="2">
        <v>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9" spans="1:20">
      <c r="A199" s="1" t="s">
        <v>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1" spans="1:20">
      <c r="A201" s="102" t="s">
        <v>4</v>
      </c>
      <c r="B201" s="102"/>
      <c r="D201" s="102" t="s">
        <v>7</v>
      </c>
      <c r="E201" s="102"/>
      <c r="F201" s="102"/>
      <c r="G201" s="102"/>
      <c r="H201" s="102"/>
      <c r="J201" s="102" t="s">
        <v>8</v>
      </c>
      <c r="K201" s="102"/>
      <c r="L201" s="102"/>
      <c r="M201" s="102"/>
      <c r="N201" s="102"/>
      <c r="P201" s="102" t="s">
        <v>9</v>
      </c>
      <c r="Q201" s="102"/>
      <c r="R201" s="102"/>
      <c r="S201" s="102"/>
      <c r="T201" s="102"/>
    </row>
    <row r="202" spans="1:20">
      <c r="A202" s="5" t="s">
        <v>5</v>
      </c>
      <c r="B202" s="5" t="s">
        <v>6</v>
      </c>
      <c r="D202" s="5" t="s">
        <v>0</v>
      </c>
      <c r="E202" s="5" t="s">
        <v>61</v>
      </c>
      <c r="F202" s="5" t="s">
        <v>1</v>
      </c>
      <c r="G202" s="5" t="s">
        <v>6</v>
      </c>
      <c r="H202" s="5" t="s">
        <v>2</v>
      </c>
      <c r="J202" s="5" t="s">
        <v>0</v>
      </c>
      <c r="K202" s="5" t="s">
        <v>61</v>
      </c>
      <c r="L202" s="5" t="s">
        <v>1</v>
      </c>
      <c r="M202" s="5" t="s">
        <v>6</v>
      </c>
      <c r="N202" s="5" t="s">
        <v>2</v>
      </c>
      <c r="P202" s="5" t="s">
        <v>0</v>
      </c>
      <c r="Q202" s="5" t="s">
        <v>61</v>
      </c>
      <c r="R202" s="5" t="s">
        <v>1</v>
      </c>
      <c r="S202" s="5" t="s">
        <v>6</v>
      </c>
      <c r="T202" s="5" t="s">
        <v>2</v>
      </c>
    </row>
    <row r="203" spans="1:20">
      <c r="A203">
        <v>197063.92324698711</v>
      </c>
      <c r="B203">
        <v>1.8240640828945094</v>
      </c>
      <c r="D203">
        <v>1</v>
      </c>
      <c r="E203">
        <v>205120.13688697285</v>
      </c>
      <c r="F203">
        <v>202828.37948660098</v>
      </c>
      <c r="G203">
        <v>1.129899773479804E-2</v>
      </c>
      <c r="H203">
        <v>206.61090397834778</v>
      </c>
      <c r="J203">
        <v>1</v>
      </c>
      <c r="K203">
        <v>205952.67096933504</v>
      </c>
      <c r="L203">
        <v>201905.15515403144</v>
      </c>
      <c r="M203">
        <v>2.0046619474454692E-2</v>
      </c>
      <c r="N203">
        <v>144.353022813797</v>
      </c>
      <c r="P203">
        <v>1</v>
      </c>
      <c r="Q203">
        <v>205952.67096933504</v>
      </c>
      <c r="R203">
        <v>201905.15515403144</v>
      </c>
      <c r="S203">
        <v>2.0046619474454692E-2</v>
      </c>
      <c r="T203">
        <v>34.372041940689087</v>
      </c>
    </row>
    <row r="204" spans="1:20">
      <c r="D204">
        <v>2</v>
      </c>
      <c r="E204">
        <v>203679.10842754651</v>
      </c>
      <c r="F204">
        <v>202828.37948660098</v>
      </c>
      <c r="G204">
        <v>4.1943289351267831E-3</v>
      </c>
      <c r="H204">
        <v>1983.4045970439911</v>
      </c>
      <c r="J204">
        <v>2</v>
      </c>
      <c r="K204">
        <v>203724.10911962148</v>
      </c>
      <c r="L204">
        <v>202734.8963231532</v>
      </c>
      <c r="M204">
        <v>4.8793415164773259E-3</v>
      </c>
      <c r="N204">
        <v>311.12081980705261</v>
      </c>
      <c r="P204">
        <v>2</v>
      </c>
      <c r="Q204">
        <v>203724.10911962143</v>
      </c>
      <c r="R204">
        <v>202734.8963231532</v>
      </c>
      <c r="S204">
        <v>4.8793415164770388E-3</v>
      </c>
      <c r="T204">
        <v>82.118275880813599</v>
      </c>
    </row>
    <row r="205" spans="1:20">
      <c r="D205">
        <v>3</v>
      </c>
      <c r="E205">
        <v>203017.93191206062</v>
      </c>
      <c r="F205">
        <v>202828.37948660098</v>
      </c>
      <c r="G205">
        <v>9.3454587538210085E-4</v>
      </c>
      <c r="H205">
        <v>3637.0580921173096</v>
      </c>
      <c r="J205">
        <v>3</v>
      </c>
      <c r="K205">
        <v>203155.81442792754</v>
      </c>
      <c r="L205">
        <v>203175.4379172636</v>
      </c>
      <c r="M205">
        <v>-9.6583964760757414E-5</v>
      </c>
      <c r="N205">
        <v>439.2415919303894</v>
      </c>
      <c r="P205">
        <v>3</v>
      </c>
      <c r="Q205">
        <v>203155.81442792749</v>
      </c>
      <c r="R205">
        <v>203175.4379172636</v>
      </c>
      <c r="S205">
        <v>-9.6583964761043915E-5</v>
      </c>
      <c r="T205">
        <v>105.59009695053101</v>
      </c>
    </row>
    <row r="207" spans="1:20">
      <c r="A207" s="6" t="s">
        <v>15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9" spans="1:20">
      <c r="A209" s="102" t="s">
        <v>4</v>
      </c>
      <c r="B209" s="102"/>
      <c r="D209" s="102" t="s">
        <v>7</v>
      </c>
      <c r="E209" s="102"/>
      <c r="F209" s="102"/>
      <c r="G209" s="102"/>
      <c r="H209" s="102"/>
      <c r="J209" s="102" t="s">
        <v>8</v>
      </c>
      <c r="K209" s="102"/>
      <c r="L209" s="102"/>
      <c r="M209" s="102"/>
      <c r="N209" s="102"/>
      <c r="P209" s="102" t="s">
        <v>9</v>
      </c>
      <c r="Q209" s="102"/>
      <c r="R209" s="102"/>
      <c r="S209" s="102"/>
      <c r="T209" s="102"/>
    </row>
    <row r="210" spans="1:20">
      <c r="A210" s="5" t="s">
        <v>5</v>
      </c>
      <c r="B210" s="5" t="s">
        <v>6</v>
      </c>
      <c r="D210" s="5" t="s">
        <v>0</v>
      </c>
      <c r="E210" s="5" t="s">
        <v>61</v>
      </c>
      <c r="F210" s="5" t="s">
        <v>1</v>
      </c>
      <c r="G210" s="5" t="s">
        <v>6</v>
      </c>
      <c r="H210" s="5" t="s">
        <v>2</v>
      </c>
      <c r="J210" s="5" t="s">
        <v>0</v>
      </c>
      <c r="K210" s="5" t="s">
        <v>61</v>
      </c>
      <c r="L210" s="5" t="s">
        <v>1</v>
      </c>
      <c r="M210" s="5" t="s">
        <v>6</v>
      </c>
      <c r="N210" s="5" t="s">
        <v>2</v>
      </c>
      <c r="P210" s="5" t="s">
        <v>0</v>
      </c>
      <c r="Q210" s="5" t="s">
        <v>61</v>
      </c>
      <c r="R210" s="5" t="s">
        <v>1</v>
      </c>
      <c r="S210" s="5" t="s">
        <v>6</v>
      </c>
      <c r="T210" s="5" t="s">
        <v>2</v>
      </c>
    </row>
    <row r="211" spans="1:20">
      <c r="A211">
        <v>219567.3918543593</v>
      </c>
      <c r="B211">
        <v>2.7709708461561613</v>
      </c>
      <c r="D211">
        <v>1</v>
      </c>
      <c r="E211">
        <v>253717.64449568387</v>
      </c>
      <c r="F211">
        <v>249299.80936925352</v>
      </c>
      <c r="G211">
        <v>1.7720972742048181E-2</v>
      </c>
      <c r="H211">
        <v>3729.5730018615723</v>
      </c>
      <c r="J211">
        <v>1</v>
      </c>
      <c r="K211">
        <v>253959.16742771954</v>
      </c>
      <c r="L211">
        <v>249016.75701537702</v>
      </c>
      <c r="M211">
        <v>1.9847702104791774E-2</v>
      </c>
      <c r="N211">
        <v>434.31747698783875</v>
      </c>
      <c r="P211">
        <v>1</v>
      </c>
      <c r="Q211">
        <v>253959.16742771937</v>
      </c>
      <c r="R211">
        <v>249016.75701537702</v>
      </c>
      <c r="S211">
        <v>1.9847702104791073E-2</v>
      </c>
      <c r="T211">
        <v>82.063123941421509</v>
      </c>
    </row>
    <row r="212" spans="1:20">
      <c r="J212">
        <v>2</v>
      </c>
      <c r="K212">
        <v>251510.92223701751</v>
      </c>
      <c r="L212">
        <v>249204.65791195774</v>
      </c>
      <c r="M212">
        <v>9.254499271336104E-3</v>
      </c>
      <c r="N212">
        <v>990.00330710411072</v>
      </c>
      <c r="P212">
        <v>2</v>
      </c>
      <c r="Q212">
        <v>251510.92223701777</v>
      </c>
      <c r="R212">
        <v>249204.65791195774</v>
      </c>
      <c r="S212">
        <v>9.2544992713371535E-3</v>
      </c>
      <c r="T212">
        <v>182.93063497543335</v>
      </c>
    </row>
    <row r="213" spans="1:20">
      <c r="J213">
        <v>3</v>
      </c>
      <c r="K213">
        <v>250717.48386019474</v>
      </c>
      <c r="L213">
        <v>249204.65791195774</v>
      </c>
      <c r="M213">
        <v>6.0706166606704264E-3</v>
      </c>
      <c r="N213">
        <v>1379.0874099731445</v>
      </c>
      <c r="P213">
        <v>3</v>
      </c>
      <c r="Q213">
        <v>250717.48386019474</v>
      </c>
      <c r="R213">
        <v>249204.65791195774</v>
      </c>
      <c r="S213">
        <v>6.0706166606704264E-3</v>
      </c>
      <c r="T213">
        <v>267.2962658405304</v>
      </c>
    </row>
    <row r="214" spans="1:20">
      <c r="J214">
        <v>4</v>
      </c>
      <c r="K214">
        <v>250463.56253703218</v>
      </c>
      <c r="L214">
        <v>249204.65791195774</v>
      </c>
      <c r="M214">
        <v>5.0516897863089119E-3</v>
      </c>
      <c r="N214">
        <v>1845.8665249347687</v>
      </c>
      <c r="P214">
        <v>4</v>
      </c>
      <c r="Q214">
        <v>250463.56253703238</v>
      </c>
      <c r="R214">
        <v>249204.65791195774</v>
      </c>
      <c r="S214">
        <v>5.051689786309729E-3</v>
      </c>
      <c r="T214">
        <v>378.21372890472412</v>
      </c>
    </row>
    <row r="215" spans="1:20">
      <c r="J215">
        <v>5</v>
      </c>
      <c r="K215">
        <v>250463.56253703218</v>
      </c>
      <c r="L215">
        <v>249984.54371849605</v>
      </c>
      <c r="M215">
        <v>1.9161937430641678E-3</v>
      </c>
      <c r="N215">
        <v>2592.5576119422913</v>
      </c>
      <c r="P215">
        <v>5</v>
      </c>
      <c r="Q215">
        <v>250463.56253703238</v>
      </c>
      <c r="R215">
        <v>249984.54371849605</v>
      </c>
      <c r="S215">
        <v>1.9161937430649829E-3</v>
      </c>
      <c r="T215">
        <v>532.8254919052124</v>
      </c>
    </row>
    <row r="216" spans="1:20">
      <c r="J216">
        <v>6</v>
      </c>
      <c r="K216">
        <v>250435.82080698272</v>
      </c>
      <c r="L216">
        <v>249984.54371849605</v>
      </c>
      <c r="M216">
        <v>1.8052199618983379E-3</v>
      </c>
      <c r="N216">
        <v>3363.9007179737091</v>
      </c>
      <c r="P216">
        <v>6</v>
      </c>
      <c r="Q216">
        <v>250435.82080698258</v>
      </c>
      <c r="R216">
        <v>249984.54371849605</v>
      </c>
      <c r="S216">
        <v>1.8052199618977557E-3</v>
      </c>
      <c r="T216">
        <v>732.80306386947632</v>
      </c>
    </row>
    <row r="217" spans="1:20">
      <c r="J217">
        <v>7</v>
      </c>
      <c r="K217">
        <v>250343.68618377266</v>
      </c>
      <c r="L217">
        <v>249984.54371849605</v>
      </c>
      <c r="M217">
        <v>1.4366586827105584E-3</v>
      </c>
      <c r="N217">
        <v>4322.4826331138611</v>
      </c>
      <c r="P217">
        <v>7</v>
      </c>
      <c r="Q217">
        <v>250343.68618377257</v>
      </c>
      <c r="R217">
        <v>249984.54371849605</v>
      </c>
      <c r="S217">
        <v>1.4366586827102091E-3</v>
      </c>
      <c r="T217">
        <v>985.38116788864136</v>
      </c>
    </row>
    <row r="218" spans="1:20">
      <c r="P218">
        <v>8</v>
      </c>
      <c r="Q218">
        <v>250223.52671655873</v>
      </c>
      <c r="R218">
        <v>249984.54371849605</v>
      </c>
      <c r="S218">
        <v>9.5599109652073986E-4</v>
      </c>
      <c r="T218">
        <v>1322.5389168262482</v>
      </c>
    </row>
    <row r="220" spans="1:20">
      <c r="A220" s="11" t="s">
        <v>13</v>
      </c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</row>
    <row r="222" spans="1:20">
      <c r="A222" s="102" t="s">
        <v>4</v>
      </c>
      <c r="B222" s="102"/>
      <c r="D222" s="102" t="s">
        <v>7</v>
      </c>
      <c r="E222" s="102"/>
      <c r="F222" s="102"/>
      <c r="G222" s="102"/>
      <c r="H222" s="102"/>
      <c r="J222" s="102" t="s">
        <v>8</v>
      </c>
      <c r="K222" s="102"/>
      <c r="L222" s="102"/>
      <c r="M222" s="102"/>
      <c r="N222" s="102"/>
      <c r="P222" s="102" t="s">
        <v>9</v>
      </c>
      <c r="Q222" s="102"/>
      <c r="R222" s="102"/>
      <c r="S222" s="102"/>
      <c r="T222" s="102"/>
    </row>
    <row r="223" spans="1:20">
      <c r="A223" s="5" t="s">
        <v>5</v>
      </c>
      <c r="B223" s="5" t="s">
        <v>6</v>
      </c>
      <c r="D223" s="5" t="s">
        <v>0</v>
      </c>
      <c r="E223" s="5" t="s">
        <v>61</v>
      </c>
      <c r="F223" s="5" t="s">
        <v>1</v>
      </c>
      <c r="G223" s="5" t="s">
        <v>6</v>
      </c>
      <c r="H223" s="5" t="s">
        <v>2</v>
      </c>
      <c r="J223" s="5" t="s">
        <v>0</v>
      </c>
      <c r="K223" s="5" t="s">
        <v>61</v>
      </c>
      <c r="L223" s="5" t="s">
        <v>1</v>
      </c>
      <c r="M223" s="5" t="s">
        <v>6</v>
      </c>
      <c r="N223" s="5" t="s">
        <v>2</v>
      </c>
      <c r="P223" s="5" t="s">
        <v>0</v>
      </c>
      <c r="Q223" s="5" t="s">
        <v>61</v>
      </c>
      <c r="R223" s="5" t="s">
        <v>1</v>
      </c>
      <c r="S223" s="5" t="s">
        <v>6</v>
      </c>
      <c r="T223" s="5" t="s">
        <v>2</v>
      </c>
    </row>
    <row r="224" spans="1:20">
      <c r="A224">
        <v>87268.257391459221</v>
      </c>
      <c r="B224">
        <v>14.102919183430085</v>
      </c>
      <c r="D224">
        <v>1</v>
      </c>
      <c r="E224">
        <v>170615.51625026818</v>
      </c>
      <c r="F224">
        <v>161716.66210615469</v>
      </c>
      <c r="G224">
        <v>5.5027441379367985E-2</v>
      </c>
      <c r="H224">
        <v>1378.2027158737183</v>
      </c>
      <c r="J224">
        <v>1</v>
      </c>
      <c r="K224">
        <v>170800.05742850821</v>
      </c>
      <c r="L224">
        <v>155427.1319414489</v>
      </c>
      <c r="M224">
        <v>9.8907605738041054E-2</v>
      </c>
      <c r="N224">
        <v>776.6473331451416</v>
      </c>
      <c r="P224">
        <v>1</v>
      </c>
      <c r="Q224">
        <v>170800.05742810701</v>
      </c>
      <c r="R224">
        <v>155427.1319414489</v>
      </c>
      <c r="S224">
        <v>9.89076057354598E-2</v>
      </c>
      <c r="T224">
        <v>117.21581101417542</v>
      </c>
    </row>
    <row r="225" spans="1:20">
      <c r="D225">
        <v>2</v>
      </c>
      <c r="E225">
        <v>167600.32661319687</v>
      </c>
      <c r="F225">
        <v>161716.66210615469</v>
      </c>
      <c r="G225">
        <v>3.6382549765836755E-2</v>
      </c>
      <c r="H225">
        <v>3709.695925951004</v>
      </c>
      <c r="J225">
        <v>2</v>
      </c>
      <c r="K225">
        <v>168381.53104391735</v>
      </c>
      <c r="L225">
        <v>155427.1319414489</v>
      </c>
      <c r="M225">
        <v>8.3347089666098426E-2</v>
      </c>
      <c r="N225">
        <v>1627.3645820617676</v>
      </c>
      <c r="P225">
        <v>2</v>
      </c>
      <c r="Q225">
        <v>168381.53104391752</v>
      </c>
      <c r="R225">
        <v>155427.1319414489</v>
      </c>
      <c r="S225">
        <v>8.334708966609955E-2</v>
      </c>
      <c r="T225">
        <v>254.11830401420593</v>
      </c>
    </row>
    <row r="226" spans="1:20">
      <c r="J226">
        <v>3</v>
      </c>
      <c r="K226">
        <v>165621.52534949107</v>
      </c>
      <c r="L226">
        <v>162044.57057598908</v>
      </c>
      <c r="M226">
        <v>2.2073894612992372E-2</v>
      </c>
      <c r="N226">
        <v>3013.1678891181946</v>
      </c>
      <c r="P226">
        <v>3</v>
      </c>
      <c r="Q226">
        <v>165621.52534949116</v>
      </c>
      <c r="R226">
        <v>162044.57057598908</v>
      </c>
      <c r="S226">
        <v>2.207389461299291E-2</v>
      </c>
      <c r="T226">
        <v>474.48436188697815</v>
      </c>
    </row>
    <row r="227" spans="1:20">
      <c r="J227">
        <v>4</v>
      </c>
      <c r="K227">
        <v>164292.51861755329</v>
      </c>
      <c r="L227">
        <v>162044.57057598908</v>
      </c>
      <c r="M227">
        <v>1.3872405805229072E-2</v>
      </c>
      <c r="N227">
        <v>5013.2923481464386</v>
      </c>
      <c r="P227">
        <v>4</v>
      </c>
      <c r="Q227">
        <v>164292.51861755326</v>
      </c>
      <c r="R227">
        <v>162044.57057598908</v>
      </c>
      <c r="S227">
        <v>1.3872405805228891E-2</v>
      </c>
      <c r="T227">
        <v>779.42417097091675</v>
      </c>
    </row>
    <row r="228" spans="1:20">
      <c r="P228">
        <v>5</v>
      </c>
      <c r="Q228">
        <v>164292.51861755326</v>
      </c>
      <c r="R228">
        <v>162044.57057598908</v>
      </c>
      <c r="S228">
        <v>1.3872405805228891E-2</v>
      </c>
      <c r="T228">
        <v>1604.8214960098267</v>
      </c>
    </row>
    <row r="229" spans="1:20">
      <c r="P229">
        <v>6</v>
      </c>
      <c r="Q229">
        <v>164292.51861755326</v>
      </c>
      <c r="R229">
        <v>162044.57057598908</v>
      </c>
      <c r="S229">
        <v>1.3872405805228891E-2</v>
      </c>
      <c r="T229">
        <v>2783.507807970047</v>
      </c>
    </row>
    <row r="230" spans="1:20">
      <c r="P230">
        <v>7</v>
      </c>
      <c r="Q230">
        <v>163567.0501014872</v>
      </c>
      <c r="R230">
        <v>162044.57057598908</v>
      </c>
      <c r="S230">
        <v>9.3954368238716394E-3</v>
      </c>
      <c r="T230">
        <v>4039.1315140724182</v>
      </c>
    </row>
    <row r="231" spans="1:20">
      <c r="P231">
        <v>8</v>
      </c>
      <c r="Q231">
        <v>170800.05742810701</v>
      </c>
      <c r="R231">
        <v>155427.1319414489</v>
      </c>
      <c r="S231">
        <v>9.89076057354598E-2</v>
      </c>
      <c r="T231">
        <v>117.21581101417542</v>
      </c>
    </row>
    <row r="232" spans="1:20">
      <c r="P232">
        <v>9</v>
      </c>
      <c r="Q232">
        <v>168381.53104391752</v>
      </c>
      <c r="R232">
        <v>155427.1319414489</v>
      </c>
      <c r="S232">
        <v>8.334708966609955E-2</v>
      </c>
      <c r="T232">
        <v>254.11830401420593</v>
      </c>
    </row>
    <row r="233" spans="1:20">
      <c r="P233">
        <v>10</v>
      </c>
      <c r="Q233">
        <v>165621.52534949116</v>
      </c>
      <c r="R233">
        <v>162044.57057598908</v>
      </c>
      <c r="S233">
        <v>2.207389461299291E-2</v>
      </c>
      <c r="T233">
        <v>474.48436188697815</v>
      </c>
    </row>
    <row r="234" spans="1:20">
      <c r="P234">
        <v>11</v>
      </c>
      <c r="Q234">
        <v>164292.51861755326</v>
      </c>
      <c r="R234">
        <v>162044.57057598908</v>
      </c>
      <c r="S234">
        <v>1.3872405805228891E-2</v>
      </c>
      <c r="T234">
        <v>779.42417097091675</v>
      </c>
    </row>
    <row r="235" spans="1:20">
      <c r="P235">
        <v>12</v>
      </c>
      <c r="Q235">
        <v>164292.51861755326</v>
      </c>
      <c r="R235">
        <v>162044.57057598908</v>
      </c>
      <c r="S235">
        <v>1.3872405805228891E-2</v>
      </c>
      <c r="T235">
        <v>1604.8214960098267</v>
      </c>
    </row>
    <row r="236" spans="1:20">
      <c r="P236">
        <v>13</v>
      </c>
      <c r="Q236">
        <v>164292.51861755326</v>
      </c>
      <c r="R236">
        <v>162044.57057598908</v>
      </c>
      <c r="S236">
        <v>1.3872405805228891E-2</v>
      </c>
      <c r="T236">
        <v>2783.507807970047</v>
      </c>
    </row>
    <row r="237" spans="1:20">
      <c r="P237">
        <v>14</v>
      </c>
      <c r="Q237">
        <v>163567.0501014872</v>
      </c>
      <c r="R237">
        <v>162044.57057598908</v>
      </c>
      <c r="S237">
        <v>9.3954368238716394E-3</v>
      </c>
      <c r="T237">
        <v>4039.1315140724182</v>
      </c>
    </row>
    <row r="239" spans="1:20">
      <c r="A239" s="4" t="s">
        <v>14</v>
      </c>
      <c r="B239" s="2">
        <v>25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1" spans="1:20">
      <c r="A241" s="1" t="s">
        <v>10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3" spans="1:20">
      <c r="A243" s="102" t="s">
        <v>4</v>
      </c>
      <c r="B243" s="102"/>
      <c r="D243" s="102" t="s">
        <v>7</v>
      </c>
      <c r="E243" s="102"/>
      <c r="F243" s="102"/>
      <c r="G243" s="102"/>
      <c r="H243" s="102"/>
      <c r="J243" s="102" t="s">
        <v>8</v>
      </c>
      <c r="K243" s="102"/>
      <c r="L243" s="102"/>
      <c r="M243" s="102"/>
      <c r="N243" s="102"/>
      <c r="P243" s="102" t="s">
        <v>9</v>
      </c>
      <c r="Q243" s="102"/>
      <c r="R243" s="102"/>
      <c r="S243" s="102"/>
      <c r="T243" s="102"/>
    </row>
    <row r="244" spans="1:20">
      <c r="A244" s="5" t="s">
        <v>5</v>
      </c>
      <c r="B244" s="5" t="s">
        <v>6</v>
      </c>
      <c r="D244" s="5" t="s">
        <v>0</v>
      </c>
      <c r="E244" s="5" t="s">
        <v>61</v>
      </c>
      <c r="F244" s="5" t="s">
        <v>1</v>
      </c>
      <c r="G244" s="5" t="s">
        <v>6</v>
      </c>
      <c r="H244" s="5" t="s">
        <v>2</v>
      </c>
      <c r="J244" s="5" t="s">
        <v>0</v>
      </c>
      <c r="K244" s="5" t="s">
        <v>61</v>
      </c>
      <c r="L244" s="5" t="s">
        <v>1</v>
      </c>
      <c r="M244" s="5" t="s">
        <v>6</v>
      </c>
      <c r="N244" s="5" t="s">
        <v>2</v>
      </c>
      <c r="P244" s="5" t="s">
        <v>0</v>
      </c>
      <c r="Q244" s="5" t="s">
        <v>61</v>
      </c>
      <c r="R244" s="5" t="s">
        <v>1</v>
      </c>
      <c r="S244" s="5" t="s">
        <v>6</v>
      </c>
      <c r="T244" s="5" t="s">
        <v>2</v>
      </c>
    </row>
    <row r="245" spans="1:20">
      <c r="A245">
        <v>218769.96903003938</v>
      </c>
      <c r="B245">
        <v>1.8768379418369878</v>
      </c>
      <c r="D245">
        <v>1</v>
      </c>
      <c r="E245">
        <v>241212.60920686164</v>
      </c>
      <c r="F245">
        <v>238856.3079144909</v>
      </c>
      <c r="G245">
        <v>9.8649322387344453E-3</v>
      </c>
      <c r="H245">
        <v>1556.4024710655212</v>
      </c>
      <c r="J245">
        <v>1</v>
      </c>
      <c r="K245">
        <v>241367.07456462926</v>
      </c>
      <c r="L245">
        <v>238644.66435634368</v>
      </c>
      <c r="M245">
        <v>1.1407798350020874E-2</v>
      </c>
      <c r="N245">
        <v>298.92146396636963</v>
      </c>
      <c r="P245">
        <v>1</v>
      </c>
      <c r="Q245">
        <v>241367.07456462964</v>
      </c>
      <c r="R245">
        <v>238644.66435634368</v>
      </c>
      <c r="S245">
        <v>1.1407798350022459E-2</v>
      </c>
      <c r="T245">
        <v>71.521852970123291</v>
      </c>
    </row>
    <row r="246" spans="1:20">
      <c r="D246">
        <v>2</v>
      </c>
      <c r="E246">
        <v>239640.26236225039</v>
      </c>
      <c r="F246">
        <v>238856.3079144909</v>
      </c>
      <c r="G246">
        <v>3.2821174144588255E-3</v>
      </c>
      <c r="H246">
        <v>3619.8786511421204</v>
      </c>
      <c r="J246">
        <v>2</v>
      </c>
      <c r="K246">
        <v>239821.01597319148</v>
      </c>
      <c r="L246">
        <v>238652.67312803192</v>
      </c>
      <c r="M246">
        <v>4.8955782889251922E-3</v>
      </c>
      <c r="N246">
        <v>527.18519115447998</v>
      </c>
      <c r="P246">
        <v>2</v>
      </c>
      <c r="Q246">
        <v>239821.01597319168</v>
      </c>
      <c r="R246">
        <v>238652.67312803192</v>
      </c>
      <c r="S246">
        <v>4.8955782889260457E-3</v>
      </c>
      <c r="T246">
        <v>107.70679593086243</v>
      </c>
    </row>
    <row r="247" spans="1:20">
      <c r="J247">
        <v>3</v>
      </c>
      <c r="K247">
        <v>239199.8351971799</v>
      </c>
      <c r="L247">
        <v>238652.67312803192</v>
      </c>
      <c r="M247">
        <v>2.2927129286938099E-3</v>
      </c>
      <c r="N247">
        <v>797.53243112564087</v>
      </c>
      <c r="P247">
        <v>3</v>
      </c>
      <c r="Q247">
        <v>239199.83519717987</v>
      </c>
      <c r="R247">
        <v>238652.67312803192</v>
      </c>
      <c r="S247">
        <v>2.2927129286936881E-3</v>
      </c>
      <c r="T247">
        <v>146.10714292526245</v>
      </c>
    </row>
    <row r="248" spans="1:20">
      <c r="J248">
        <v>4</v>
      </c>
      <c r="K248">
        <v>238715.59455404652</v>
      </c>
      <c r="L248">
        <v>238652.67312803192</v>
      </c>
      <c r="M248">
        <v>2.6365271836213791E-4</v>
      </c>
      <c r="N248">
        <v>1213.8542730808258</v>
      </c>
      <c r="P248">
        <v>4</v>
      </c>
      <c r="Q248">
        <v>238715.5945540464</v>
      </c>
      <c r="R248">
        <v>238652.67312803192</v>
      </c>
      <c r="S248">
        <v>2.6365271836165013E-4</v>
      </c>
      <c r="T248">
        <v>195.66392707824707</v>
      </c>
    </row>
    <row r="250" spans="1:20">
      <c r="A250" s="6" t="s">
        <v>15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2" spans="1:20">
      <c r="A252" s="102" t="s">
        <v>4</v>
      </c>
      <c r="B252" s="102"/>
      <c r="D252" s="102" t="s">
        <v>7</v>
      </c>
      <c r="E252" s="102"/>
      <c r="F252" s="102"/>
      <c r="G252" s="102"/>
      <c r="H252" s="102"/>
      <c r="J252" s="102" t="s">
        <v>8</v>
      </c>
      <c r="K252" s="102"/>
      <c r="L252" s="102"/>
      <c r="M252" s="102"/>
      <c r="N252" s="102"/>
      <c r="P252" s="102" t="s">
        <v>9</v>
      </c>
      <c r="Q252" s="102"/>
      <c r="R252" s="102"/>
      <c r="S252" s="102"/>
      <c r="T252" s="102"/>
    </row>
    <row r="253" spans="1:20">
      <c r="A253" s="5" t="s">
        <v>5</v>
      </c>
      <c r="B253" s="5" t="s">
        <v>6</v>
      </c>
      <c r="D253" s="5" t="s">
        <v>0</v>
      </c>
      <c r="E253" s="5" t="s">
        <v>61</v>
      </c>
      <c r="F253" s="5" t="s">
        <v>1</v>
      </c>
      <c r="G253" s="5" t="s">
        <v>6</v>
      </c>
      <c r="H253" s="5" t="s">
        <v>2</v>
      </c>
      <c r="J253" s="5" t="s">
        <v>0</v>
      </c>
      <c r="K253" s="5" t="s">
        <v>61</v>
      </c>
      <c r="L253" s="5" t="s">
        <v>1</v>
      </c>
      <c r="M253" s="5" t="s">
        <v>6</v>
      </c>
      <c r="N253" s="5" t="s">
        <v>2</v>
      </c>
      <c r="P253" s="5" t="s">
        <v>0</v>
      </c>
      <c r="Q253" s="5" t="s">
        <v>61</v>
      </c>
      <c r="R253" s="5" t="s">
        <v>1</v>
      </c>
      <c r="S253" s="5" t="s">
        <v>6</v>
      </c>
      <c r="T253" s="5" t="s">
        <v>2</v>
      </c>
    </row>
    <row r="254" spans="1:20">
      <c r="A254" s="12">
        <v>0</v>
      </c>
      <c r="B254" s="25">
        <v>1E+100</v>
      </c>
      <c r="D254">
        <v>1</v>
      </c>
      <c r="E254">
        <v>227577.06931871909</v>
      </c>
      <c r="F254">
        <v>223458.1376230875</v>
      </c>
      <c r="G254">
        <v>1.8432677097573843E-2</v>
      </c>
      <c r="H254">
        <v>3704.2926819324493</v>
      </c>
      <c r="J254">
        <v>1</v>
      </c>
      <c r="K254">
        <v>228291.96109072224</v>
      </c>
      <c r="L254">
        <v>225208.19051565145</v>
      </c>
      <c r="M254">
        <v>1.3692977009450586E-2</v>
      </c>
      <c r="N254">
        <v>667.30985903739929</v>
      </c>
      <c r="P254">
        <v>1</v>
      </c>
      <c r="Q254">
        <v>228291.96109072209</v>
      </c>
      <c r="R254">
        <v>225208.19051565145</v>
      </c>
      <c r="S254">
        <v>1.3692977009449939E-2</v>
      </c>
      <c r="T254">
        <v>119.32824897766113</v>
      </c>
    </row>
    <row r="255" spans="1:20">
      <c r="J255">
        <v>2</v>
      </c>
      <c r="K255">
        <v>225754.45097837641</v>
      </c>
      <c r="L255">
        <v>225408.26575073297</v>
      </c>
      <c r="M255">
        <v>1.535814254594658E-3</v>
      </c>
      <c r="N255">
        <v>1532.8412199020386</v>
      </c>
      <c r="P255">
        <v>2</v>
      </c>
      <c r="Q255">
        <v>225754.45097837644</v>
      </c>
      <c r="R255">
        <v>225408.26575073297</v>
      </c>
      <c r="S255">
        <v>1.535814254594787E-3</v>
      </c>
      <c r="T255">
        <v>241.831866979599</v>
      </c>
    </row>
    <row r="256" spans="1:20">
      <c r="J256">
        <v>3</v>
      </c>
      <c r="K256">
        <v>224979.33281701617</v>
      </c>
      <c r="L256">
        <v>225408.26575073297</v>
      </c>
      <c r="M256">
        <v>-1.9029157262189138E-3</v>
      </c>
      <c r="N256">
        <v>2344.335541009903</v>
      </c>
      <c r="P256">
        <v>3</v>
      </c>
      <c r="Q256">
        <v>224979.33281701611</v>
      </c>
      <c r="R256">
        <v>225408.26575073297</v>
      </c>
      <c r="S256">
        <v>-1.9029157262191719E-3</v>
      </c>
      <c r="T256">
        <v>370.98366093635559</v>
      </c>
    </row>
    <row r="258" spans="1:20">
      <c r="A258" s="11" t="s">
        <v>13</v>
      </c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</row>
    <row r="260" spans="1:20">
      <c r="A260" s="102" t="s">
        <v>4</v>
      </c>
      <c r="B260" s="102"/>
      <c r="D260" s="102" t="s">
        <v>7</v>
      </c>
      <c r="E260" s="102"/>
      <c r="F260" s="102"/>
      <c r="G260" s="102"/>
      <c r="H260" s="102"/>
      <c r="J260" s="102" t="s">
        <v>8</v>
      </c>
      <c r="K260" s="102"/>
      <c r="L260" s="102"/>
      <c r="M260" s="102"/>
      <c r="N260" s="102"/>
      <c r="P260" s="102" t="s">
        <v>9</v>
      </c>
      <c r="Q260" s="102"/>
      <c r="R260" s="102"/>
      <c r="S260" s="102"/>
      <c r="T260" s="102"/>
    </row>
    <row r="261" spans="1:20">
      <c r="A261" s="5" t="s">
        <v>5</v>
      </c>
      <c r="B261" s="5" t="s">
        <v>6</v>
      </c>
      <c r="D261" s="5" t="s">
        <v>0</v>
      </c>
      <c r="E261" s="5" t="s">
        <v>61</v>
      </c>
      <c r="F261" s="5" t="s">
        <v>1</v>
      </c>
      <c r="G261" s="5" t="s">
        <v>6</v>
      </c>
      <c r="H261" s="5" t="s">
        <v>2</v>
      </c>
      <c r="J261" s="5" t="s">
        <v>0</v>
      </c>
      <c r="K261" s="5" t="s">
        <v>61</v>
      </c>
      <c r="L261" s="5" t="s">
        <v>1</v>
      </c>
      <c r="M261" s="5" t="s">
        <v>6</v>
      </c>
      <c r="N261" s="5" t="s">
        <v>2</v>
      </c>
      <c r="P261" s="5" t="s">
        <v>0</v>
      </c>
      <c r="Q261" s="5" t="s">
        <v>61</v>
      </c>
      <c r="R261" s="5" t="s">
        <v>1</v>
      </c>
      <c r="S261" s="5" t="s">
        <v>6</v>
      </c>
      <c r="T261" s="5" t="s">
        <v>2</v>
      </c>
    </row>
    <row r="262" spans="1:20">
      <c r="A262">
        <v>79710.748809476281</v>
      </c>
      <c r="B262">
        <v>15.68359485694095</v>
      </c>
      <c r="D262">
        <v>1</v>
      </c>
      <c r="E262">
        <v>172074.7043529505</v>
      </c>
      <c r="F262">
        <v>162863.72923177632</v>
      </c>
      <c r="G262">
        <v>5.6556331877098083E-2</v>
      </c>
      <c r="H262">
        <v>3767.4301600456238</v>
      </c>
      <c r="J262">
        <v>1</v>
      </c>
      <c r="K262">
        <v>172728.31145892662</v>
      </c>
      <c r="L262">
        <v>161712.55481102961</v>
      </c>
      <c r="M262">
        <v>6.8119365628534864E-2</v>
      </c>
      <c r="N262">
        <v>1155.0030701160431</v>
      </c>
      <c r="P262">
        <v>1</v>
      </c>
      <c r="Q262">
        <v>172728.31145892717</v>
      </c>
      <c r="R262">
        <v>161712.55481102961</v>
      </c>
      <c r="S262">
        <v>6.8119365628538292E-2</v>
      </c>
      <c r="T262">
        <v>247.85901308059692</v>
      </c>
    </row>
    <row r="263" spans="1:20">
      <c r="J263">
        <v>2</v>
      </c>
      <c r="K263">
        <v>169058.91332207154</v>
      </c>
      <c r="L263">
        <v>161712.55481102961</v>
      </c>
      <c r="M263">
        <v>4.5428498236433024E-2</v>
      </c>
      <c r="N263">
        <v>2566.5738470554352</v>
      </c>
      <c r="P263">
        <v>2</v>
      </c>
      <c r="Q263">
        <v>169058.91332207149</v>
      </c>
      <c r="R263">
        <v>161712.55481102961</v>
      </c>
      <c r="S263">
        <v>4.5428498236432663E-2</v>
      </c>
      <c r="T263">
        <v>454.00060701370239</v>
      </c>
    </row>
    <row r="264" spans="1:20">
      <c r="J264">
        <v>3</v>
      </c>
      <c r="K264">
        <v>167371.21519027589</v>
      </c>
      <c r="L264">
        <v>161712.55481102961</v>
      </c>
      <c r="M264">
        <v>3.4992090662711708E-2</v>
      </c>
      <c r="N264">
        <v>4464.5468289852142</v>
      </c>
      <c r="P264">
        <v>3</v>
      </c>
      <c r="Q264">
        <v>167371.21519027598</v>
      </c>
      <c r="R264">
        <v>161712.55481102961</v>
      </c>
      <c r="S264">
        <v>3.499209066271225E-2</v>
      </c>
      <c r="T264">
        <v>685.76784300804138</v>
      </c>
    </row>
    <row r="265" spans="1:20">
      <c r="P265">
        <v>4</v>
      </c>
      <c r="Q265">
        <v>165554.14075669294</v>
      </c>
      <c r="R265">
        <v>161712.55481102961</v>
      </c>
      <c r="S265">
        <v>2.3755644391076788E-2</v>
      </c>
      <c r="T265">
        <v>958.53272104263306</v>
      </c>
    </row>
    <row r="266" spans="1:20">
      <c r="P266">
        <v>5</v>
      </c>
      <c r="Q266">
        <v>165554.14075669294</v>
      </c>
      <c r="R266">
        <v>161712.55481102961</v>
      </c>
      <c r="S266">
        <v>2.3755644391076788E-2</v>
      </c>
      <c r="T266">
        <v>1656.690064907074</v>
      </c>
    </row>
    <row r="267" spans="1:20">
      <c r="P267">
        <v>6</v>
      </c>
      <c r="Q267">
        <v>165168.40283602613</v>
      </c>
      <c r="R267">
        <v>161712.55481102961</v>
      </c>
      <c r="S267">
        <v>2.1370313696638322E-2</v>
      </c>
      <c r="T267">
        <v>3345.2246520519257</v>
      </c>
    </row>
    <row r="268" spans="1:20">
      <c r="P268">
        <v>7</v>
      </c>
      <c r="Q268">
        <v>164811.59670401752</v>
      </c>
      <c r="R268">
        <v>161712.55481102961</v>
      </c>
      <c r="S268">
        <v>1.916389173746786E-2</v>
      </c>
      <c r="T268">
        <v>4868.0843579769135</v>
      </c>
    </row>
  </sheetData>
  <mergeCells count="60">
    <mergeCell ref="A260:B260"/>
    <mergeCell ref="D260:H260"/>
    <mergeCell ref="J260:N260"/>
    <mergeCell ref="P260:T260"/>
    <mergeCell ref="A252:B252"/>
    <mergeCell ref="D252:H252"/>
    <mergeCell ref="J252:N252"/>
    <mergeCell ref="P252:T252"/>
    <mergeCell ref="A6:B6"/>
    <mergeCell ref="D6:H6"/>
    <mergeCell ref="J6:N6"/>
    <mergeCell ref="P6:T6"/>
    <mergeCell ref="A67:B67"/>
    <mergeCell ref="D67:H67"/>
    <mergeCell ref="J67:N67"/>
    <mergeCell ref="P67:T67"/>
    <mergeCell ref="A75:B75"/>
    <mergeCell ref="D75:H75"/>
    <mergeCell ref="J75:N75"/>
    <mergeCell ref="P75:T75"/>
    <mergeCell ref="A109:B109"/>
    <mergeCell ref="D109:H109"/>
    <mergeCell ref="J109:N109"/>
    <mergeCell ref="P109:T109"/>
    <mergeCell ref="A118:B118"/>
    <mergeCell ref="D118:H118"/>
    <mergeCell ref="J118:N118"/>
    <mergeCell ref="P118:T118"/>
    <mergeCell ref="A126:B126"/>
    <mergeCell ref="D126:H126"/>
    <mergeCell ref="J126:N126"/>
    <mergeCell ref="P126:T126"/>
    <mergeCell ref="A180:B180"/>
    <mergeCell ref="D180:H180"/>
    <mergeCell ref="J180:N180"/>
    <mergeCell ref="P180:T180"/>
    <mergeCell ref="A145:B145"/>
    <mergeCell ref="D145:H145"/>
    <mergeCell ref="J145:N145"/>
    <mergeCell ref="P145:T145"/>
    <mergeCell ref="A154:B154"/>
    <mergeCell ref="D154:H154"/>
    <mergeCell ref="J154:N154"/>
    <mergeCell ref="P154:T154"/>
    <mergeCell ref="A201:B201"/>
    <mergeCell ref="D201:H201"/>
    <mergeCell ref="J201:N201"/>
    <mergeCell ref="P201:T201"/>
    <mergeCell ref="A209:B209"/>
    <mergeCell ref="D209:H209"/>
    <mergeCell ref="J209:N209"/>
    <mergeCell ref="P209:T209"/>
    <mergeCell ref="A222:B222"/>
    <mergeCell ref="D222:H222"/>
    <mergeCell ref="J222:N222"/>
    <mergeCell ref="P222:T222"/>
    <mergeCell ref="A243:B243"/>
    <mergeCell ref="D243:H243"/>
    <mergeCell ref="J243:N243"/>
    <mergeCell ref="P243:T24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72FC-AB23-6F4B-B90C-88339B2DD9F8}">
  <dimension ref="A2:T327"/>
  <sheetViews>
    <sheetView topLeftCell="A245" zoomScale="125" workbookViewId="0">
      <selection activeCell="E327" sqref="E327"/>
    </sheetView>
  </sheetViews>
  <sheetFormatPr baseColWidth="10" defaultRowHeight="16"/>
  <cols>
    <col min="13" max="13" width="10.83203125" customWidth="1"/>
    <col min="19" max="19" width="10.83203125" customWidth="1"/>
  </cols>
  <sheetData>
    <row r="2" spans="1:20">
      <c r="A2" s="4" t="s">
        <v>3</v>
      </c>
      <c r="B2" s="2">
        <v>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4" spans="1:20">
      <c r="A4" s="1" t="s">
        <v>10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6" spans="1:20">
      <c r="A6" s="102" t="s">
        <v>4</v>
      </c>
      <c r="B6" s="102"/>
      <c r="D6" s="102" t="s">
        <v>7</v>
      </c>
      <c r="E6" s="102"/>
      <c r="F6" s="102"/>
      <c r="G6" s="102"/>
      <c r="H6" s="102"/>
      <c r="J6" s="102" t="s">
        <v>8</v>
      </c>
      <c r="K6" s="102"/>
      <c r="L6" s="102"/>
      <c r="M6" s="102"/>
      <c r="N6" s="102"/>
      <c r="P6" s="102" t="s">
        <v>9</v>
      </c>
      <c r="Q6" s="102"/>
      <c r="R6" s="102"/>
      <c r="S6" s="102"/>
      <c r="T6" s="102"/>
    </row>
    <row r="7" spans="1:20">
      <c r="A7" s="5" t="s">
        <v>5</v>
      </c>
      <c r="B7" s="5" t="s">
        <v>6</v>
      </c>
      <c r="D7" s="5" t="s">
        <v>0</v>
      </c>
      <c r="E7" s="5" t="s">
        <v>61</v>
      </c>
      <c r="F7" s="5" t="s">
        <v>1</v>
      </c>
      <c r="G7" s="5" t="s">
        <v>6</v>
      </c>
      <c r="H7" s="5" t="s">
        <v>2</v>
      </c>
      <c r="J7" s="5" t="s">
        <v>0</v>
      </c>
      <c r="K7" s="5" t="s">
        <v>61</v>
      </c>
      <c r="L7" s="5" t="s">
        <v>1</v>
      </c>
      <c r="M7" s="5" t="s">
        <v>6</v>
      </c>
      <c r="N7" s="5" t="s">
        <v>2</v>
      </c>
      <c r="P7" s="5" t="s">
        <v>0</v>
      </c>
      <c r="Q7" s="5" t="s">
        <v>61</v>
      </c>
      <c r="R7" s="5" t="s">
        <v>1</v>
      </c>
      <c r="S7" s="5" t="s">
        <v>6</v>
      </c>
      <c r="T7" s="5" t="s">
        <v>2</v>
      </c>
    </row>
    <row r="8" spans="1:20">
      <c r="A8">
        <v>299339.36539920355</v>
      </c>
      <c r="B8">
        <v>1.5275834132707573</v>
      </c>
      <c r="D8">
        <v>1</v>
      </c>
      <c r="E8">
        <v>302808.40989488113</v>
      </c>
      <c r="F8">
        <v>301293.75015651784</v>
      </c>
      <c r="G8">
        <v>5.0271860520719278E-3</v>
      </c>
      <c r="H8">
        <v>23.78767991065979</v>
      </c>
      <c r="J8">
        <v>1</v>
      </c>
      <c r="K8">
        <v>302808.40989488136</v>
      </c>
      <c r="L8">
        <v>301293.75015651784</v>
      </c>
      <c r="M8">
        <v>5.0271860520727006E-3</v>
      </c>
      <c r="N8">
        <v>23.158743143081665</v>
      </c>
      <c r="P8">
        <v>1</v>
      </c>
      <c r="Q8">
        <v>302808.40989488136</v>
      </c>
      <c r="R8">
        <v>301293.75015651784</v>
      </c>
      <c r="S8">
        <v>5.0271860520727006E-3</v>
      </c>
      <c r="T8">
        <v>10.079993009567261</v>
      </c>
    </row>
    <row r="9" spans="1:20">
      <c r="D9">
        <v>2</v>
      </c>
      <c r="E9">
        <v>302525.24734548677</v>
      </c>
      <c r="F9">
        <v>301293.75015651784</v>
      </c>
      <c r="G9">
        <v>4.0873638710699706E-3</v>
      </c>
      <c r="H9">
        <v>33.114964008331299</v>
      </c>
      <c r="J9">
        <v>2</v>
      </c>
      <c r="K9">
        <v>302525.24734548735</v>
      </c>
      <c r="L9">
        <v>301293.75015651784</v>
      </c>
      <c r="M9">
        <v>4.0873638710719022E-3</v>
      </c>
      <c r="N9">
        <v>38.797614097595215</v>
      </c>
      <c r="P9">
        <v>2</v>
      </c>
      <c r="Q9">
        <v>302525.24734548735</v>
      </c>
      <c r="R9">
        <v>301293.75015651784</v>
      </c>
      <c r="S9">
        <v>4.0873638710719022E-3</v>
      </c>
      <c r="T9">
        <v>20.159574031829834</v>
      </c>
    </row>
    <row r="10" spans="1:20">
      <c r="D10">
        <v>3</v>
      </c>
      <c r="E10">
        <v>302065.37733329803</v>
      </c>
      <c r="F10">
        <v>301293.75015651784</v>
      </c>
      <c r="G10">
        <v>2.5610460767252759E-3</v>
      </c>
      <c r="H10">
        <v>45.031387805938721</v>
      </c>
      <c r="J10">
        <v>3</v>
      </c>
      <c r="K10">
        <v>302065.37733329798</v>
      </c>
      <c r="L10">
        <v>301293.75015651784</v>
      </c>
      <c r="M10">
        <v>2.5610460767250824E-3</v>
      </c>
      <c r="N10">
        <v>53.154929161071777</v>
      </c>
      <c r="P10">
        <v>3</v>
      </c>
      <c r="Q10">
        <v>302065.37733329803</v>
      </c>
      <c r="R10">
        <v>301293.75015651784</v>
      </c>
      <c r="S10">
        <v>2.5610460767252759E-3</v>
      </c>
      <c r="T10">
        <v>28.811743974685669</v>
      </c>
    </row>
    <row r="11" spans="1:20">
      <c r="D11">
        <v>4</v>
      </c>
      <c r="E11">
        <v>301825.94443268178</v>
      </c>
      <c r="F11">
        <v>301293.75015651784</v>
      </c>
      <c r="G11">
        <v>1.7663634771297751E-3</v>
      </c>
      <c r="H11">
        <v>57.243829011917114</v>
      </c>
      <c r="J11">
        <v>4</v>
      </c>
      <c r="K11">
        <v>301825.94443268178</v>
      </c>
      <c r="L11">
        <v>301293.75015651784</v>
      </c>
      <c r="M11">
        <v>1.7663634771297751E-3</v>
      </c>
      <c r="N11">
        <v>69.573024034500122</v>
      </c>
      <c r="P11">
        <v>4</v>
      </c>
      <c r="Q11">
        <v>301825.94443268183</v>
      </c>
      <c r="R11">
        <v>301293.75015651784</v>
      </c>
      <c r="S11">
        <v>1.7663634771299683E-3</v>
      </c>
      <c r="T11">
        <v>37.321003913879395</v>
      </c>
    </row>
    <row r="12" spans="1:20">
      <c r="D12">
        <v>5</v>
      </c>
      <c r="E12">
        <v>301825.94443268178</v>
      </c>
      <c r="F12">
        <v>301293.75015651784</v>
      </c>
      <c r="G12">
        <v>1.7663634771297751E-3</v>
      </c>
      <c r="H12">
        <v>77.97801399230957</v>
      </c>
      <c r="J12">
        <v>5</v>
      </c>
      <c r="K12">
        <v>301825.94443268178</v>
      </c>
      <c r="L12">
        <v>301293.75015651784</v>
      </c>
      <c r="M12">
        <v>1.7663634771297751E-3</v>
      </c>
      <c r="N12">
        <v>89.345690965652466</v>
      </c>
      <c r="P12">
        <v>5</v>
      </c>
      <c r="Q12">
        <v>301825.94443268183</v>
      </c>
      <c r="R12">
        <v>301293.75015651784</v>
      </c>
      <c r="S12">
        <v>1.7663634771299683E-3</v>
      </c>
      <c r="T12">
        <v>46.460644960403442</v>
      </c>
    </row>
    <row r="13" spans="1:20">
      <c r="D13">
        <v>6</v>
      </c>
      <c r="E13">
        <v>301783.13831044687</v>
      </c>
      <c r="F13">
        <v>301293.75015651784</v>
      </c>
      <c r="G13">
        <v>1.6242890988439034E-3</v>
      </c>
      <c r="H13">
        <v>119.75674700737</v>
      </c>
      <c r="J13">
        <v>6</v>
      </c>
      <c r="K13">
        <v>301783.13831044687</v>
      </c>
      <c r="L13">
        <v>301293.75015651784</v>
      </c>
      <c r="M13">
        <v>1.6242890988439034E-3</v>
      </c>
      <c r="N13">
        <v>112.52669715881348</v>
      </c>
      <c r="P13">
        <v>6</v>
      </c>
      <c r="Q13">
        <v>301783.13831044687</v>
      </c>
      <c r="R13">
        <v>301293.75015651784</v>
      </c>
      <c r="S13">
        <v>1.6242890988439034E-3</v>
      </c>
      <c r="T13">
        <v>56.972959995269775</v>
      </c>
    </row>
    <row r="14" spans="1:20">
      <c r="D14">
        <v>7</v>
      </c>
      <c r="E14">
        <v>301783.13831044687</v>
      </c>
      <c r="F14">
        <v>301293.75015651784</v>
      </c>
      <c r="G14">
        <v>1.6242890988439034E-3</v>
      </c>
      <c r="H14">
        <v>161.24515581130981</v>
      </c>
      <c r="J14">
        <v>7</v>
      </c>
      <c r="K14">
        <v>301783.13831044687</v>
      </c>
      <c r="L14">
        <v>301293.75015651784</v>
      </c>
      <c r="M14">
        <v>1.6242890988439034E-3</v>
      </c>
      <c r="N14">
        <v>139.69208908081055</v>
      </c>
      <c r="P14">
        <v>7</v>
      </c>
      <c r="Q14">
        <v>301783.13831044687</v>
      </c>
      <c r="R14">
        <v>301293.75015651784</v>
      </c>
      <c r="S14">
        <v>1.6242890988439034E-3</v>
      </c>
      <c r="T14">
        <v>69.159970045089722</v>
      </c>
    </row>
    <row r="15" spans="1:20">
      <c r="D15">
        <v>8</v>
      </c>
      <c r="E15">
        <v>301686.12114186247</v>
      </c>
      <c r="F15">
        <v>301293.75015651784</v>
      </c>
      <c r="G15">
        <v>1.3022871703804119E-3</v>
      </c>
      <c r="H15">
        <v>248.32921385765076</v>
      </c>
      <c r="J15">
        <v>8</v>
      </c>
      <c r="K15">
        <v>301686.12114186236</v>
      </c>
      <c r="L15">
        <v>301293.75015651784</v>
      </c>
      <c r="M15">
        <v>1.3022871703800255E-3</v>
      </c>
      <c r="N15">
        <v>169.51556611061096</v>
      </c>
      <c r="P15">
        <v>8</v>
      </c>
      <c r="Q15">
        <v>301686.12114186242</v>
      </c>
      <c r="R15">
        <v>301293.75015651784</v>
      </c>
      <c r="S15">
        <v>1.3022871703802187E-3</v>
      </c>
      <c r="T15">
        <v>82.48603081703186</v>
      </c>
    </row>
    <row r="16" spans="1:20">
      <c r="D16">
        <v>9</v>
      </c>
      <c r="E16">
        <v>301598.43325025612</v>
      </c>
      <c r="F16">
        <v>301293.75015651784</v>
      </c>
      <c r="G16">
        <v>1.0112492993299661E-3</v>
      </c>
      <c r="H16">
        <v>364.68619680404663</v>
      </c>
      <c r="J16">
        <v>9</v>
      </c>
      <c r="K16">
        <v>301598.43325025606</v>
      </c>
      <c r="L16">
        <v>301293.75015651784</v>
      </c>
      <c r="M16">
        <v>1.0112492993297729E-3</v>
      </c>
      <c r="N16">
        <v>200.71501111984253</v>
      </c>
      <c r="P16">
        <v>9</v>
      </c>
      <c r="Q16">
        <v>301598.43325025612</v>
      </c>
      <c r="R16">
        <v>301293.75015651784</v>
      </c>
      <c r="S16">
        <v>1.0112492993299661E-3</v>
      </c>
      <c r="T16">
        <v>96.02007794380188</v>
      </c>
    </row>
    <row r="17" spans="4:20">
      <c r="D17">
        <v>10</v>
      </c>
      <c r="E17">
        <v>301598.43325025612</v>
      </c>
      <c r="F17">
        <v>301293.75015651784</v>
      </c>
      <c r="G17">
        <v>1.0112492993299661E-3</v>
      </c>
      <c r="H17">
        <v>498.31986284255981</v>
      </c>
      <c r="J17">
        <v>10</v>
      </c>
      <c r="K17">
        <v>301598.43325025606</v>
      </c>
      <c r="L17">
        <v>301293.75015651784</v>
      </c>
      <c r="M17">
        <v>1.0112492993297729E-3</v>
      </c>
      <c r="N17">
        <v>234.90507316589355</v>
      </c>
      <c r="P17">
        <v>10</v>
      </c>
      <c r="Q17">
        <v>301598.43325025612</v>
      </c>
      <c r="R17">
        <v>301293.75015651784</v>
      </c>
      <c r="S17">
        <v>1.0112492993299661E-3</v>
      </c>
      <c r="T17">
        <v>110.93846797943115</v>
      </c>
    </row>
    <row r="18" spans="4:20">
      <c r="D18">
        <v>11</v>
      </c>
      <c r="E18">
        <v>301598.43325025612</v>
      </c>
      <c r="F18">
        <v>301293.75015651784</v>
      </c>
      <c r="G18">
        <v>1.0112492993299661E-3</v>
      </c>
      <c r="H18">
        <v>675.86560797691345</v>
      </c>
      <c r="J18">
        <v>11</v>
      </c>
      <c r="K18">
        <v>301598.43325025606</v>
      </c>
      <c r="L18">
        <v>301293.75015651784</v>
      </c>
      <c r="M18">
        <v>1.0112492993297729E-3</v>
      </c>
      <c r="N18">
        <v>269.81905102729797</v>
      </c>
      <c r="P18">
        <v>11</v>
      </c>
      <c r="Q18">
        <v>301598.43325025612</v>
      </c>
      <c r="R18">
        <v>301293.75015651784</v>
      </c>
      <c r="S18">
        <v>1.0112492993299661E-3</v>
      </c>
      <c r="T18">
        <v>125.36437296867371</v>
      </c>
    </row>
    <row r="19" spans="4:20">
      <c r="D19">
        <v>12</v>
      </c>
      <c r="E19">
        <v>301598.43325025612</v>
      </c>
      <c r="F19">
        <v>301293.75015651784</v>
      </c>
      <c r="G19">
        <v>1.0112492993299661E-3</v>
      </c>
      <c r="H19">
        <v>1070.0567259788513</v>
      </c>
      <c r="J19">
        <v>12</v>
      </c>
      <c r="K19">
        <v>301598.43325025606</v>
      </c>
      <c r="L19">
        <v>301293.75015651784</v>
      </c>
      <c r="M19">
        <v>1.0112492993297729E-3</v>
      </c>
      <c r="N19">
        <v>310.39710807800293</v>
      </c>
      <c r="P19">
        <v>12</v>
      </c>
      <c r="Q19">
        <v>301598.43325025612</v>
      </c>
      <c r="R19">
        <v>301293.75015651784</v>
      </c>
      <c r="S19">
        <v>1.0112492993299661E-3</v>
      </c>
      <c r="T19">
        <v>144.45763993263245</v>
      </c>
    </row>
    <row r="20" spans="4:20">
      <c r="D20">
        <v>13</v>
      </c>
      <c r="E20">
        <v>301598.43325025612</v>
      </c>
      <c r="F20">
        <v>301293.75015651784</v>
      </c>
      <c r="G20">
        <v>1.0112492993299661E-3</v>
      </c>
      <c r="H20">
        <v>1521.4645879268646</v>
      </c>
      <c r="J20">
        <v>13</v>
      </c>
      <c r="K20">
        <v>301598.43325025606</v>
      </c>
      <c r="L20">
        <v>301293.75015651784</v>
      </c>
      <c r="M20">
        <v>1.0112492993297729E-3</v>
      </c>
      <c r="N20">
        <v>356.27950000762939</v>
      </c>
      <c r="P20">
        <v>13</v>
      </c>
      <c r="Q20">
        <v>301598.43325025612</v>
      </c>
      <c r="R20">
        <v>301293.75015651784</v>
      </c>
      <c r="S20">
        <v>1.0112492993299661E-3</v>
      </c>
      <c r="T20">
        <v>169.16024494171143</v>
      </c>
    </row>
    <row r="21" spans="4:20">
      <c r="D21">
        <v>14</v>
      </c>
      <c r="E21">
        <v>301598.43325025612</v>
      </c>
      <c r="F21">
        <v>301293.75015651784</v>
      </c>
      <c r="G21">
        <v>1.0112492993299661E-3</v>
      </c>
      <c r="H21">
        <v>1858.807245016098</v>
      </c>
      <c r="J21">
        <v>14</v>
      </c>
      <c r="K21">
        <v>301598.43325025606</v>
      </c>
      <c r="L21">
        <v>301293.75015651784</v>
      </c>
      <c r="M21">
        <v>1.0112492993297729E-3</v>
      </c>
      <c r="N21">
        <v>397.98013806343079</v>
      </c>
      <c r="P21">
        <v>14</v>
      </c>
      <c r="Q21">
        <v>301598.43325025612</v>
      </c>
      <c r="R21">
        <v>301293.75015651784</v>
      </c>
      <c r="S21">
        <v>1.0112492993299661E-3</v>
      </c>
      <c r="T21">
        <v>188.6149890422821</v>
      </c>
    </row>
    <row r="22" spans="4:20">
      <c r="D22">
        <v>15</v>
      </c>
      <c r="E22">
        <v>301598.43325025612</v>
      </c>
      <c r="F22">
        <v>301293.75015651784</v>
      </c>
      <c r="G22">
        <v>1.0112492993299661E-3</v>
      </c>
      <c r="H22">
        <v>2439.6032299995422</v>
      </c>
      <c r="J22">
        <v>15</v>
      </c>
      <c r="K22">
        <v>301598.43325025606</v>
      </c>
      <c r="L22">
        <v>301293.75015651784</v>
      </c>
      <c r="M22">
        <v>1.0112492993297729E-3</v>
      </c>
      <c r="N22">
        <v>451.74310803413391</v>
      </c>
      <c r="P22">
        <v>15</v>
      </c>
      <c r="Q22">
        <v>301598.43325025612</v>
      </c>
      <c r="R22">
        <v>301293.75015651784</v>
      </c>
      <c r="S22">
        <v>1.0112492993299661E-3</v>
      </c>
      <c r="T22">
        <v>214.84403085708618</v>
      </c>
    </row>
    <row r="23" spans="4:20">
      <c r="D23">
        <v>16</v>
      </c>
      <c r="E23">
        <v>301598.43325025612</v>
      </c>
      <c r="F23">
        <v>301293.75015651784</v>
      </c>
      <c r="G23">
        <v>1.0112492993299661E-3</v>
      </c>
      <c r="H23">
        <v>3060.25994181633</v>
      </c>
      <c r="J23">
        <v>16</v>
      </c>
      <c r="K23">
        <v>301598.43325025606</v>
      </c>
      <c r="L23">
        <v>301293.75015651784</v>
      </c>
      <c r="M23">
        <v>1.0112492993297729E-3</v>
      </c>
      <c r="N23">
        <v>506.93298697471619</v>
      </c>
      <c r="P23">
        <v>16</v>
      </c>
      <c r="Q23">
        <v>301598.43325025612</v>
      </c>
      <c r="R23">
        <v>301293.75015651784</v>
      </c>
      <c r="S23">
        <v>1.0112492993299661E-3</v>
      </c>
      <c r="T23">
        <v>242.22352194786072</v>
      </c>
    </row>
    <row r="24" spans="4:20">
      <c r="D24">
        <v>17</v>
      </c>
      <c r="E24">
        <v>301598.43325025612</v>
      </c>
      <c r="F24">
        <v>301293.75015651784</v>
      </c>
      <c r="G24">
        <v>1.0112492993299661E-3</v>
      </c>
      <c r="H24">
        <v>3603.6803319454193</v>
      </c>
      <c r="J24">
        <v>17</v>
      </c>
      <c r="K24">
        <v>301598.43325025606</v>
      </c>
      <c r="L24">
        <v>301293.75015651784</v>
      </c>
      <c r="M24">
        <v>1.0112492993297729E-3</v>
      </c>
      <c r="N24">
        <v>574.1332471370697</v>
      </c>
      <c r="P24">
        <v>17</v>
      </c>
      <c r="Q24">
        <v>301598.43325025612</v>
      </c>
      <c r="R24">
        <v>301293.75015651784</v>
      </c>
      <c r="S24">
        <v>1.0112492993299661E-3</v>
      </c>
      <c r="T24">
        <v>278.52759385108948</v>
      </c>
    </row>
    <row r="25" spans="4:20">
      <c r="J25">
        <v>18</v>
      </c>
      <c r="K25">
        <v>301598.43325025606</v>
      </c>
      <c r="L25">
        <v>301293.75015651784</v>
      </c>
      <c r="M25">
        <v>1.0112492993297729E-3</v>
      </c>
      <c r="N25">
        <v>648.90318012237549</v>
      </c>
      <c r="P25">
        <v>18</v>
      </c>
      <c r="Q25">
        <v>301598.43325025612</v>
      </c>
      <c r="R25">
        <v>301293.75015651784</v>
      </c>
      <c r="S25">
        <v>1.0112492993299661E-3</v>
      </c>
      <c r="T25">
        <v>319.84858202934265</v>
      </c>
    </row>
    <row r="26" spans="4:20">
      <c r="J26">
        <v>19</v>
      </c>
      <c r="K26">
        <v>301598.43325025606</v>
      </c>
      <c r="L26">
        <v>301293.75015651784</v>
      </c>
      <c r="M26">
        <v>1.0112492993297729E-3</v>
      </c>
      <c r="N26">
        <v>723.32554411888123</v>
      </c>
      <c r="P26">
        <v>19</v>
      </c>
      <c r="Q26">
        <v>301598.43325025612</v>
      </c>
      <c r="R26">
        <v>301293.75015651784</v>
      </c>
      <c r="S26">
        <v>1.0112492993299661E-3</v>
      </c>
      <c r="T26">
        <v>359.37741494178772</v>
      </c>
    </row>
    <row r="27" spans="4:20">
      <c r="J27">
        <v>20</v>
      </c>
      <c r="K27">
        <v>301598.43325025606</v>
      </c>
      <c r="L27">
        <v>301293.75015651784</v>
      </c>
      <c r="M27">
        <v>1.0112492993297729E-3</v>
      </c>
      <c r="N27">
        <v>809.31039214134216</v>
      </c>
      <c r="P27">
        <v>20</v>
      </c>
      <c r="Q27">
        <v>301598.43325025612</v>
      </c>
      <c r="R27">
        <v>301293.75015651784</v>
      </c>
      <c r="S27">
        <v>1.0112492993299661E-3</v>
      </c>
      <c r="T27">
        <v>404.14257884025574</v>
      </c>
    </row>
    <row r="28" spans="4:20">
      <c r="J28">
        <v>21</v>
      </c>
      <c r="K28">
        <v>301598.43325025606</v>
      </c>
      <c r="L28">
        <v>301293.75015651784</v>
      </c>
      <c r="M28">
        <v>1.0112492993297729E-3</v>
      </c>
      <c r="N28">
        <v>900.9812650680542</v>
      </c>
      <c r="P28">
        <v>21</v>
      </c>
      <c r="Q28">
        <v>301598.43325025612</v>
      </c>
      <c r="R28">
        <v>301293.75015651784</v>
      </c>
      <c r="S28">
        <v>1.0112492993299661E-3</v>
      </c>
      <c r="T28">
        <v>449.05807304382324</v>
      </c>
    </row>
    <row r="29" spans="4:20">
      <c r="J29">
        <v>22</v>
      </c>
      <c r="K29">
        <v>301598.43325025606</v>
      </c>
      <c r="L29">
        <v>301293.75015651784</v>
      </c>
      <c r="M29">
        <v>1.0112492993297729E-3</v>
      </c>
      <c r="N29">
        <v>997.30307006835938</v>
      </c>
      <c r="P29">
        <v>22</v>
      </c>
      <c r="Q29">
        <v>301598.43325025612</v>
      </c>
      <c r="R29">
        <v>301293.75015651784</v>
      </c>
      <c r="S29">
        <v>1.0112492993299661E-3</v>
      </c>
      <c r="T29">
        <v>496.50369882583618</v>
      </c>
    </row>
    <row r="30" spans="4:20">
      <c r="J30">
        <v>23</v>
      </c>
      <c r="K30">
        <v>301598.43325025606</v>
      </c>
      <c r="L30">
        <v>301293.75015651784</v>
      </c>
      <c r="M30">
        <v>1.0112492993297729E-3</v>
      </c>
      <c r="N30">
        <v>1118.7697660923004</v>
      </c>
      <c r="P30">
        <v>23</v>
      </c>
      <c r="Q30">
        <v>301598.43325025612</v>
      </c>
      <c r="R30">
        <v>301293.75015651784</v>
      </c>
      <c r="S30">
        <v>1.0112492993299661E-3</v>
      </c>
      <c r="T30">
        <v>560.72936391830444</v>
      </c>
    </row>
    <row r="31" spans="4:20">
      <c r="J31">
        <v>24</v>
      </c>
      <c r="K31">
        <v>301598.43325025606</v>
      </c>
      <c r="L31">
        <v>301293.75015651784</v>
      </c>
      <c r="M31">
        <v>1.0112492993297729E-3</v>
      </c>
      <c r="N31">
        <v>1245.6710510253906</v>
      </c>
      <c r="P31">
        <v>24</v>
      </c>
      <c r="Q31">
        <v>301598.43325025612</v>
      </c>
      <c r="R31">
        <v>301293.75015651784</v>
      </c>
      <c r="S31">
        <v>1.0112492993299661E-3</v>
      </c>
      <c r="T31">
        <v>622.98150992393494</v>
      </c>
    </row>
    <row r="32" spans="4:20">
      <c r="J32">
        <v>25</v>
      </c>
      <c r="K32">
        <v>301598.43325025606</v>
      </c>
      <c r="L32">
        <v>301293.75015651784</v>
      </c>
      <c r="M32">
        <v>1.0112492993297729E-3</v>
      </c>
      <c r="N32">
        <v>1375.025731086731</v>
      </c>
      <c r="P32">
        <v>25</v>
      </c>
      <c r="Q32">
        <v>301598.43325025612</v>
      </c>
      <c r="R32">
        <v>301293.75015651784</v>
      </c>
      <c r="S32">
        <v>1.0112492993299661E-3</v>
      </c>
      <c r="T32">
        <v>672.97226595878601</v>
      </c>
    </row>
    <row r="33" spans="1:20">
      <c r="J33">
        <v>26</v>
      </c>
      <c r="K33">
        <v>301598.43325025606</v>
      </c>
      <c r="L33">
        <v>301293.75015651784</v>
      </c>
      <c r="M33">
        <v>1.0112492993297729E-3</v>
      </c>
      <c r="N33">
        <v>1571.5940849781036</v>
      </c>
      <c r="P33">
        <v>26</v>
      </c>
      <c r="Q33">
        <v>301598.43325025612</v>
      </c>
      <c r="R33">
        <v>301293.75015651784</v>
      </c>
      <c r="S33">
        <v>1.0112492993299661E-3</v>
      </c>
      <c r="T33">
        <v>780.52646994590759</v>
      </c>
    </row>
    <row r="34" spans="1:20">
      <c r="J34">
        <v>27</v>
      </c>
      <c r="K34">
        <v>301598.43325025606</v>
      </c>
      <c r="L34">
        <v>301293.75015651784</v>
      </c>
      <c r="M34">
        <v>1.0112492993297729E-3</v>
      </c>
      <c r="N34">
        <v>1763.3443901538849</v>
      </c>
      <c r="P34">
        <v>27</v>
      </c>
      <c r="Q34">
        <v>301598.43325025612</v>
      </c>
      <c r="R34">
        <v>301293.75015651784</v>
      </c>
      <c r="S34">
        <v>1.0112492993299661E-3</v>
      </c>
      <c r="T34">
        <v>870.7028489112854</v>
      </c>
    </row>
    <row r="35" spans="1:20">
      <c r="J35">
        <v>28</v>
      </c>
      <c r="K35">
        <v>301598.43325025606</v>
      </c>
      <c r="L35">
        <v>301293.75015651784</v>
      </c>
      <c r="M35">
        <v>1.0112492993297729E-3</v>
      </c>
      <c r="N35">
        <v>1958.181871175766</v>
      </c>
      <c r="P35">
        <v>28</v>
      </c>
      <c r="Q35">
        <v>301598.43325025612</v>
      </c>
      <c r="R35">
        <v>301293.75015651784</v>
      </c>
      <c r="S35">
        <v>1.0112492993299661E-3</v>
      </c>
      <c r="T35">
        <v>963.65290093421936</v>
      </c>
    </row>
    <row r="36" spans="1:20">
      <c r="J36">
        <v>29</v>
      </c>
      <c r="K36">
        <v>301598.43325025606</v>
      </c>
      <c r="L36">
        <v>301293.75015651784</v>
      </c>
      <c r="M36">
        <v>1.0112492993297729E-3</v>
      </c>
      <c r="N36">
        <v>2158.3572580814362</v>
      </c>
      <c r="P36">
        <v>29</v>
      </c>
      <c r="Q36">
        <v>301598.43325025612</v>
      </c>
      <c r="R36">
        <v>301293.75015651784</v>
      </c>
      <c r="S36">
        <v>1.0112492993299661E-3</v>
      </c>
      <c r="T36">
        <v>1061.058660030365</v>
      </c>
    </row>
    <row r="37" spans="1:20">
      <c r="J37">
        <v>30</v>
      </c>
      <c r="K37">
        <v>301598.43325025606</v>
      </c>
      <c r="L37">
        <v>301293.75015651784</v>
      </c>
      <c r="M37">
        <v>1.0112492993297729E-3</v>
      </c>
      <c r="N37">
        <v>2399.881560087204</v>
      </c>
      <c r="P37">
        <v>30</v>
      </c>
      <c r="Q37">
        <v>301598.43325025612</v>
      </c>
      <c r="R37">
        <v>301293.75015651784</v>
      </c>
      <c r="S37">
        <v>1.0112492993299661E-3</v>
      </c>
      <c r="T37">
        <v>1187.3420178890228</v>
      </c>
    </row>
    <row r="38" spans="1:20">
      <c r="J38">
        <v>31</v>
      </c>
      <c r="K38">
        <v>301598.43325025606</v>
      </c>
      <c r="L38">
        <v>301293.75015651784</v>
      </c>
      <c r="M38">
        <v>1.0112492993297729E-3</v>
      </c>
      <c r="N38">
        <v>2667.607321023941</v>
      </c>
      <c r="P38">
        <v>31</v>
      </c>
      <c r="Q38">
        <v>301598.43325025612</v>
      </c>
      <c r="R38">
        <v>301293.75015651784</v>
      </c>
      <c r="S38">
        <v>1.0112492993299661E-3</v>
      </c>
      <c r="T38">
        <v>1326.5283029079437</v>
      </c>
    </row>
    <row r="39" spans="1:20">
      <c r="J39">
        <v>32</v>
      </c>
      <c r="K39">
        <v>301598.43325025606</v>
      </c>
      <c r="L39">
        <v>301293.75015651784</v>
      </c>
      <c r="M39">
        <v>1.0112492993297729E-3</v>
      </c>
      <c r="N39">
        <v>2928.4801690578461</v>
      </c>
      <c r="P39">
        <v>32</v>
      </c>
      <c r="Q39">
        <v>301598.43325025612</v>
      </c>
      <c r="R39">
        <v>301293.75015651784</v>
      </c>
      <c r="S39">
        <v>1.0112492993299661E-3</v>
      </c>
      <c r="T39">
        <v>1432.8705430030823</v>
      </c>
    </row>
    <row r="40" spans="1:20">
      <c r="J40">
        <v>33</v>
      </c>
      <c r="K40">
        <v>301598.43325025606</v>
      </c>
      <c r="L40">
        <v>301293.75015651784</v>
      </c>
      <c r="M40">
        <v>1.0112492993297729E-3</v>
      </c>
      <c r="N40">
        <v>3157.6255161762238</v>
      </c>
      <c r="P40">
        <v>33</v>
      </c>
      <c r="Q40">
        <v>301598.43325025612</v>
      </c>
      <c r="R40">
        <v>301293.75015651784</v>
      </c>
      <c r="S40">
        <v>1.0112492993299661E-3</v>
      </c>
      <c r="T40">
        <v>1519.8527200222015</v>
      </c>
    </row>
    <row r="41" spans="1:20">
      <c r="J41">
        <v>34</v>
      </c>
      <c r="K41">
        <v>301598.43325025606</v>
      </c>
      <c r="L41">
        <v>301293.75015651784</v>
      </c>
      <c r="M41">
        <v>1.0112492993297729E-3</v>
      </c>
      <c r="N41">
        <v>3524.6516571044922</v>
      </c>
      <c r="P41">
        <v>34</v>
      </c>
      <c r="Q41">
        <v>301598.43325025612</v>
      </c>
      <c r="R41">
        <v>301293.75015651784</v>
      </c>
      <c r="S41">
        <v>1.0112492993299661E-3</v>
      </c>
      <c r="T41">
        <v>1701.3916609287262</v>
      </c>
    </row>
    <row r="42" spans="1:20">
      <c r="J42">
        <v>35</v>
      </c>
      <c r="K42">
        <v>301598.43325025606</v>
      </c>
      <c r="L42">
        <v>301293.75015651784</v>
      </c>
      <c r="M42">
        <v>1.0112492993297729E-3</v>
      </c>
      <c r="N42">
        <v>3893.1723761558533</v>
      </c>
      <c r="P42">
        <v>35</v>
      </c>
      <c r="Q42">
        <v>301598.43325025612</v>
      </c>
      <c r="R42">
        <v>301293.75015651784</v>
      </c>
      <c r="S42">
        <v>1.0112492993299661E-3</v>
      </c>
      <c r="T42">
        <v>1859.0383279323578</v>
      </c>
    </row>
    <row r="43" spans="1:20">
      <c r="P43">
        <v>36</v>
      </c>
      <c r="Q43">
        <v>301598.43325025612</v>
      </c>
      <c r="R43">
        <v>301293.75015651784</v>
      </c>
      <c r="S43">
        <v>1.0112492993299661E-3</v>
      </c>
      <c r="T43">
        <v>2125.1586320400238</v>
      </c>
    </row>
    <row r="44" spans="1:20">
      <c r="P44">
        <v>37</v>
      </c>
      <c r="Q44">
        <v>301598.43325025612</v>
      </c>
      <c r="R44">
        <v>301293.75015651784</v>
      </c>
      <c r="S44">
        <v>1.0112492993299661E-3</v>
      </c>
      <c r="T44">
        <v>2434.9029769897461</v>
      </c>
    </row>
    <row r="45" spans="1:20">
      <c r="P45">
        <v>38</v>
      </c>
      <c r="Q45">
        <v>301598.43325025612</v>
      </c>
      <c r="R45">
        <v>301293.75015651784</v>
      </c>
      <c r="S45">
        <v>1.0112492993299661E-3</v>
      </c>
      <c r="T45">
        <v>3087.5201139450073</v>
      </c>
    </row>
    <row r="46" spans="1:20">
      <c r="P46">
        <v>39</v>
      </c>
      <c r="Q46">
        <v>301598.43325025612</v>
      </c>
      <c r="R46">
        <v>301293.75015651784</v>
      </c>
      <c r="S46">
        <v>1.0112492993299661E-3</v>
      </c>
      <c r="T46">
        <v>3736.5251529216766</v>
      </c>
    </row>
    <row r="48" spans="1:20">
      <c r="A48" s="6" t="s">
        <v>11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50" spans="1:20">
      <c r="A50" s="102" t="s">
        <v>4</v>
      </c>
      <c r="B50" s="102"/>
      <c r="D50" s="102" t="s">
        <v>7</v>
      </c>
      <c r="E50" s="102"/>
      <c r="F50" s="102"/>
      <c r="G50" s="102"/>
      <c r="H50" s="102"/>
      <c r="J50" s="102" t="s">
        <v>8</v>
      </c>
      <c r="K50" s="102"/>
      <c r="L50" s="102"/>
      <c r="M50" s="102"/>
      <c r="N50" s="102"/>
      <c r="P50" s="102" t="s">
        <v>9</v>
      </c>
      <c r="Q50" s="102"/>
      <c r="R50" s="102"/>
      <c r="S50" s="102"/>
      <c r="T50" s="102"/>
    </row>
    <row r="51" spans="1:20">
      <c r="A51" s="5" t="s">
        <v>5</v>
      </c>
      <c r="B51" s="5" t="s">
        <v>6</v>
      </c>
      <c r="D51" s="5" t="s">
        <v>0</v>
      </c>
      <c r="E51" s="5" t="s">
        <v>61</v>
      </c>
      <c r="F51" s="5" t="s">
        <v>1</v>
      </c>
      <c r="G51" s="5" t="s">
        <v>6</v>
      </c>
      <c r="H51" s="5" t="s">
        <v>2</v>
      </c>
      <c r="J51" s="5" t="s">
        <v>0</v>
      </c>
      <c r="K51" s="5" t="s">
        <v>61</v>
      </c>
      <c r="L51" s="5" t="s">
        <v>1</v>
      </c>
      <c r="M51" s="5" t="s">
        <v>6</v>
      </c>
      <c r="N51" s="5" t="s">
        <v>2</v>
      </c>
      <c r="P51" s="5" t="s">
        <v>0</v>
      </c>
      <c r="Q51" s="5" t="s">
        <v>61</v>
      </c>
      <c r="R51" s="5" t="s">
        <v>1</v>
      </c>
      <c r="S51" s="5" t="s">
        <v>6</v>
      </c>
      <c r="T51" s="5" t="s">
        <v>2</v>
      </c>
    </row>
    <row r="52" spans="1:20">
      <c r="A52">
        <v>99106.443548053649</v>
      </c>
      <c r="B52">
        <v>2.8221053316751834</v>
      </c>
      <c r="D52">
        <v>1</v>
      </c>
      <c r="E52">
        <v>108235.50807559828</v>
      </c>
      <c r="F52">
        <v>102695.44665864616</v>
      </c>
      <c r="G52">
        <v>5.3946514643117179E-2</v>
      </c>
      <c r="H52">
        <v>8.9451460838317871</v>
      </c>
      <c r="J52">
        <v>1</v>
      </c>
      <c r="K52">
        <v>108257.89864874951</v>
      </c>
      <c r="L52">
        <v>102592.7935166078</v>
      </c>
      <c r="M52">
        <v>5.5219328160945796E-2</v>
      </c>
      <c r="N52">
        <v>54.170585155487061</v>
      </c>
      <c r="P52">
        <v>1</v>
      </c>
      <c r="Q52">
        <v>108257.89864874951</v>
      </c>
      <c r="R52">
        <v>102592.7935166078</v>
      </c>
      <c r="S52">
        <v>5.5219328160945796E-2</v>
      </c>
      <c r="T52">
        <v>18.706372976303101</v>
      </c>
    </row>
    <row r="53" spans="1:20">
      <c r="D53">
        <v>2</v>
      </c>
      <c r="E53">
        <v>105260.10003592275</v>
      </c>
      <c r="F53">
        <v>102695.44665864616</v>
      </c>
      <c r="G53">
        <v>2.4973389383088674E-2</v>
      </c>
      <c r="H53">
        <v>23.570024013519287</v>
      </c>
      <c r="J53">
        <v>2</v>
      </c>
      <c r="K53">
        <v>105268.61520148563</v>
      </c>
      <c r="L53">
        <v>102592.7935166078</v>
      </c>
      <c r="M53">
        <v>2.608196534237734E-2</v>
      </c>
      <c r="N53">
        <v>84.340322017669678</v>
      </c>
      <c r="P53">
        <v>2</v>
      </c>
      <c r="Q53">
        <v>105268.61520148563</v>
      </c>
      <c r="R53">
        <v>102592.7935166078</v>
      </c>
      <c r="S53">
        <v>2.608196534237734E-2</v>
      </c>
      <c r="T53">
        <v>33.647619962692261</v>
      </c>
    </row>
    <row r="54" spans="1:20">
      <c r="D54">
        <v>3</v>
      </c>
      <c r="E54">
        <v>104571.36423845464</v>
      </c>
      <c r="F54">
        <v>102695.44665864616</v>
      </c>
      <c r="G54">
        <v>1.8266803844224171E-2</v>
      </c>
      <c r="H54">
        <v>42.561084032058716</v>
      </c>
      <c r="J54">
        <v>3</v>
      </c>
      <c r="K54">
        <v>104579.87940401766</v>
      </c>
      <c r="L54">
        <v>102592.7935166078</v>
      </c>
      <c r="M54">
        <v>1.936866927293672E-2</v>
      </c>
      <c r="N54">
        <v>121.76989412307739</v>
      </c>
      <c r="P54">
        <v>3</v>
      </c>
      <c r="Q54">
        <v>104579.87940401766</v>
      </c>
      <c r="R54">
        <v>102592.7935166078</v>
      </c>
      <c r="S54">
        <v>1.936866927293672E-2</v>
      </c>
      <c r="T54">
        <v>47.821841955184937</v>
      </c>
    </row>
    <row r="55" spans="1:20">
      <c r="D55">
        <v>4</v>
      </c>
      <c r="E55">
        <v>104571.36423845464</v>
      </c>
      <c r="F55">
        <v>102695.44665864616</v>
      </c>
      <c r="G55">
        <v>1.8266803844224171E-2</v>
      </c>
      <c r="H55">
        <v>64.235841989517212</v>
      </c>
      <c r="J55">
        <v>4</v>
      </c>
      <c r="K55">
        <v>104579.87940401766</v>
      </c>
      <c r="L55">
        <v>102592.7935166078</v>
      </c>
      <c r="M55">
        <v>1.936866927293672E-2</v>
      </c>
      <c r="N55">
        <v>161.05531716346741</v>
      </c>
      <c r="P55">
        <v>4</v>
      </c>
      <c r="Q55">
        <v>104579.87940401766</v>
      </c>
      <c r="R55">
        <v>102592.7935166078</v>
      </c>
      <c r="S55">
        <v>1.936866927293672E-2</v>
      </c>
      <c r="T55">
        <v>61.613464832305908</v>
      </c>
    </row>
    <row r="56" spans="1:20">
      <c r="D56">
        <v>5</v>
      </c>
      <c r="E56">
        <v>104571.36423845464</v>
      </c>
      <c r="F56">
        <v>102695.44665864616</v>
      </c>
      <c r="G56">
        <v>1.8266803844224171E-2</v>
      </c>
      <c r="H56">
        <v>152.69244313240051</v>
      </c>
      <c r="J56">
        <v>5</v>
      </c>
      <c r="K56">
        <v>104579.87940401766</v>
      </c>
      <c r="L56">
        <v>102592.7935166078</v>
      </c>
      <c r="M56">
        <v>1.936866927293672E-2</v>
      </c>
      <c r="N56">
        <v>222.43987202644348</v>
      </c>
      <c r="P56">
        <v>5</v>
      </c>
      <c r="Q56">
        <v>104579.87940401766</v>
      </c>
      <c r="R56">
        <v>102592.7935166078</v>
      </c>
      <c r="S56">
        <v>1.936866927293672E-2</v>
      </c>
      <c r="T56">
        <v>82.159289836883545</v>
      </c>
    </row>
    <row r="57" spans="1:20">
      <c r="D57">
        <v>6</v>
      </c>
      <c r="E57">
        <v>104571.36423845464</v>
      </c>
      <c r="F57">
        <v>102695.44665864616</v>
      </c>
      <c r="G57">
        <v>1.8266803844224171E-2</v>
      </c>
      <c r="H57">
        <v>198.45205497741699</v>
      </c>
      <c r="J57">
        <v>6</v>
      </c>
      <c r="K57">
        <v>104433.30407513227</v>
      </c>
      <c r="L57">
        <v>102592.7935166078</v>
      </c>
      <c r="M57">
        <v>1.7939959478991394E-2</v>
      </c>
      <c r="N57">
        <v>280.30861115455627</v>
      </c>
      <c r="P57">
        <v>6</v>
      </c>
      <c r="Q57">
        <v>104433.30407513228</v>
      </c>
      <c r="R57">
        <v>102592.7935166078</v>
      </c>
      <c r="S57">
        <v>1.7939959478991532E-2</v>
      </c>
      <c r="T57">
        <v>103.55657196044922</v>
      </c>
    </row>
    <row r="58" spans="1:20">
      <c r="D58">
        <v>7</v>
      </c>
      <c r="E58">
        <v>104421.31257653644</v>
      </c>
      <c r="F58">
        <v>102695.44665864616</v>
      </c>
      <c r="G58">
        <v>1.6805671274082432E-2</v>
      </c>
      <c r="H58">
        <v>230.07300806045532</v>
      </c>
      <c r="J58">
        <v>7</v>
      </c>
      <c r="K58">
        <v>104367.25227150894</v>
      </c>
      <c r="L58">
        <v>102592.7935166078</v>
      </c>
      <c r="M58">
        <v>1.7296134495196271E-2</v>
      </c>
      <c r="N58">
        <v>349.00323414802551</v>
      </c>
      <c r="P58">
        <v>7</v>
      </c>
      <c r="Q58">
        <v>104367.25227150894</v>
      </c>
      <c r="R58">
        <v>102592.7935166078</v>
      </c>
      <c r="S58">
        <v>1.7296134495196271E-2</v>
      </c>
      <c r="T58">
        <v>127.77224683761597</v>
      </c>
    </row>
    <row r="59" spans="1:20">
      <c r="D59">
        <v>8</v>
      </c>
      <c r="E59">
        <v>104259.17338453763</v>
      </c>
      <c r="F59">
        <v>102695.44665864616</v>
      </c>
      <c r="G59">
        <v>1.5226836016295875E-2</v>
      </c>
      <c r="H59">
        <v>267.5068211555481</v>
      </c>
      <c r="J59">
        <v>8</v>
      </c>
      <c r="K59">
        <v>104367.25227150894</v>
      </c>
      <c r="L59">
        <v>102592.7935166078</v>
      </c>
      <c r="M59">
        <v>1.7296134495196271E-2</v>
      </c>
      <c r="N59">
        <v>429.84659695625305</v>
      </c>
      <c r="P59">
        <v>8</v>
      </c>
      <c r="Q59">
        <v>104367.25227150894</v>
      </c>
      <c r="R59">
        <v>102592.7935166078</v>
      </c>
      <c r="S59">
        <v>1.7296134495196271E-2</v>
      </c>
      <c r="T59">
        <v>155.15508699417114</v>
      </c>
    </row>
    <row r="60" spans="1:20">
      <c r="D60">
        <v>9</v>
      </c>
      <c r="E60">
        <v>104259.17338453763</v>
      </c>
      <c r="F60">
        <v>102695.44665864616</v>
      </c>
      <c r="G60">
        <v>1.5226836016295875E-2</v>
      </c>
      <c r="H60">
        <v>339.35172915458679</v>
      </c>
      <c r="J60">
        <v>9</v>
      </c>
      <c r="K60">
        <v>104367.25227150894</v>
      </c>
      <c r="L60">
        <v>102592.7935166078</v>
      </c>
      <c r="M60">
        <v>1.7296134495196271E-2</v>
      </c>
      <c r="N60">
        <v>501.88354516029358</v>
      </c>
      <c r="P60">
        <v>9</v>
      </c>
      <c r="Q60">
        <v>104367.25227150894</v>
      </c>
      <c r="R60">
        <v>102592.7935166078</v>
      </c>
      <c r="S60">
        <v>1.7296134495196271E-2</v>
      </c>
      <c r="T60">
        <v>187.43951082229614</v>
      </c>
    </row>
    <row r="61" spans="1:20">
      <c r="D61">
        <v>10</v>
      </c>
      <c r="E61">
        <v>104259.17338453763</v>
      </c>
      <c r="F61">
        <v>102695.44665864616</v>
      </c>
      <c r="G61">
        <v>1.5226836016295875E-2</v>
      </c>
      <c r="H61">
        <v>460.52530002593994</v>
      </c>
      <c r="J61">
        <v>10</v>
      </c>
      <c r="K61">
        <v>104367.25227150894</v>
      </c>
      <c r="L61">
        <v>102592.7935166078</v>
      </c>
      <c r="M61">
        <v>1.7296134495196271E-2</v>
      </c>
      <c r="N61">
        <v>585.41084694862366</v>
      </c>
      <c r="P61">
        <v>10</v>
      </c>
      <c r="Q61">
        <v>104367.25227150894</v>
      </c>
      <c r="R61">
        <v>102592.7935166078</v>
      </c>
      <c r="S61">
        <v>1.7296134495196271E-2</v>
      </c>
      <c r="T61">
        <v>216.515300989151</v>
      </c>
    </row>
    <row r="62" spans="1:20">
      <c r="D62">
        <v>11</v>
      </c>
      <c r="E62">
        <v>104259.17338453763</v>
      </c>
      <c r="F62">
        <v>102695.44665864616</v>
      </c>
      <c r="G62">
        <v>1.5226836016295875E-2</v>
      </c>
      <c r="H62">
        <v>570.56204605102539</v>
      </c>
      <c r="J62">
        <v>11</v>
      </c>
      <c r="K62">
        <v>104367.25227150894</v>
      </c>
      <c r="L62">
        <v>102592.7935166078</v>
      </c>
      <c r="M62">
        <v>1.7296134495196271E-2</v>
      </c>
      <c r="N62">
        <v>665.21723103523254</v>
      </c>
      <c r="P62">
        <v>11</v>
      </c>
      <c r="Q62">
        <v>104367.25227150894</v>
      </c>
      <c r="R62">
        <v>102592.7935166078</v>
      </c>
      <c r="S62">
        <v>1.7296134495196271E-2</v>
      </c>
      <c r="T62">
        <v>248.05142188072205</v>
      </c>
    </row>
    <row r="63" spans="1:20">
      <c r="D63">
        <v>12</v>
      </c>
      <c r="E63">
        <v>104259.17338453763</v>
      </c>
      <c r="F63">
        <v>102695.44665864616</v>
      </c>
      <c r="G63">
        <v>1.5226836016295875E-2</v>
      </c>
      <c r="H63">
        <v>656.81760811805725</v>
      </c>
      <c r="J63">
        <v>12</v>
      </c>
      <c r="K63">
        <v>104367.25227150894</v>
      </c>
      <c r="L63">
        <v>102592.7935166078</v>
      </c>
      <c r="M63">
        <v>1.7296134495196271E-2</v>
      </c>
      <c r="N63">
        <v>748.38425207138062</v>
      </c>
      <c r="P63">
        <v>12</v>
      </c>
      <c r="Q63">
        <v>104367.25227150894</v>
      </c>
      <c r="R63">
        <v>102592.7935166078</v>
      </c>
      <c r="S63">
        <v>1.7296134495196271E-2</v>
      </c>
      <c r="T63">
        <v>274.84338903427124</v>
      </c>
    </row>
    <row r="64" spans="1:20">
      <c r="D64">
        <v>13</v>
      </c>
      <c r="E64">
        <v>104259.17338453763</v>
      </c>
      <c r="F64">
        <v>102695.44665864616</v>
      </c>
      <c r="G64">
        <v>1.5226836016295875E-2</v>
      </c>
      <c r="H64">
        <v>784.60805702209473</v>
      </c>
      <c r="J64">
        <v>13</v>
      </c>
      <c r="K64">
        <v>104367.25227150894</v>
      </c>
      <c r="L64">
        <v>102592.7935166078</v>
      </c>
      <c r="M64">
        <v>1.7296134495196271E-2</v>
      </c>
      <c r="N64">
        <v>833.59007215499878</v>
      </c>
      <c r="P64">
        <v>13</v>
      </c>
      <c r="Q64">
        <v>104367.25227150894</v>
      </c>
      <c r="R64">
        <v>102592.7935166078</v>
      </c>
      <c r="S64">
        <v>1.7296134495196271E-2</v>
      </c>
      <c r="T64">
        <v>303.34601092338562</v>
      </c>
    </row>
    <row r="65" spans="4:20">
      <c r="D65">
        <v>14</v>
      </c>
      <c r="E65">
        <v>104259.17338453763</v>
      </c>
      <c r="F65">
        <v>102695.44665864616</v>
      </c>
      <c r="G65">
        <v>1.5226836016295875E-2</v>
      </c>
      <c r="H65">
        <v>988.28984498977661</v>
      </c>
      <c r="J65">
        <v>14</v>
      </c>
      <c r="K65">
        <v>104367.25227150894</v>
      </c>
      <c r="L65">
        <v>102592.7935166078</v>
      </c>
      <c r="M65">
        <v>1.7296134495196271E-2</v>
      </c>
      <c r="N65">
        <v>918.00420212745667</v>
      </c>
      <c r="P65">
        <v>14</v>
      </c>
      <c r="Q65">
        <v>104367.25227150894</v>
      </c>
      <c r="R65">
        <v>102592.7935166078</v>
      </c>
      <c r="S65">
        <v>1.7296134495196271E-2</v>
      </c>
      <c r="T65">
        <v>332.84805297851562</v>
      </c>
    </row>
    <row r="66" spans="4:20">
      <c r="D66">
        <v>15</v>
      </c>
      <c r="E66">
        <v>104259.17338453763</v>
      </c>
      <c r="F66">
        <v>102695.44665864616</v>
      </c>
      <c r="G66">
        <v>1.5226836016295875E-2</v>
      </c>
      <c r="H66">
        <v>1270.4843180179596</v>
      </c>
      <c r="J66">
        <v>15</v>
      </c>
      <c r="K66">
        <v>104367.25227150894</v>
      </c>
      <c r="L66">
        <v>102592.7935166078</v>
      </c>
      <c r="M66">
        <v>1.7296134495196271E-2</v>
      </c>
      <c r="N66">
        <v>1050.659008026123</v>
      </c>
      <c r="P66">
        <v>15</v>
      </c>
      <c r="Q66">
        <v>104367.25227150894</v>
      </c>
      <c r="R66">
        <v>102592.7935166078</v>
      </c>
      <c r="S66">
        <v>1.7296134495196271E-2</v>
      </c>
      <c r="T66">
        <v>376.08305382728577</v>
      </c>
    </row>
    <row r="67" spans="4:20">
      <c r="D67">
        <v>16</v>
      </c>
      <c r="E67">
        <v>104259.17338453763</v>
      </c>
      <c r="F67">
        <v>102695.44665864616</v>
      </c>
      <c r="G67">
        <v>1.5226836016295875E-2</v>
      </c>
      <c r="H67">
        <v>1586.5953810214996</v>
      </c>
      <c r="J67">
        <v>16</v>
      </c>
      <c r="K67">
        <v>104367.25227150894</v>
      </c>
      <c r="L67">
        <v>102592.7935166078</v>
      </c>
      <c r="M67">
        <v>1.7296134495196271E-2</v>
      </c>
      <c r="N67">
        <v>1184.6491060256958</v>
      </c>
      <c r="P67">
        <v>16</v>
      </c>
      <c r="Q67">
        <v>104367.25227150894</v>
      </c>
      <c r="R67">
        <v>102592.7935166078</v>
      </c>
      <c r="S67">
        <v>1.7296134495196271E-2</v>
      </c>
      <c r="T67">
        <v>424.92102789878845</v>
      </c>
    </row>
    <row r="68" spans="4:20">
      <c r="D68">
        <v>17</v>
      </c>
      <c r="E68">
        <v>104259.17338453763</v>
      </c>
      <c r="F68">
        <v>102695.44665864616</v>
      </c>
      <c r="G68">
        <v>1.5226836016295875E-2</v>
      </c>
      <c r="H68">
        <v>2352.9878890514374</v>
      </c>
      <c r="J68">
        <v>17</v>
      </c>
      <c r="K68">
        <v>104367.25227150894</v>
      </c>
      <c r="L68">
        <v>102592.7935166078</v>
      </c>
      <c r="M68">
        <v>1.7296134495196271E-2</v>
      </c>
      <c r="N68">
        <v>1324.0368590354919</v>
      </c>
      <c r="P68">
        <v>17</v>
      </c>
      <c r="Q68">
        <v>104367.25227150894</v>
      </c>
      <c r="R68">
        <v>102592.7935166078</v>
      </c>
      <c r="S68">
        <v>1.7296134495196271E-2</v>
      </c>
      <c r="T68">
        <v>470.44087100028992</v>
      </c>
    </row>
    <row r="69" spans="4:20">
      <c r="D69">
        <v>18</v>
      </c>
      <c r="E69">
        <v>104259.17338453763</v>
      </c>
      <c r="F69">
        <v>102695.44665864616</v>
      </c>
      <c r="G69">
        <v>1.5226836016295875E-2</v>
      </c>
      <c r="H69">
        <v>3036.1615281105042</v>
      </c>
      <c r="J69">
        <v>18</v>
      </c>
      <c r="K69">
        <v>104367.25227150894</v>
      </c>
      <c r="L69">
        <v>102592.7935166078</v>
      </c>
      <c r="M69">
        <v>1.7296134495196271E-2</v>
      </c>
      <c r="N69">
        <v>1478.7515320777893</v>
      </c>
      <c r="P69">
        <v>18</v>
      </c>
      <c r="Q69">
        <v>104367.25227150894</v>
      </c>
      <c r="R69">
        <v>102592.7935166078</v>
      </c>
      <c r="S69">
        <v>1.7296134495196271E-2</v>
      </c>
      <c r="T69">
        <v>521.7524688243866</v>
      </c>
    </row>
    <row r="70" spans="4:20">
      <c r="D70">
        <v>19</v>
      </c>
      <c r="E70">
        <v>104259.17338453763</v>
      </c>
      <c r="F70">
        <v>102695.44665864616</v>
      </c>
      <c r="G70">
        <v>1.5226836016295875E-2</v>
      </c>
      <c r="H70">
        <v>3605.5701999664307</v>
      </c>
      <c r="J70">
        <v>19</v>
      </c>
      <c r="K70">
        <v>104367.25227150894</v>
      </c>
      <c r="L70">
        <v>102592.7935166078</v>
      </c>
      <c r="M70">
        <v>1.7296134495196271E-2</v>
      </c>
      <c r="N70">
        <v>1648.4386160373688</v>
      </c>
      <c r="P70">
        <v>19</v>
      </c>
      <c r="Q70">
        <v>104367.25227150894</v>
      </c>
      <c r="R70">
        <v>102592.7935166078</v>
      </c>
      <c r="S70">
        <v>1.7296134495196271E-2</v>
      </c>
      <c r="T70">
        <v>575.6416289806366</v>
      </c>
    </row>
    <row r="71" spans="4:20">
      <c r="J71">
        <v>20</v>
      </c>
      <c r="K71">
        <v>104367.25227150894</v>
      </c>
      <c r="L71">
        <v>102592.7935166078</v>
      </c>
      <c r="M71">
        <v>1.7296134495196271E-2</v>
      </c>
      <c r="N71">
        <v>1843.525710105896</v>
      </c>
      <c r="P71">
        <v>20</v>
      </c>
      <c r="Q71">
        <v>104367.25227150894</v>
      </c>
      <c r="R71">
        <v>102592.7935166078</v>
      </c>
      <c r="S71">
        <v>1.7296134495196271E-2</v>
      </c>
      <c r="T71">
        <v>647.65542483329773</v>
      </c>
    </row>
    <row r="72" spans="4:20">
      <c r="J72">
        <v>21</v>
      </c>
      <c r="K72">
        <v>104367.25227150894</v>
      </c>
      <c r="L72">
        <v>102592.7935166078</v>
      </c>
      <c r="M72">
        <v>1.7296134495196271E-2</v>
      </c>
      <c r="N72">
        <v>2061.1860270500183</v>
      </c>
      <c r="P72">
        <v>21</v>
      </c>
      <c r="Q72">
        <v>104367.25227150894</v>
      </c>
      <c r="R72">
        <v>102592.7935166078</v>
      </c>
      <c r="S72">
        <v>1.7296134495196271E-2</v>
      </c>
      <c r="T72">
        <v>716.53705787658691</v>
      </c>
    </row>
    <row r="73" spans="4:20">
      <c r="J73">
        <v>22</v>
      </c>
      <c r="K73">
        <v>104367.25227150894</v>
      </c>
      <c r="L73">
        <v>102592.7935166078</v>
      </c>
      <c r="M73">
        <v>1.7296134495196271E-2</v>
      </c>
      <c r="N73">
        <v>2303.6695129871368</v>
      </c>
      <c r="P73">
        <v>22</v>
      </c>
      <c r="Q73">
        <v>104367.25227150894</v>
      </c>
      <c r="R73">
        <v>102592.7935166078</v>
      </c>
      <c r="S73">
        <v>1.7296134495196271E-2</v>
      </c>
      <c r="T73">
        <v>835.51469492912292</v>
      </c>
    </row>
    <row r="74" spans="4:20">
      <c r="J74">
        <v>23</v>
      </c>
      <c r="K74">
        <v>104367.25227150894</v>
      </c>
      <c r="L74">
        <v>102592.7935166078</v>
      </c>
      <c r="M74">
        <v>1.7296134495196271E-2</v>
      </c>
      <c r="N74">
        <v>2580.4711580276489</v>
      </c>
      <c r="P74">
        <v>23</v>
      </c>
      <c r="Q74">
        <v>104367.25227150894</v>
      </c>
      <c r="R74">
        <v>102592.7935166078</v>
      </c>
      <c r="S74">
        <v>1.7296134495196271E-2</v>
      </c>
      <c r="T74">
        <v>1002.978296995163</v>
      </c>
    </row>
    <row r="75" spans="4:20">
      <c r="J75">
        <v>24</v>
      </c>
      <c r="K75">
        <v>104367.25227150894</v>
      </c>
      <c r="L75">
        <v>102592.7935166078</v>
      </c>
      <c r="M75">
        <v>1.7296134495196271E-2</v>
      </c>
      <c r="N75">
        <v>2893.333428144455</v>
      </c>
      <c r="P75">
        <v>24</v>
      </c>
      <c r="Q75">
        <v>104367.25227150894</v>
      </c>
      <c r="R75">
        <v>102592.7935166078</v>
      </c>
      <c r="S75">
        <v>1.7296134495196271E-2</v>
      </c>
      <c r="T75">
        <v>1197.5278489589691</v>
      </c>
    </row>
    <row r="76" spans="4:20">
      <c r="J76">
        <v>25</v>
      </c>
      <c r="K76">
        <v>104367.25227150894</v>
      </c>
      <c r="L76">
        <v>102592.7935166078</v>
      </c>
      <c r="M76">
        <v>1.7296134495196271E-2</v>
      </c>
      <c r="N76">
        <v>3244.7926411628723</v>
      </c>
      <c r="P76">
        <v>25</v>
      </c>
      <c r="Q76">
        <v>104367.25227150894</v>
      </c>
      <c r="R76">
        <v>102592.7935166078</v>
      </c>
      <c r="S76">
        <v>1.7296134495196271E-2</v>
      </c>
      <c r="T76">
        <v>1447.986811876297</v>
      </c>
    </row>
    <row r="77" spans="4:20">
      <c r="J77">
        <v>26</v>
      </c>
      <c r="K77">
        <v>104367.25227150894</v>
      </c>
      <c r="L77">
        <v>102592.7935166078</v>
      </c>
      <c r="M77">
        <v>1.7296134495196271E-2</v>
      </c>
      <c r="N77">
        <v>3765.824627161026</v>
      </c>
      <c r="P77">
        <v>26</v>
      </c>
      <c r="Q77">
        <v>104367.25227150894</v>
      </c>
      <c r="R77">
        <v>102592.7935166078</v>
      </c>
      <c r="S77">
        <v>1.7296134495196271E-2</v>
      </c>
      <c r="T77">
        <v>1758.6735219955444</v>
      </c>
    </row>
    <row r="78" spans="4:20">
      <c r="P78">
        <v>27</v>
      </c>
      <c r="Q78">
        <v>104367.25227150894</v>
      </c>
      <c r="R78">
        <v>102592.7935166078</v>
      </c>
      <c r="S78">
        <v>1.7296134495196271E-2</v>
      </c>
      <c r="T78">
        <v>2309.541424036026</v>
      </c>
    </row>
    <row r="79" spans="4:20">
      <c r="P79">
        <v>28</v>
      </c>
      <c r="Q79">
        <v>104367.25227150894</v>
      </c>
      <c r="R79">
        <v>102592.7935166078</v>
      </c>
      <c r="S79">
        <v>1.7296134495196271E-2</v>
      </c>
      <c r="T79">
        <v>2984.0828409194946</v>
      </c>
    </row>
    <row r="80" spans="4:20">
      <c r="P80">
        <v>29</v>
      </c>
      <c r="Q80">
        <v>104367.25227150894</v>
      </c>
      <c r="R80">
        <v>102592.7935166078</v>
      </c>
      <c r="S80">
        <v>1.7296134495196271E-2</v>
      </c>
      <c r="T80">
        <v>3954.5077888965607</v>
      </c>
    </row>
    <row r="82" spans="1:20">
      <c r="A82" s="11" t="s">
        <v>13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</row>
    <row r="84" spans="1:20">
      <c r="A84" s="102" t="s">
        <v>4</v>
      </c>
      <c r="B84" s="102"/>
      <c r="D84" s="102" t="s">
        <v>7</v>
      </c>
      <c r="E84" s="102"/>
      <c r="F84" s="102"/>
      <c r="G84" s="102"/>
      <c r="H84" s="102"/>
      <c r="J84" s="102" t="s">
        <v>8</v>
      </c>
      <c r="K84" s="102"/>
      <c r="L84" s="102"/>
      <c r="M84" s="102"/>
      <c r="N84" s="102"/>
      <c r="P84" s="102" t="s">
        <v>9</v>
      </c>
      <c r="Q84" s="102"/>
      <c r="R84" s="102"/>
      <c r="S84" s="102"/>
      <c r="T84" s="102"/>
    </row>
    <row r="85" spans="1:20">
      <c r="A85" s="5" t="s">
        <v>5</v>
      </c>
      <c r="B85" s="5" t="s">
        <v>6</v>
      </c>
      <c r="D85" s="5" t="s">
        <v>0</v>
      </c>
      <c r="E85" s="5" t="s">
        <v>61</v>
      </c>
      <c r="F85" s="5" t="s">
        <v>1</v>
      </c>
      <c r="G85" s="5" t="s">
        <v>6</v>
      </c>
      <c r="H85" s="5" t="s">
        <v>2</v>
      </c>
      <c r="J85" s="5" t="s">
        <v>0</v>
      </c>
      <c r="K85" s="5" t="s">
        <v>61</v>
      </c>
      <c r="L85" s="5" t="s">
        <v>1</v>
      </c>
      <c r="M85" s="5" t="s">
        <v>6</v>
      </c>
      <c r="N85" s="5" t="s">
        <v>2</v>
      </c>
      <c r="P85" s="5" t="s">
        <v>0</v>
      </c>
      <c r="Q85" s="5" t="s">
        <v>61</v>
      </c>
      <c r="R85" s="5" t="s">
        <v>1</v>
      </c>
      <c r="S85" s="5" t="s">
        <v>6</v>
      </c>
      <c r="T85" s="5" t="s">
        <v>2</v>
      </c>
    </row>
    <row r="86" spans="1:20">
      <c r="A86">
        <v>210458.39678362012</v>
      </c>
      <c r="B86">
        <v>6.6249345982909444</v>
      </c>
      <c r="D86">
        <v>1</v>
      </c>
      <c r="E86">
        <v>224370.01722134557</v>
      </c>
      <c r="F86">
        <v>218488.9090910354</v>
      </c>
      <c r="G86">
        <v>2.6917192981451291E-2</v>
      </c>
      <c r="H86">
        <v>31.901154041290283</v>
      </c>
      <c r="J86" s="12">
        <v>1</v>
      </c>
      <c r="K86" s="12">
        <v>224403.05499999999</v>
      </c>
      <c r="L86" s="12">
        <v>218330.3</v>
      </c>
      <c r="M86" s="12">
        <v>2.7814530000000001E-2</v>
      </c>
      <c r="N86" s="12">
        <v>100.670072</v>
      </c>
      <c r="O86" s="12"/>
      <c r="P86">
        <v>1</v>
      </c>
      <c r="Q86">
        <v>224403.05472941772</v>
      </c>
      <c r="R86">
        <v>218330.29967013656</v>
      </c>
      <c r="S86">
        <v>2.7814531782607167E-2</v>
      </c>
      <c r="T86">
        <v>43.062718152999878</v>
      </c>
    </row>
    <row r="87" spans="1:20">
      <c r="D87">
        <v>2</v>
      </c>
      <c r="E87">
        <v>220711.45685460267</v>
      </c>
      <c r="F87">
        <v>218488.9090910354</v>
      </c>
      <c r="G87">
        <v>1.0172359653465191E-2</v>
      </c>
      <c r="H87">
        <v>128.41035008430481</v>
      </c>
      <c r="J87" s="12">
        <v>2</v>
      </c>
      <c r="K87" s="12">
        <v>220721.81400000001</v>
      </c>
      <c r="L87" s="12">
        <v>218427.913</v>
      </c>
      <c r="M87" s="12">
        <v>1.050187E-2</v>
      </c>
      <c r="N87" s="12">
        <v>160.305027</v>
      </c>
      <c r="O87" s="12"/>
      <c r="P87">
        <v>2</v>
      </c>
      <c r="Q87">
        <v>220721.81371376736</v>
      </c>
      <c r="R87">
        <v>218427.91308961748</v>
      </c>
      <c r="S87">
        <v>1.0501865772112816E-2</v>
      </c>
      <c r="T87">
        <v>77.100162982940674</v>
      </c>
    </row>
    <row r="88" spans="1:20">
      <c r="D88">
        <v>3</v>
      </c>
      <c r="E88">
        <v>219444.30107752379</v>
      </c>
      <c r="F88">
        <v>218488.9090910354</v>
      </c>
      <c r="G88">
        <v>4.3727253271712797E-3</v>
      </c>
      <c r="H88">
        <v>259.45553708076477</v>
      </c>
      <c r="J88" s="12">
        <v>3</v>
      </c>
      <c r="K88" s="12">
        <v>219445.89799999999</v>
      </c>
      <c r="L88" s="12">
        <v>218427.913</v>
      </c>
      <c r="M88" s="12">
        <v>4.6605099999999997E-3</v>
      </c>
      <c r="N88" s="12">
        <v>225.68074300000001</v>
      </c>
      <c r="O88" s="12"/>
      <c r="P88">
        <v>3</v>
      </c>
      <c r="Q88">
        <v>219445.89819510173</v>
      </c>
      <c r="R88">
        <v>218427.91308961748</v>
      </c>
      <c r="S88">
        <v>4.6605083163826014E-3</v>
      </c>
      <c r="T88">
        <v>109.65005111694336</v>
      </c>
    </row>
    <row r="89" spans="1:20">
      <c r="D89">
        <v>4</v>
      </c>
      <c r="E89">
        <v>219058.25959917565</v>
      </c>
      <c r="F89">
        <v>218488.9090910354</v>
      </c>
      <c r="G89">
        <v>2.6058554208032107E-3</v>
      </c>
      <c r="H89">
        <v>479.29295992851257</v>
      </c>
      <c r="J89" s="12">
        <v>4</v>
      </c>
      <c r="K89" s="12">
        <v>219059.85699999999</v>
      </c>
      <c r="L89" s="12">
        <v>218427.913</v>
      </c>
      <c r="M89" s="12">
        <v>2.8931500000000001E-3</v>
      </c>
      <c r="N89" s="12">
        <v>305.24489199999999</v>
      </c>
      <c r="O89" s="12"/>
      <c r="P89">
        <v>4</v>
      </c>
      <c r="Q89">
        <v>219059.85671675359</v>
      </c>
      <c r="R89">
        <v>218427.91308961748</v>
      </c>
      <c r="S89">
        <v>2.8931450115390832E-3</v>
      </c>
      <c r="T89">
        <v>142.55301213264465</v>
      </c>
    </row>
    <row r="90" spans="1:20">
      <c r="D90">
        <v>5</v>
      </c>
      <c r="E90">
        <v>219058.25959917565</v>
      </c>
      <c r="F90">
        <v>218488.9090910354</v>
      </c>
      <c r="G90">
        <v>2.6058554208032107E-3</v>
      </c>
      <c r="H90">
        <v>1504.2986330986023</v>
      </c>
      <c r="J90" s="12">
        <v>5</v>
      </c>
      <c r="K90" s="12">
        <v>219059.85699999999</v>
      </c>
      <c r="L90" s="12">
        <v>218488.90900000001</v>
      </c>
      <c r="M90" s="12">
        <v>2.6131700000000002E-3</v>
      </c>
      <c r="N90" s="12">
        <v>396.51914499999998</v>
      </c>
      <c r="O90" s="12"/>
      <c r="P90">
        <v>5</v>
      </c>
      <c r="Q90">
        <v>219059.85671675359</v>
      </c>
      <c r="R90">
        <v>218488.9090910354</v>
      </c>
      <c r="S90">
        <v>2.6131652544445876E-3</v>
      </c>
      <c r="T90">
        <v>177.01102709770203</v>
      </c>
    </row>
    <row r="91" spans="1:20">
      <c r="D91">
        <v>6</v>
      </c>
      <c r="E91">
        <v>218658.04541797077</v>
      </c>
      <c r="F91">
        <v>218488.9090910354</v>
      </c>
      <c r="G91">
        <v>7.7411859320009198E-4</v>
      </c>
      <c r="H91">
        <v>2186.6995339393616</v>
      </c>
      <c r="J91" s="12">
        <v>6</v>
      </c>
      <c r="K91" s="12">
        <v>218658.04500000001</v>
      </c>
      <c r="L91" s="12">
        <v>218488.90900000001</v>
      </c>
      <c r="M91" s="12">
        <v>7.7411999999999999E-4</v>
      </c>
      <c r="N91" s="12">
        <v>505.821866</v>
      </c>
      <c r="O91" s="12"/>
      <c r="P91">
        <v>6</v>
      </c>
      <c r="Q91">
        <v>218658.04541797045</v>
      </c>
      <c r="R91">
        <v>218488.9090910354</v>
      </c>
      <c r="S91">
        <v>7.7411859319862668E-4</v>
      </c>
      <c r="T91">
        <v>217.81532716751099</v>
      </c>
    </row>
    <row r="93" spans="1:20">
      <c r="A93" s="4" t="s">
        <v>3</v>
      </c>
      <c r="B93" s="2">
        <v>10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5" spans="1:20">
      <c r="A95" s="1" t="s">
        <v>10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7" spans="1:20">
      <c r="A97" s="102" t="s">
        <v>4</v>
      </c>
      <c r="B97" s="102"/>
      <c r="D97" s="102" t="s">
        <v>7</v>
      </c>
      <c r="E97" s="102"/>
      <c r="F97" s="102"/>
      <c r="G97" s="102"/>
      <c r="H97" s="102"/>
      <c r="J97" s="102" t="s">
        <v>8</v>
      </c>
      <c r="K97" s="102"/>
      <c r="L97" s="102"/>
      <c r="M97" s="102"/>
      <c r="N97" s="102"/>
      <c r="P97" s="102" t="s">
        <v>9</v>
      </c>
      <c r="Q97" s="102"/>
      <c r="R97" s="102"/>
      <c r="S97" s="102"/>
      <c r="T97" s="102"/>
    </row>
    <row r="98" spans="1:20">
      <c r="A98" s="5" t="s">
        <v>5</v>
      </c>
      <c r="B98" s="5" t="s">
        <v>6</v>
      </c>
      <c r="D98" s="5" t="s">
        <v>0</v>
      </c>
      <c r="E98" s="5" t="s">
        <v>61</v>
      </c>
      <c r="F98" s="5" t="s">
        <v>1</v>
      </c>
      <c r="G98" s="5" t="s">
        <v>6</v>
      </c>
      <c r="H98" s="5" t="s">
        <v>2</v>
      </c>
      <c r="J98" s="5" t="s">
        <v>0</v>
      </c>
      <c r="K98" s="5" t="s">
        <v>61</v>
      </c>
      <c r="L98" s="5" t="s">
        <v>1</v>
      </c>
      <c r="M98" s="5" t="s">
        <v>6</v>
      </c>
      <c r="N98" s="5" t="s">
        <v>2</v>
      </c>
      <c r="P98" s="5" t="s">
        <v>0</v>
      </c>
      <c r="Q98" s="5" t="s">
        <v>61</v>
      </c>
      <c r="R98" s="5" t="s">
        <v>1</v>
      </c>
      <c r="S98" s="5" t="s">
        <v>6</v>
      </c>
      <c r="T98" s="5" t="s">
        <v>2</v>
      </c>
    </row>
    <row r="99" spans="1:20">
      <c r="A99">
        <v>237703.3701393572</v>
      </c>
      <c r="B99">
        <v>1.6765813365112499</v>
      </c>
      <c r="D99">
        <v>1</v>
      </c>
      <c r="E99">
        <v>247490.80507270683</v>
      </c>
      <c r="F99">
        <v>245901.09814602751</v>
      </c>
      <c r="G99">
        <v>6.4648223967478345E-3</v>
      </c>
      <c r="H99">
        <v>19.082757949829102</v>
      </c>
      <c r="J99">
        <v>1</v>
      </c>
      <c r="K99">
        <v>247500.01056005296</v>
      </c>
      <c r="L99">
        <v>245820.38855928872</v>
      </c>
      <c r="M99">
        <v>6.8327204696413428E-3</v>
      </c>
      <c r="N99">
        <v>50.695145130157471</v>
      </c>
      <c r="P99">
        <v>1</v>
      </c>
      <c r="Q99">
        <v>247500.01056005296</v>
      </c>
      <c r="R99">
        <v>245820.38855928872</v>
      </c>
      <c r="S99">
        <v>6.8327204696413428E-3</v>
      </c>
      <c r="T99">
        <v>20.101515054702759</v>
      </c>
    </row>
    <row r="100" spans="1:20">
      <c r="D100">
        <v>2</v>
      </c>
      <c r="E100">
        <v>246843.13287505388</v>
      </c>
      <c r="F100">
        <v>245901.09814602751</v>
      </c>
      <c r="G100">
        <v>3.8309496628069158E-3</v>
      </c>
      <c r="H100">
        <v>49.652483940124512</v>
      </c>
      <c r="J100">
        <v>2</v>
      </c>
      <c r="K100">
        <v>246884.54389087911</v>
      </c>
      <c r="L100">
        <v>245820.38855928872</v>
      </c>
      <c r="M100">
        <v>4.3289954011838478E-3</v>
      </c>
      <c r="N100">
        <v>92.885461091995239</v>
      </c>
      <c r="P100">
        <v>2</v>
      </c>
      <c r="Q100">
        <v>246884.54389087911</v>
      </c>
      <c r="R100">
        <v>245820.38855928872</v>
      </c>
      <c r="S100">
        <v>4.3289954011838478E-3</v>
      </c>
      <c r="T100">
        <v>39.6961350440979</v>
      </c>
    </row>
    <row r="101" spans="1:20">
      <c r="D101">
        <v>3</v>
      </c>
      <c r="E101">
        <v>246573.40345821081</v>
      </c>
      <c r="F101">
        <v>245901.09814602751</v>
      </c>
      <c r="G101">
        <v>2.7340476201698828E-3</v>
      </c>
      <c r="H101">
        <v>93.548141956329346</v>
      </c>
      <c r="J101">
        <v>3</v>
      </c>
      <c r="K101">
        <v>246546.46990651553</v>
      </c>
      <c r="L101">
        <v>245820.38855928872</v>
      </c>
      <c r="M101">
        <v>2.9537067754316238E-3</v>
      </c>
      <c r="N101">
        <v>151.17032909393311</v>
      </c>
      <c r="P101">
        <v>3</v>
      </c>
      <c r="Q101">
        <v>246546.46990651582</v>
      </c>
      <c r="R101">
        <v>245820.38855928872</v>
      </c>
      <c r="S101">
        <v>2.9537067754328078E-3</v>
      </c>
      <c r="T101">
        <v>62.67622709274292</v>
      </c>
    </row>
    <row r="102" spans="1:20">
      <c r="D102">
        <v>4</v>
      </c>
      <c r="E102">
        <v>246296.86921576015</v>
      </c>
      <c r="F102">
        <v>245901.09814602751</v>
      </c>
      <c r="G102">
        <v>1.609472559157149E-3</v>
      </c>
      <c r="H102">
        <v>168.79285097122192</v>
      </c>
      <c r="J102">
        <v>4</v>
      </c>
      <c r="K102">
        <v>246321.76605454553</v>
      </c>
      <c r="L102">
        <v>245820.38855928872</v>
      </c>
      <c r="M102">
        <v>2.039609074720341E-3</v>
      </c>
      <c r="N102">
        <v>210.19948410987854</v>
      </c>
      <c r="P102">
        <v>4</v>
      </c>
      <c r="Q102">
        <v>246321.76605454602</v>
      </c>
      <c r="R102">
        <v>245820.38855928872</v>
      </c>
      <c r="S102">
        <v>2.0396090747223537E-3</v>
      </c>
      <c r="T102">
        <v>82.679953098297119</v>
      </c>
    </row>
    <row r="103" spans="1:20">
      <c r="D103">
        <v>5</v>
      </c>
      <c r="E103">
        <v>246296.86921576015</v>
      </c>
      <c r="F103">
        <v>245901.09814602751</v>
      </c>
      <c r="G103">
        <v>1.609472559157149E-3</v>
      </c>
      <c r="H103">
        <v>259.33737683296204</v>
      </c>
      <c r="J103">
        <v>5</v>
      </c>
      <c r="K103">
        <v>246321.76605454553</v>
      </c>
      <c r="L103">
        <v>245820.38855928872</v>
      </c>
      <c r="M103">
        <v>2.039609074720341E-3</v>
      </c>
      <c r="N103">
        <v>286.99916195869446</v>
      </c>
      <c r="P103">
        <v>5</v>
      </c>
      <c r="Q103">
        <v>246321.76605454602</v>
      </c>
      <c r="R103">
        <v>245820.38855928872</v>
      </c>
      <c r="S103">
        <v>2.0396090747223537E-3</v>
      </c>
      <c r="T103">
        <v>109.68847608566284</v>
      </c>
    </row>
    <row r="104" spans="1:20">
      <c r="D104">
        <v>6</v>
      </c>
      <c r="E104">
        <v>246296.86921576015</v>
      </c>
      <c r="F104">
        <v>245901.09814602751</v>
      </c>
      <c r="G104">
        <v>1.609472559157149E-3</v>
      </c>
      <c r="H104">
        <v>672.44389486312866</v>
      </c>
      <c r="J104">
        <v>6</v>
      </c>
      <c r="K104">
        <v>246321.76605454553</v>
      </c>
      <c r="L104">
        <v>245820.38855928872</v>
      </c>
      <c r="M104">
        <v>2.039609074720341E-3</v>
      </c>
      <c r="N104">
        <v>371.89922595024109</v>
      </c>
      <c r="P104">
        <v>6</v>
      </c>
      <c r="Q104">
        <v>246321.76605454602</v>
      </c>
      <c r="R104">
        <v>245820.38855928872</v>
      </c>
      <c r="S104">
        <v>2.0396090747223537E-3</v>
      </c>
      <c r="T104">
        <v>137.2527871131897</v>
      </c>
    </row>
    <row r="105" spans="1:20">
      <c r="D105">
        <v>7</v>
      </c>
      <c r="E105">
        <v>246296.86921576015</v>
      </c>
      <c r="F105">
        <v>245901.09814602751</v>
      </c>
      <c r="G105">
        <v>1.609472559157149E-3</v>
      </c>
      <c r="H105">
        <v>1093.6268148422241</v>
      </c>
      <c r="J105">
        <v>7</v>
      </c>
      <c r="K105">
        <v>246265.60271459701</v>
      </c>
      <c r="L105">
        <v>245820.38855928872</v>
      </c>
      <c r="M105">
        <v>1.8111360002220122E-3</v>
      </c>
      <c r="N105">
        <v>465.255126953125</v>
      </c>
      <c r="P105">
        <v>7</v>
      </c>
      <c r="Q105">
        <v>246265.60271459754</v>
      </c>
      <c r="R105">
        <v>245820.38855928872</v>
      </c>
      <c r="S105">
        <v>1.8111360002241433E-3</v>
      </c>
      <c r="T105">
        <v>171.82191300392151</v>
      </c>
    </row>
    <row r="106" spans="1:20">
      <c r="D106">
        <v>8</v>
      </c>
      <c r="E106">
        <v>246174.49303576018</v>
      </c>
      <c r="F106">
        <v>245901.09814602751</v>
      </c>
      <c r="G106">
        <v>1.1118083318616277E-3</v>
      </c>
      <c r="H106">
        <v>1927.4244058132172</v>
      </c>
      <c r="J106">
        <v>8</v>
      </c>
      <c r="K106">
        <v>246177.35366000622</v>
      </c>
      <c r="L106">
        <v>245820.38855928872</v>
      </c>
      <c r="M106">
        <v>1.4521378914483434E-3</v>
      </c>
      <c r="N106">
        <v>563.51601409912109</v>
      </c>
      <c r="P106">
        <v>8</v>
      </c>
      <c r="Q106">
        <v>246177.35366000677</v>
      </c>
      <c r="R106">
        <v>245820.38855928872</v>
      </c>
      <c r="S106">
        <v>1.4521378914505929E-3</v>
      </c>
      <c r="T106">
        <v>210.61731815338135</v>
      </c>
    </row>
    <row r="107" spans="1:20">
      <c r="D107">
        <v>9</v>
      </c>
      <c r="E107">
        <v>246141.31499471387</v>
      </c>
      <c r="F107">
        <v>245901.09814602751</v>
      </c>
      <c r="G107">
        <v>9.7688400132200557E-4</v>
      </c>
      <c r="H107">
        <v>3608.0854949951172</v>
      </c>
      <c r="J107">
        <v>9</v>
      </c>
      <c r="K107">
        <v>246086.31283181143</v>
      </c>
      <c r="L107">
        <v>245820.38855928872</v>
      </c>
      <c r="M107">
        <v>1.0817828174515766E-3</v>
      </c>
      <c r="N107">
        <v>683.78312611579895</v>
      </c>
      <c r="P107">
        <v>9</v>
      </c>
      <c r="Q107">
        <v>246086.31283181196</v>
      </c>
      <c r="R107">
        <v>245820.38855928872</v>
      </c>
      <c r="S107">
        <v>1.0817828174537077E-3</v>
      </c>
      <c r="T107">
        <v>257.06676197052002</v>
      </c>
    </row>
    <row r="108" spans="1:20">
      <c r="J108">
        <v>10</v>
      </c>
      <c r="K108">
        <v>246086.31283181143</v>
      </c>
      <c r="L108">
        <v>245820.38855928872</v>
      </c>
      <c r="M108">
        <v>1.0817828174515766E-3</v>
      </c>
      <c r="N108">
        <v>827.52481603622437</v>
      </c>
      <c r="P108">
        <v>10</v>
      </c>
      <c r="Q108">
        <v>246086.31283181196</v>
      </c>
      <c r="R108">
        <v>245820.38855928872</v>
      </c>
      <c r="S108">
        <v>1.0817828174537077E-3</v>
      </c>
      <c r="T108">
        <v>300.57885813713074</v>
      </c>
    </row>
    <row r="109" spans="1:20">
      <c r="J109">
        <v>11</v>
      </c>
      <c r="K109">
        <v>246086.31283181143</v>
      </c>
      <c r="L109">
        <v>245820.38855928872</v>
      </c>
      <c r="M109">
        <v>1.0817828174515766E-3</v>
      </c>
      <c r="N109">
        <v>959.1532871723175</v>
      </c>
      <c r="P109">
        <v>11</v>
      </c>
      <c r="Q109">
        <v>246086.31283181196</v>
      </c>
      <c r="R109">
        <v>245820.38855928872</v>
      </c>
      <c r="S109">
        <v>1.0817828174537077E-3</v>
      </c>
      <c r="T109">
        <v>343.82782196998596</v>
      </c>
    </row>
    <row r="110" spans="1:20">
      <c r="J110">
        <v>12</v>
      </c>
      <c r="K110">
        <v>246086.31283181143</v>
      </c>
      <c r="L110">
        <v>245820.38855928872</v>
      </c>
      <c r="M110">
        <v>1.0817828174515766E-3</v>
      </c>
      <c r="N110">
        <v>1095.6390640735626</v>
      </c>
      <c r="P110">
        <v>12</v>
      </c>
      <c r="Q110">
        <v>246086.31283181196</v>
      </c>
      <c r="R110">
        <v>245820.38855928872</v>
      </c>
      <c r="S110">
        <v>1.0817828174537077E-3</v>
      </c>
      <c r="T110">
        <v>394.64529800415039</v>
      </c>
    </row>
    <row r="111" spans="1:20">
      <c r="J111">
        <v>13</v>
      </c>
      <c r="K111">
        <v>246086.31283181143</v>
      </c>
      <c r="L111">
        <v>245867.17782831145</v>
      </c>
      <c r="M111">
        <v>8.9127392047831319E-4</v>
      </c>
      <c r="N111">
        <v>1238.3545160293579</v>
      </c>
      <c r="P111">
        <v>13</v>
      </c>
      <c r="Q111">
        <v>246086.31283181196</v>
      </c>
      <c r="R111">
        <v>245867.17782831145</v>
      </c>
      <c r="S111">
        <v>8.9127392048044386E-4</v>
      </c>
      <c r="T111">
        <v>451.83408904075623</v>
      </c>
    </row>
    <row r="113" spans="1:20">
      <c r="A113" s="6" t="s">
        <v>11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5" spans="1:20">
      <c r="A115" s="102" t="s">
        <v>4</v>
      </c>
      <c r="B115" s="102"/>
      <c r="D115" s="102" t="s">
        <v>7</v>
      </c>
      <c r="E115" s="102"/>
      <c r="F115" s="102"/>
      <c r="G115" s="102"/>
      <c r="H115" s="102"/>
      <c r="J115" s="102" t="s">
        <v>8</v>
      </c>
      <c r="K115" s="102"/>
      <c r="L115" s="102"/>
      <c r="M115" s="102"/>
      <c r="N115" s="102"/>
      <c r="P115" s="102" t="s">
        <v>9</v>
      </c>
      <c r="Q115" s="102"/>
      <c r="R115" s="102"/>
      <c r="S115" s="102"/>
      <c r="T115" s="102"/>
    </row>
    <row r="116" spans="1:20">
      <c r="A116" s="5" t="s">
        <v>5</v>
      </c>
      <c r="B116" s="5" t="s">
        <v>6</v>
      </c>
      <c r="D116" s="5" t="s">
        <v>0</v>
      </c>
      <c r="E116" s="5" t="s">
        <v>61</v>
      </c>
      <c r="F116" s="5" t="s">
        <v>1</v>
      </c>
      <c r="G116" s="5" t="s">
        <v>6</v>
      </c>
      <c r="H116" s="5" t="s">
        <v>2</v>
      </c>
      <c r="J116" s="5" t="s">
        <v>0</v>
      </c>
      <c r="K116" s="5" t="s">
        <v>61</v>
      </c>
      <c r="L116" s="5" t="s">
        <v>1</v>
      </c>
      <c r="M116" s="5" t="s">
        <v>6</v>
      </c>
      <c r="N116" s="5" t="s">
        <v>2</v>
      </c>
      <c r="P116" s="5" t="s">
        <v>0</v>
      </c>
      <c r="Q116" s="5" t="s">
        <v>61</v>
      </c>
      <c r="R116" s="5" t="s">
        <v>1</v>
      </c>
      <c r="S116" s="5" t="s">
        <v>6</v>
      </c>
      <c r="T116" s="5" t="s">
        <v>2</v>
      </c>
    </row>
    <row r="117" spans="1:20">
      <c r="A117">
        <v>111711.21743937956</v>
      </c>
      <c r="B117">
        <v>2.9870947069475031</v>
      </c>
      <c r="D117">
        <v>1</v>
      </c>
      <c r="E117">
        <v>129033.24554995178</v>
      </c>
      <c r="F117">
        <v>122527.76502391696</v>
      </c>
      <c r="G117">
        <v>5.3093929565800668E-2</v>
      </c>
      <c r="H117">
        <v>39.032696008682251</v>
      </c>
      <c r="J117">
        <v>1</v>
      </c>
      <c r="K117">
        <v>129279.13680271196</v>
      </c>
      <c r="L117">
        <v>122442.84459812981</v>
      </c>
      <c r="M117">
        <v>5.5832517016568599E-2</v>
      </c>
      <c r="N117">
        <v>112.24485301971436</v>
      </c>
      <c r="P117">
        <v>1</v>
      </c>
      <c r="Q117">
        <v>129279.1368027118</v>
      </c>
      <c r="R117">
        <v>122442.84459812981</v>
      </c>
      <c r="S117">
        <v>5.5832517016567287E-2</v>
      </c>
      <c r="T117">
        <v>31.796444892883301</v>
      </c>
    </row>
    <row r="118" spans="1:20">
      <c r="D118">
        <v>2</v>
      </c>
      <c r="E118">
        <v>125918.09814542501</v>
      </c>
      <c r="F118">
        <v>122527.76502391696</v>
      </c>
      <c r="G118">
        <v>2.7669917270149127E-2</v>
      </c>
      <c r="H118">
        <v>1326.2972459793091</v>
      </c>
      <c r="J118">
        <v>2</v>
      </c>
      <c r="K118">
        <v>125918.098145425</v>
      </c>
      <c r="L118">
        <v>122527.76502391696</v>
      </c>
      <c r="M118">
        <v>2.766991727014901E-2</v>
      </c>
      <c r="N118">
        <v>241.55850291252136</v>
      </c>
      <c r="P118">
        <v>2</v>
      </c>
      <c r="Q118">
        <v>125918.09814542501</v>
      </c>
      <c r="R118">
        <v>122527.76502391696</v>
      </c>
      <c r="S118">
        <v>2.7669917270149127E-2</v>
      </c>
      <c r="T118">
        <v>68.584063768386841</v>
      </c>
    </row>
    <row r="119" spans="1:20">
      <c r="D119">
        <v>3</v>
      </c>
      <c r="E119">
        <v>125034.16692637053</v>
      </c>
      <c r="F119">
        <v>122527.76502391696</v>
      </c>
      <c r="G119">
        <v>2.0455787322688258E-2</v>
      </c>
      <c r="H119">
        <v>2970.196809053421</v>
      </c>
      <c r="J119">
        <v>3</v>
      </c>
      <c r="K119">
        <v>125034.59605555373</v>
      </c>
      <c r="L119">
        <v>122527.76502391696</v>
      </c>
      <c r="M119">
        <v>2.0459289624253307E-2</v>
      </c>
      <c r="N119">
        <v>363.52352285385132</v>
      </c>
      <c r="P119">
        <v>3</v>
      </c>
      <c r="Q119">
        <v>125034.59605555375</v>
      </c>
      <c r="R119">
        <v>122527.76502391696</v>
      </c>
      <c r="S119">
        <v>2.0459289624253425E-2</v>
      </c>
      <c r="T119">
        <v>102.13864493370056</v>
      </c>
    </row>
    <row r="120" spans="1:20">
      <c r="D120">
        <v>4</v>
      </c>
      <c r="E120">
        <v>124740.76080389394</v>
      </c>
      <c r="F120">
        <v>122527.76502391696</v>
      </c>
      <c r="G120">
        <v>1.8061178048461163E-2</v>
      </c>
      <c r="H120">
        <v>3614.2998850345612</v>
      </c>
      <c r="J120">
        <v>4</v>
      </c>
      <c r="K120">
        <v>124755.52724116664</v>
      </c>
      <c r="L120">
        <v>122527.76502391696</v>
      </c>
      <c r="M120">
        <v>1.8181693078420446E-2</v>
      </c>
      <c r="N120">
        <v>443.2330379486084</v>
      </c>
      <c r="P120">
        <v>4</v>
      </c>
      <c r="Q120">
        <v>124755.52724116662</v>
      </c>
      <c r="R120">
        <v>122527.76502391696</v>
      </c>
      <c r="S120">
        <v>1.8181693078420325E-2</v>
      </c>
      <c r="T120">
        <v>126.33394384384155</v>
      </c>
    </row>
    <row r="121" spans="1:20">
      <c r="J121">
        <v>5</v>
      </c>
      <c r="K121">
        <v>124755.52724116664</v>
      </c>
      <c r="L121">
        <v>122527.76502391696</v>
      </c>
      <c r="M121">
        <v>1.8181693078420446E-2</v>
      </c>
      <c r="N121">
        <v>554.26943397521973</v>
      </c>
      <c r="P121">
        <v>5</v>
      </c>
      <c r="Q121">
        <v>124755.52724116662</v>
      </c>
      <c r="R121">
        <v>122527.76502391696</v>
      </c>
      <c r="S121">
        <v>1.8181693078420325E-2</v>
      </c>
      <c r="T121">
        <v>157.53485679626465</v>
      </c>
    </row>
    <row r="122" spans="1:20">
      <c r="J122">
        <v>6</v>
      </c>
      <c r="K122">
        <v>124755.52724116664</v>
      </c>
      <c r="L122">
        <v>122527.76502391696</v>
      </c>
      <c r="M122">
        <v>1.8181693078420446E-2</v>
      </c>
      <c r="N122">
        <v>692.90283489227295</v>
      </c>
      <c r="P122">
        <v>6</v>
      </c>
      <c r="Q122">
        <v>124755.52724116662</v>
      </c>
      <c r="R122">
        <v>122527.76502391696</v>
      </c>
      <c r="S122">
        <v>1.8181693078420325E-2</v>
      </c>
      <c r="T122">
        <v>197.6314799785614</v>
      </c>
    </row>
    <row r="123" spans="1:20">
      <c r="J123">
        <v>7</v>
      </c>
      <c r="K123">
        <v>124755.52724116664</v>
      </c>
      <c r="L123">
        <v>122527.76502391696</v>
      </c>
      <c r="M123">
        <v>1.8181693078420446E-2</v>
      </c>
      <c r="N123">
        <v>819.69461393356323</v>
      </c>
      <c r="P123">
        <v>7</v>
      </c>
      <c r="Q123">
        <v>124755.52724116662</v>
      </c>
      <c r="R123">
        <v>122527.76502391696</v>
      </c>
      <c r="S123">
        <v>1.8181693078420325E-2</v>
      </c>
      <c r="T123">
        <v>232.10604596138</v>
      </c>
    </row>
    <row r="124" spans="1:20">
      <c r="J124">
        <v>8</v>
      </c>
      <c r="K124">
        <v>124755.52724116664</v>
      </c>
      <c r="L124">
        <v>122527.76502391696</v>
      </c>
      <c r="M124">
        <v>1.8181693078420446E-2</v>
      </c>
      <c r="N124">
        <v>969.60904288291931</v>
      </c>
      <c r="P124">
        <v>8</v>
      </c>
      <c r="Q124">
        <v>124755.52724116662</v>
      </c>
      <c r="R124">
        <v>122527.76502391696</v>
      </c>
      <c r="S124">
        <v>1.8181693078420325E-2</v>
      </c>
      <c r="T124">
        <v>283.12323379516602</v>
      </c>
    </row>
    <row r="125" spans="1:20">
      <c r="J125">
        <v>9</v>
      </c>
      <c r="K125">
        <v>124755.52724116664</v>
      </c>
      <c r="L125">
        <v>122527.76502391696</v>
      </c>
      <c r="M125">
        <v>1.8181693078420446E-2</v>
      </c>
      <c r="N125">
        <v>1144.8889210224152</v>
      </c>
      <c r="P125">
        <v>9</v>
      </c>
      <c r="Q125">
        <v>124755.52724116662</v>
      </c>
      <c r="R125">
        <v>122527.76502391696</v>
      </c>
      <c r="S125">
        <v>1.8181693078420325E-2</v>
      </c>
      <c r="T125">
        <v>333.86351299285889</v>
      </c>
    </row>
    <row r="126" spans="1:20">
      <c r="J126">
        <v>10</v>
      </c>
      <c r="K126">
        <v>124755.52724116664</v>
      </c>
      <c r="L126">
        <v>122527.76502391696</v>
      </c>
      <c r="M126">
        <v>1.8181693078420446E-2</v>
      </c>
      <c r="N126">
        <v>1370.5564048290253</v>
      </c>
      <c r="P126">
        <v>10</v>
      </c>
      <c r="Q126">
        <v>124755.52724116662</v>
      </c>
      <c r="R126">
        <v>122527.76502391696</v>
      </c>
      <c r="S126">
        <v>1.8181693078420325E-2</v>
      </c>
      <c r="T126">
        <v>392.44559979438782</v>
      </c>
    </row>
    <row r="127" spans="1:20">
      <c r="J127">
        <v>11</v>
      </c>
      <c r="K127">
        <v>124755.52724116664</v>
      </c>
      <c r="L127">
        <v>122527.76502391696</v>
      </c>
      <c r="M127">
        <v>1.8181693078420446E-2</v>
      </c>
      <c r="N127">
        <v>1629.3621778488159</v>
      </c>
      <c r="P127">
        <v>11</v>
      </c>
      <c r="Q127">
        <v>124755.52724116662</v>
      </c>
      <c r="R127">
        <v>122527.76502391696</v>
      </c>
      <c r="S127">
        <v>1.8181693078420325E-2</v>
      </c>
      <c r="T127">
        <v>446.75599384307861</v>
      </c>
    </row>
    <row r="128" spans="1:20">
      <c r="J128">
        <v>12</v>
      </c>
      <c r="K128">
        <v>124755.52724116664</v>
      </c>
      <c r="L128">
        <v>122527.76502391696</v>
      </c>
      <c r="M128">
        <v>1.8181693078420446E-2</v>
      </c>
      <c r="N128">
        <v>1953.8238458633423</v>
      </c>
      <c r="P128">
        <v>12</v>
      </c>
      <c r="Q128">
        <v>124755.52724116662</v>
      </c>
      <c r="R128">
        <v>122527.76502391696</v>
      </c>
      <c r="S128">
        <v>1.8181693078420325E-2</v>
      </c>
      <c r="T128">
        <v>507.52739095687866</v>
      </c>
    </row>
    <row r="129" spans="10:20">
      <c r="J129">
        <v>13</v>
      </c>
      <c r="K129">
        <v>124755.52724116664</v>
      </c>
      <c r="L129">
        <v>122527.76502391696</v>
      </c>
      <c r="M129">
        <v>1.8181693078420446E-2</v>
      </c>
      <c r="N129">
        <v>2196.9332449436188</v>
      </c>
      <c r="P129">
        <v>13</v>
      </c>
      <c r="Q129">
        <v>124755.52724116662</v>
      </c>
      <c r="R129">
        <v>122527.76502391696</v>
      </c>
      <c r="S129">
        <v>1.8181693078420325E-2</v>
      </c>
      <c r="T129">
        <v>564.68669700622559</v>
      </c>
    </row>
    <row r="130" spans="10:20">
      <c r="J130">
        <v>14</v>
      </c>
      <c r="K130">
        <v>124755.52724116664</v>
      </c>
      <c r="L130">
        <v>122527.76502391696</v>
      </c>
      <c r="M130">
        <v>1.8181693078420446E-2</v>
      </c>
      <c r="N130">
        <v>2434.9476139545441</v>
      </c>
      <c r="P130">
        <v>14</v>
      </c>
      <c r="Q130">
        <v>124755.52724116662</v>
      </c>
      <c r="R130">
        <v>122527.76502391696</v>
      </c>
      <c r="S130">
        <v>1.8181693078420325E-2</v>
      </c>
      <c r="T130">
        <v>621.86061096191406</v>
      </c>
    </row>
    <row r="131" spans="10:20">
      <c r="J131">
        <v>15</v>
      </c>
      <c r="K131">
        <v>124755.52724116664</v>
      </c>
      <c r="L131">
        <v>122527.76502391696</v>
      </c>
      <c r="M131">
        <v>1.8181693078420446E-2</v>
      </c>
      <c r="N131">
        <v>2882.8868079185486</v>
      </c>
      <c r="P131">
        <v>15</v>
      </c>
      <c r="Q131">
        <v>124755.52724116662</v>
      </c>
      <c r="R131">
        <v>122527.76502391696</v>
      </c>
      <c r="S131">
        <v>1.8181693078420325E-2</v>
      </c>
      <c r="T131">
        <v>701.00547194480896</v>
      </c>
    </row>
    <row r="132" spans="10:20">
      <c r="J132">
        <v>16</v>
      </c>
      <c r="K132">
        <v>124755.52724116664</v>
      </c>
      <c r="L132">
        <v>122527.76502391696</v>
      </c>
      <c r="M132">
        <v>1.8181693078420446E-2</v>
      </c>
      <c r="N132">
        <v>3606.459972858429</v>
      </c>
      <c r="P132">
        <v>16</v>
      </c>
      <c r="Q132">
        <v>124755.52724116662</v>
      </c>
      <c r="R132">
        <v>122527.76502391696</v>
      </c>
      <c r="S132">
        <v>1.8181693078420325E-2</v>
      </c>
      <c r="T132">
        <v>779.10733199119568</v>
      </c>
    </row>
    <row r="133" spans="10:20">
      <c r="P133">
        <v>17</v>
      </c>
      <c r="Q133">
        <v>124755.52724116662</v>
      </c>
      <c r="R133">
        <v>122527.76502391696</v>
      </c>
      <c r="S133">
        <v>1.8181693078420325E-2</v>
      </c>
      <c r="T133">
        <v>861.72923898696899</v>
      </c>
    </row>
    <row r="134" spans="10:20">
      <c r="P134">
        <v>18</v>
      </c>
      <c r="Q134">
        <v>124755.52724116662</v>
      </c>
      <c r="R134">
        <v>122527.76502391696</v>
      </c>
      <c r="S134">
        <v>1.8181693078420325E-2</v>
      </c>
      <c r="T134">
        <v>969.74266386032104</v>
      </c>
    </row>
    <row r="135" spans="10:20">
      <c r="P135">
        <v>19</v>
      </c>
      <c r="Q135">
        <v>124755.52724116662</v>
      </c>
      <c r="R135">
        <v>122527.76502391696</v>
      </c>
      <c r="S135">
        <v>1.8181693078420325E-2</v>
      </c>
      <c r="T135">
        <v>1099.0368919372559</v>
      </c>
    </row>
    <row r="136" spans="10:20">
      <c r="P136">
        <v>20</v>
      </c>
      <c r="Q136">
        <v>124755.52724116662</v>
      </c>
      <c r="R136">
        <v>122527.76502391696</v>
      </c>
      <c r="S136">
        <v>1.8181693078420325E-2</v>
      </c>
      <c r="T136">
        <v>1238.2916059494019</v>
      </c>
    </row>
    <row r="137" spans="10:20">
      <c r="P137">
        <v>21</v>
      </c>
      <c r="Q137">
        <v>124755.52724116662</v>
      </c>
      <c r="R137">
        <v>122527.76502391696</v>
      </c>
      <c r="S137">
        <v>1.8181693078420325E-2</v>
      </c>
      <c r="T137">
        <v>1393.7324378490448</v>
      </c>
    </row>
    <row r="138" spans="10:20">
      <c r="P138">
        <v>22</v>
      </c>
      <c r="Q138">
        <v>124755.52724116662</v>
      </c>
      <c r="R138">
        <v>122527.76502391696</v>
      </c>
      <c r="S138">
        <v>1.8181693078420325E-2</v>
      </c>
      <c r="T138">
        <v>1544.1884188652039</v>
      </c>
    </row>
    <row r="139" spans="10:20">
      <c r="P139">
        <v>23</v>
      </c>
      <c r="Q139">
        <v>124755.52724116662</v>
      </c>
      <c r="R139">
        <v>122527.76502391696</v>
      </c>
      <c r="S139">
        <v>1.8181693078420325E-2</v>
      </c>
      <c r="T139">
        <v>1756.2444868087769</v>
      </c>
    </row>
    <row r="140" spans="10:20">
      <c r="P140">
        <v>24</v>
      </c>
      <c r="Q140">
        <v>124755.52724116662</v>
      </c>
      <c r="R140">
        <v>122527.76502391696</v>
      </c>
      <c r="S140">
        <v>1.8181693078420325E-2</v>
      </c>
      <c r="T140">
        <v>1998.7247989177704</v>
      </c>
    </row>
    <row r="141" spans="10:20">
      <c r="P141">
        <v>25</v>
      </c>
      <c r="Q141">
        <v>124755.52724116662</v>
      </c>
      <c r="R141">
        <v>122527.76502391696</v>
      </c>
      <c r="S141">
        <v>1.8181693078420325E-2</v>
      </c>
      <c r="T141">
        <v>2251.5782477855682</v>
      </c>
    </row>
    <row r="142" spans="10:20">
      <c r="P142">
        <v>26</v>
      </c>
      <c r="Q142">
        <v>124755.52724116662</v>
      </c>
      <c r="R142">
        <v>122527.76502391696</v>
      </c>
      <c r="S142">
        <v>1.8181693078420325E-2</v>
      </c>
      <c r="T142">
        <v>2647.7267558574677</v>
      </c>
    </row>
    <row r="143" spans="10:20">
      <c r="P143">
        <v>27</v>
      </c>
      <c r="Q143">
        <v>124755.52724116662</v>
      </c>
      <c r="R143">
        <v>122527.76502391696</v>
      </c>
      <c r="S143">
        <v>1.8181693078420325E-2</v>
      </c>
      <c r="T143">
        <v>3133.3619599342346</v>
      </c>
    </row>
    <row r="144" spans="10:20">
      <c r="P144">
        <v>28</v>
      </c>
      <c r="Q144">
        <v>124755.52724116662</v>
      </c>
      <c r="R144">
        <v>122527.76502391696</v>
      </c>
      <c r="S144">
        <v>1.8181693078420325E-2</v>
      </c>
      <c r="T144">
        <v>4304.5270309448242</v>
      </c>
    </row>
    <row r="146" spans="1:20">
      <c r="A146" s="11" t="s">
        <v>13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</row>
    <row r="148" spans="1:20">
      <c r="A148" s="102" t="s">
        <v>4</v>
      </c>
      <c r="B148" s="102"/>
      <c r="D148" s="102" t="s">
        <v>7</v>
      </c>
      <c r="E148" s="102"/>
      <c r="F148" s="102"/>
      <c r="G148" s="102"/>
      <c r="H148" s="102"/>
      <c r="J148" s="102" t="s">
        <v>8</v>
      </c>
      <c r="K148" s="102"/>
      <c r="L148" s="102"/>
      <c r="M148" s="102"/>
      <c r="N148" s="102"/>
      <c r="P148" s="102" t="s">
        <v>9</v>
      </c>
      <c r="Q148" s="102"/>
      <c r="R148" s="102"/>
      <c r="S148" s="102"/>
      <c r="T148" s="102"/>
    </row>
    <row r="149" spans="1:20">
      <c r="A149" s="5" t="s">
        <v>5</v>
      </c>
      <c r="B149" s="5" t="s">
        <v>6</v>
      </c>
      <c r="D149" s="5" t="s">
        <v>0</v>
      </c>
      <c r="E149" s="5" t="s">
        <v>61</v>
      </c>
      <c r="F149" s="5" t="s">
        <v>1</v>
      </c>
      <c r="G149" s="5" t="s">
        <v>6</v>
      </c>
      <c r="H149" s="5" t="s">
        <v>2</v>
      </c>
      <c r="J149" s="5" t="s">
        <v>0</v>
      </c>
      <c r="K149" s="5" t="s">
        <v>61</v>
      </c>
      <c r="L149" s="5" t="s">
        <v>1</v>
      </c>
      <c r="M149" s="5" t="s">
        <v>6</v>
      </c>
      <c r="N149" s="5" t="s">
        <v>2</v>
      </c>
      <c r="P149" s="5" t="s">
        <v>0</v>
      </c>
      <c r="Q149" s="5" t="s">
        <v>61</v>
      </c>
      <c r="R149" s="5" t="s">
        <v>1</v>
      </c>
      <c r="S149" s="5" t="s">
        <v>6</v>
      </c>
      <c r="T149" s="5" t="s">
        <v>2</v>
      </c>
    </row>
    <row r="150" spans="1:20">
      <c r="A150">
        <v>182570.50029002468</v>
      </c>
      <c r="B150">
        <v>3.5782147949712089</v>
      </c>
      <c r="D150">
        <v>1</v>
      </c>
      <c r="E150">
        <v>203919.8703293007</v>
      </c>
      <c r="F150">
        <v>195993.89011255532</v>
      </c>
      <c r="G150">
        <v>4.0439935205090552E-2</v>
      </c>
      <c r="H150">
        <v>280.72670912742615</v>
      </c>
      <c r="J150">
        <v>1</v>
      </c>
      <c r="K150">
        <v>203993.06833278894</v>
      </c>
      <c r="L150">
        <v>195709.47254084604</v>
      </c>
      <c r="M150">
        <v>4.2325982919472926E-2</v>
      </c>
      <c r="N150">
        <v>388.37586498260498</v>
      </c>
      <c r="P150">
        <v>1</v>
      </c>
      <c r="Q150">
        <v>203993.06833278917</v>
      </c>
      <c r="R150">
        <v>195709.47254084604</v>
      </c>
      <c r="S150">
        <v>4.232598291947412E-2</v>
      </c>
      <c r="T150">
        <v>105.54187202453613</v>
      </c>
    </row>
    <row r="151" spans="1:20">
      <c r="D151">
        <v>2</v>
      </c>
      <c r="E151">
        <v>200244.64910664049</v>
      </c>
      <c r="F151">
        <v>195993.89011255532</v>
      </c>
      <c r="G151">
        <v>2.1688221972858624E-2</v>
      </c>
      <c r="H151">
        <v>3656.9517250061035</v>
      </c>
      <c r="J151">
        <v>2</v>
      </c>
      <c r="K151">
        <v>200431.64765704086</v>
      </c>
      <c r="L151">
        <v>195709.47254084604</v>
      </c>
      <c r="M151">
        <v>2.4128495442187991E-2</v>
      </c>
      <c r="N151">
        <v>695.44387292861938</v>
      </c>
      <c r="P151">
        <v>2</v>
      </c>
      <c r="Q151">
        <v>200431.64765704083</v>
      </c>
      <c r="R151">
        <v>195709.47254084604</v>
      </c>
      <c r="S151">
        <v>2.4128495442187842E-2</v>
      </c>
      <c r="T151">
        <v>206.96096086502075</v>
      </c>
    </row>
    <row r="152" spans="1:20">
      <c r="J152">
        <v>3</v>
      </c>
      <c r="K152">
        <v>198436.69588130468</v>
      </c>
      <c r="L152">
        <v>195709.47254084604</v>
      </c>
      <c r="M152">
        <v>1.3935060500913936E-2</v>
      </c>
      <c r="N152">
        <v>1039.2645289897919</v>
      </c>
      <c r="P152">
        <v>3</v>
      </c>
      <c r="Q152">
        <v>198436.69588130459</v>
      </c>
      <c r="R152">
        <v>195709.47254084604</v>
      </c>
      <c r="S152">
        <v>1.3935060500913489E-2</v>
      </c>
      <c r="T152">
        <v>316.71300983428955</v>
      </c>
    </row>
    <row r="153" spans="1:20">
      <c r="J153">
        <v>4</v>
      </c>
      <c r="K153">
        <v>197316.2481935625</v>
      </c>
      <c r="L153">
        <v>195993.89011255532</v>
      </c>
      <c r="M153">
        <v>6.7469352246019966E-3</v>
      </c>
      <c r="N153">
        <v>1300.0842218399048</v>
      </c>
      <c r="P153">
        <v>4</v>
      </c>
      <c r="Q153">
        <v>197316.24819356253</v>
      </c>
      <c r="R153">
        <v>195993.89011255532</v>
      </c>
      <c r="S153">
        <v>6.7469352246021458E-3</v>
      </c>
      <c r="T153">
        <v>403.92357683181763</v>
      </c>
    </row>
    <row r="154" spans="1:20">
      <c r="J154">
        <v>5</v>
      </c>
      <c r="K154">
        <v>197316.2481935625</v>
      </c>
      <c r="L154">
        <v>195993.89011255532</v>
      </c>
      <c r="M154">
        <v>6.7469352246019966E-3</v>
      </c>
      <c r="N154">
        <v>1903.2389438152313</v>
      </c>
      <c r="P154">
        <v>5</v>
      </c>
      <c r="Q154">
        <v>197316.24819356253</v>
      </c>
      <c r="R154">
        <v>195993.89011255532</v>
      </c>
      <c r="S154">
        <v>6.7469352246021458E-3</v>
      </c>
      <c r="T154">
        <v>561.8755738735199</v>
      </c>
    </row>
    <row r="155" spans="1:20">
      <c r="J155">
        <v>6</v>
      </c>
      <c r="K155">
        <v>197298.2675842499</v>
      </c>
      <c r="L155">
        <v>195993.89011255532</v>
      </c>
      <c r="M155">
        <v>6.6551945621646661E-3</v>
      </c>
      <c r="N155">
        <v>2348.6387059688568</v>
      </c>
      <c r="P155">
        <v>6</v>
      </c>
      <c r="Q155">
        <v>197298.2675842499</v>
      </c>
      <c r="R155">
        <v>195993.89011255532</v>
      </c>
      <c r="S155">
        <v>6.6551945621646661E-3</v>
      </c>
      <c r="T155">
        <v>686.41667199134827</v>
      </c>
    </row>
    <row r="156" spans="1:20">
      <c r="J156">
        <v>7</v>
      </c>
      <c r="K156">
        <v>197298.2675842499</v>
      </c>
      <c r="L156">
        <v>196301.03175569404</v>
      </c>
      <c r="M156">
        <v>5.0801354411471756E-3</v>
      </c>
      <c r="N156">
        <v>2703.7511730194092</v>
      </c>
      <c r="P156">
        <v>7</v>
      </c>
      <c r="Q156">
        <v>197298.2675842499</v>
      </c>
      <c r="R156">
        <v>196301.03175569404</v>
      </c>
      <c r="S156">
        <v>5.0801354411471756E-3</v>
      </c>
      <c r="T156">
        <v>790.37962102890015</v>
      </c>
    </row>
    <row r="157" spans="1:20">
      <c r="J157">
        <v>8</v>
      </c>
      <c r="K157">
        <v>197298.2675842499</v>
      </c>
      <c r="L157">
        <v>196301.03175569404</v>
      </c>
      <c r="M157">
        <v>5.0801354411471756E-3</v>
      </c>
      <c r="N157">
        <v>3111.2260010242462</v>
      </c>
      <c r="P157">
        <v>8</v>
      </c>
      <c r="Q157">
        <v>197298.2675842499</v>
      </c>
      <c r="R157">
        <v>196301.03175569404</v>
      </c>
      <c r="S157">
        <v>5.0801354411471756E-3</v>
      </c>
      <c r="T157">
        <v>909.52145791053772</v>
      </c>
    </row>
    <row r="158" spans="1:20">
      <c r="J158">
        <v>9</v>
      </c>
      <c r="K158">
        <v>197298.2675842499</v>
      </c>
      <c r="L158">
        <v>196301.03175569404</v>
      </c>
      <c r="M158">
        <v>5.0801354411471756E-3</v>
      </c>
      <c r="N158">
        <v>3551.2377619743347</v>
      </c>
      <c r="P158">
        <v>9</v>
      </c>
      <c r="Q158">
        <v>197298.2675842499</v>
      </c>
      <c r="R158">
        <v>196301.03175569404</v>
      </c>
      <c r="S158">
        <v>5.0801354411471756E-3</v>
      </c>
      <c r="T158">
        <v>1022.1679489612579</v>
      </c>
    </row>
    <row r="159" spans="1:20">
      <c r="J159">
        <v>10</v>
      </c>
      <c r="K159">
        <v>197298.2675842499</v>
      </c>
      <c r="L159">
        <v>196301.03175569404</v>
      </c>
      <c r="M159">
        <v>5.0801354411471799E-3</v>
      </c>
      <c r="N159">
        <v>4165.0179238319397</v>
      </c>
      <c r="P159">
        <v>10</v>
      </c>
      <c r="Q159">
        <v>197298.2675842499</v>
      </c>
      <c r="R159">
        <v>196301.03175569404</v>
      </c>
      <c r="S159">
        <v>5.0801354411471756E-3</v>
      </c>
      <c r="T159">
        <v>1173.3031888008118</v>
      </c>
    </row>
    <row r="160" spans="1:20">
      <c r="J160" s="37"/>
      <c r="K160" s="37"/>
      <c r="L160" s="37"/>
      <c r="M160" s="37"/>
      <c r="N160" s="37"/>
      <c r="O160" s="37"/>
      <c r="P160">
        <v>11</v>
      </c>
      <c r="Q160">
        <v>197298.2675842499</v>
      </c>
      <c r="R160">
        <v>196301.03175569404</v>
      </c>
      <c r="S160">
        <v>5.0801354411471756E-3</v>
      </c>
      <c r="T160">
        <v>1332.6767828464508</v>
      </c>
    </row>
    <row r="161" spans="1:20">
      <c r="J161" s="37"/>
      <c r="K161" s="37"/>
      <c r="L161" s="37"/>
      <c r="M161" s="37"/>
      <c r="N161" s="37"/>
      <c r="O161" s="37"/>
      <c r="P161">
        <v>12</v>
      </c>
      <c r="Q161">
        <v>197298.2675842499</v>
      </c>
      <c r="R161">
        <v>196301.03175569404</v>
      </c>
      <c r="S161">
        <v>5.0801354411471756E-3</v>
      </c>
      <c r="T161">
        <v>1547.52081990242</v>
      </c>
    </row>
    <row r="162" spans="1:20">
      <c r="J162" s="37"/>
      <c r="K162" s="37"/>
      <c r="L162" s="37"/>
      <c r="M162" s="37"/>
      <c r="N162" s="37"/>
      <c r="O162" s="37"/>
      <c r="P162">
        <v>13</v>
      </c>
      <c r="Q162">
        <v>197298.2675842499</v>
      </c>
      <c r="R162">
        <v>196301.03175569404</v>
      </c>
      <c r="S162">
        <v>5.0801354411471756E-3</v>
      </c>
      <c r="T162">
        <v>1804.076828956604</v>
      </c>
    </row>
    <row r="163" spans="1:20">
      <c r="J163" s="37"/>
      <c r="K163" s="37"/>
      <c r="L163" s="37"/>
      <c r="M163" s="37"/>
      <c r="N163" s="37"/>
      <c r="O163" s="37"/>
      <c r="P163">
        <v>14</v>
      </c>
      <c r="Q163">
        <v>197298.2675842499</v>
      </c>
      <c r="R163">
        <v>196301.03175569404</v>
      </c>
      <c r="S163">
        <v>5.0801354411471756E-3</v>
      </c>
      <c r="T163">
        <v>2136.3342988491058</v>
      </c>
    </row>
    <row r="164" spans="1:20">
      <c r="J164" s="37"/>
      <c r="K164" s="37"/>
      <c r="L164" s="37"/>
      <c r="M164" s="37"/>
      <c r="N164" s="37"/>
      <c r="O164" s="37"/>
      <c r="P164">
        <v>15</v>
      </c>
      <c r="Q164">
        <v>197298.2675842499</v>
      </c>
      <c r="R164">
        <v>196301.03175569404</v>
      </c>
      <c r="S164">
        <v>5.0801354411471756E-3</v>
      </c>
      <c r="T164">
        <v>2408.2108058929443</v>
      </c>
    </row>
    <row r="165" spans="1:20">
      <c r="J165" s="37"/>
      <c r="K165" s="37"/>
      <c r="L165" s="37"/>
      <c r="M165" s="37"/>
      <c r="N165" s="37"/>
      <c r="O165" s="37"/>
      <c r="P165">
        <v>16</v>
      </c>
      <c r="Q165">
        <v>197298.2675842499</v>
      </c>
      <c r="R165">
        <v>196301.03175569404</v>
      </c>
      <c r="S165">
        <v>5.0801354411471756E-3</v>
      </c>
      <c r="T165">
        <v>2772.4622368812561</v>
      </c>
    </row>
    <row r="166" spans="1:20">
      <c r="J166" s="37"/>
      <c r="K166" s="37"/>
      <c r="L166" s="37"/>
      <c r="M166" s="37"/>
      <c r="N166" s="37"/>
      <c r="O166" s="37"/>
      <c r="P166">
        <v>17</v>
      </c>
      <c r="Q166">
        <v>197298.2675842499</v>
      </c>
      <c r="R166">
        <v>196301.03175569404</v>
      </c>
      <c r="S166">
        <v>5.0801354411471756E-3</v>
      </c>
      <c r="T166">
        <v>3501.4738328456879</v>
      </c>
    </row>
    <row r="167" spans="1:20">
      <c r="J167" s="37"/>
      <c r="K167" s="37"/>
      <c r="L167" s="37"/>
      <c r="M167" s="37"/>
      <c r="N167" s="37"/>
      <c r="O167" s="37"/>
      <c r="P167">
        <v>18</v>
      </c>
      <c r="Q167">
        <v>197298.2675842499</v>
      </c>
      <c r="R167">
        <v>196301.03175569404</v>
      </c>
      <c r="S167">
        <v>5.0801354411471756E-3</v>
      </c>
      <c r="T167">
        <v>5279.6493639945984</v>
      </c>
    </row>
    <row r="169" spans="1:20">
      <c r="A169" s="4" t="s">
        <v>3</v>
      </c>
      <c r="B169" s="2">
        <v>15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1" spans="1:20">
      <c r="A171" s="1" t="s">
        <v>10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3" spans="1:20">
      <c r="A173" s="102" t="s">
        <v>4</v>
      </c>
      <c r="B173" s="102"/>
      <c r="D173" s="102" t="s">
        <v>7</v>
      </c>
      <c r="E173" s="102"/>
      <c r="F173" s="102"/>
      <c r="G173" s="102"/>
      <c r="H173" s="102"/>
      <c r="J173" s="102" t="s">
        <v>8</v>
      </c>
      <c r="K173" s="102"/>
      <c r="L173" s="102"/>
      <c r="M173" s="102"/>
      <c r="N173" s="102"/>
      <c r="P173" s="102" t="s">
        <v>9</v>
      </c>
      <c r="Q173" s="102"/>
      <c r="R173" s="102"/>
      <c r="S173" s="102"/>
      <c r="T173" s="102"/>
    </row>
    <row r="174" spans="1:20">
      <c r="A174" s="5" t="s">
        <v>5</v>
      </c>
      <c r="B174" s="5" t="s">
        <v>6</v>
      </c>
      <c r="D174" s="5" t="s">
        <v>0</v>
      </c>
      <c r="E174" s="5" t="s">
        <v>61</v>
      </c>
      <c r="F174" s="5" t="s">
        <v>1</v>
      </c>
      <c r="G174" s="5" t="s">
        <v>6</v>
      </c>
      <c r="H174" s="5" t="s">
        <v>2</v>
      </c>
      <c r="J174" s="5" t="s">
        <v>0</v>
      </c>
      <c r="K174" s="5" t="s">
        <v>61</v>
      </c>
      <c r="L174" s="5" t="s">
        <v>1</v>
      </c>
      <c r="M174" s="5" t="s">
        <v>6</v>
      </c>
      <c r="N174" s="5" t="s">
        <v>2</v>
      </c>
      <c r="P174" s="5" t="s">
        <v>0</v>
      </c>
      <c r="Q174" s="5" t="s">
        <v>61</v>
      </c>
      <c r="R174" s="5" t="s">
        <v>1</v>
      </c>
      <c r="S174" s="5" t="s">
        <v>6</v>
      </c>
      <c r="T174" s="5" t="s">
        <v>2</v>
      </c>
    </row>
    <row r="175" spans="1:20">
      <c r="A175">
        <v>212880.08292040278</v>
      </c>
      <c r="B175">
        <v>2.1340704455012225</v>
      </c>
      <c r="D175">
        <v>1</v>
      </c>
      <c r="E175">
        <v>242415.19242642255</v>
      </c>
      <c r="F175">
        <v>240613.65648717945</v>
      </c>
      <c r="G175">
        <v>7.4872555678862267E-3</v>
      </c>
      <c r="H175">
        <v>55.819506883621216</v>
      </c>
      <c r="J175">
        <v>1</v>
      </c>
      <c r="K175">
        <v>242479.81089977856</v>
      </c>
      <c r="L175">
        <v>240419.8040378546</v>
      </c>
      <c r="M175">
        <v>8.5683742658720762E-3</v>
      </c>
      <c r="N175">
        <v>74.779037952423096</v>
      </c>
      <c r="P175">
        <v>1</v>
      </c>
      <c r="Q175">
        <v>242479.81089977856</v>
      </c>
      <c r="R175">
        <v>240419.8040378546</v>
      </c>
      <c r="S175">
        <v>8.5683742658720762E-3</v>
      </c>
      <c r="T175">
        <v>26.348059177398682</v>
      </c>
    </row>
    <row r="176" spans="1:20">
      <c r="D176">
        <v>2</v>
      </c>
      <c r="E176">
        <v>241607.75748516124</v>
      </c>
      <c r="F176">
        <v>240613.65648717945</v>
      </c>
      <c r="G176">
        <v>4.1315235905355118E-3</v>
      </c>
      <c r="H176">
        <v>231.97788405418396</v>
      </c>
      <c r="J176">
        <v>2</v>
      </c>
      <c r="K176">
        <v>241692.49481021956</v>
      </c>
      <c r="L176">
        <v>240456.46589539893</v>
      </c>
      <c r="M176">
        <v>5.1403438465169871E-3</v>
      </c>
      <c r="N176">
        <v>156.17153286933899</v>
      </c>
      <c r="P176">
        <v>2</v>
      </c>
      <c r="Q176">
        <v>241692.49481021959</v>
      </c>
      <c r="R176">
        <v>240456.46589539893</v>
      </c>
      <c r="S176">
        <v>5.1403438465171085E-3</v>
      </c>
      <c r="T176">
        <v>60.391223192214966</v>
      </c>
    </row>
    <row r="177" spans="1:20">
      <c r="D177">
        <v>3</v>
      </c>
      <c r="E177">
        <v>241143.40267262852</v>
      </c>
      <c r="F177">
        <v>240613.65648717945</v>
      </c>
      <c r="G177">
        <v>2.2016463786098308E-3</v>
      </c>
      <c r="H177">
        <v>1001.9411120414734</v>
      </c>
      <c r="J177">
        <v>3</v>
      </c>
      <c r="K177">
        <v>241229.91577066615</v>
      </c>
      <c r="L177">
        <v>240456.46589539893</v>
      </c>
      <c r="M177">
        <v>3.2165900483777437E-3</v>
      </c>
      <c r="N177">
        <v>252.47342896461487</v>
      </c>
      <c r="P177">
        <v>3</v>
      </c>
      <c r="Q177">
        <v>241229.91577066615</v>
      </c>
      <c r="R177">
        <v>240456.46589539893</v>
      </c>
      <c r="S177">
        <v>3.2165900483777437E-3</v>
      </c>
      <c r="T177">
        <v>95.88161301612854</v>
      </c>
    </row>
    <row r="178" spans="1:20">
      <c r="D178">
        <v>4</v>
      </c>
      <c r="E178">
        <v>240832.53019828902</v>
      </c>
      <c r="F178">
        <v>240613.65648717945</v>
      </c>
      <c r="G178">
        <v>9.0964791568774077E-4</v>
      </c>
      <c r="H178">
        <v>2874.0202820301056</v>
      </c>
      <c r="J178">
        <v>4</v>
      </c>
      <c r="K178">
        <v>240922.74977437017</v>
      </c>
      <c r="L178">
        <v>240456.46589539893</v>
      </c>
      <c r="M178">
        <v>1.9391613248365667E-3</v>
      </c>
      <c r="N178">
        <v>356.47321105003357</v>
      </c>
      <c r="P178">
        <v>4</v>
      </c>
      <c r="Q178">
        <v>240922.74977437017</v>
      </c>
      <c r="R178">
        <v>240456.46589539893</v>
      </c>
      <c r="S178">
        <v>1.9391613248365667E-3</v>
      </c>
      <c r="T178">
        <v>128.84891819953918</v>
      </c>
    </row>
    <row r="179" spans="1:20">
      <c r="J179">
        <v>5</v>
      </c>
      <c r="K179">
        <v>240922.74977437017</v>
      </c>
      <c r="L179">
        <v>240483.95750581508</v>
      </c>
      <c r="M179">
        <v>1.8246217881060826E-3</v>
      </c>
      <c r="N179">
        <v>491.08682084083557</v>
      </c>
      <c r="P179">
        <v>5</v>
      </c>
      <c r="Q179">
        <v>240922.74977437017</v>
      </c>
      <c r="R179">
        <v>240483.95750581508</v>
      </c>
      <c r="S179">
        <v>1.8246217881060826E-3</v>
      </c>
      <c r="T179">
        <v>165.0863471031189</v>
      </c>
    </row>
    <row r="180" spans="1:20">
      <c r="J180">
        <v>6</v>
      </c>
      <c r="K180">
        <v>240922.74977437017</v>
      </c>
      <c r="L180">
        <v>240535.45640798585</v>
      </c>
      <c r="M180">
        <v>1.6101300497145994E-3</v>
      </c>
      <c r="N180">
        <v>655.07714486122131</v>
      </c>
      <c r="P180">
        <v>6</v>
      </c>
      <c r="Q180">
        <v>240922.74977437017</v>
      </c>
      <c r="R180">
        <v>240535.45640798585</v>
      </c>
      <c r="S180">
        <v>1.6101300497145994E-3</v>
      </c>
      <c r="T180">
        <v>209.71016907691956</v>
      </c>
    </row>
    <row r="181" spans="1:20">
      <c r="J181">
        <v>7</v>
      </c>
      <c r="K181">
        <v>240889.04543038571</v>
      </c>
      <c r="L181">
        <v>240535.45640798585</v>
      </c>
      <c r="M181">
        <v>1.4700079051967923E-3</v>
      </c>
      <c r="N181">
        <v>823.6578688621521</v>
      </c>
      <c r="P181">
        <v>7</v>
      </c>
      <c r="Q181">
        <v>240889.04543038574</v>
      </c>
      <c r="R181">
        <v>240535.45640798585</v>
      </c>
      <c r="S181">
        <v>1.4700079051969133E-3</v>
      </c>
      <c r="T181">
        <v>258.9350380897522</v>
      </c>
    </row>
    <row r="182" spans="1:20">
      <c r="J182">
        <v>8</v>
      </c>
      <c r="K182">
        <v>240822.31144220135</v>
      </c>
      <c r="L182">
        <v>240535.45640798585</v>
      </c>
      <c r="M182">
        <v>1.1925686071368252E-3</v>
      </c>
      <c r="N182">
        <v>1060.411159992218</v>
      </c>
      <c r="P182">
        <v>8</v>
      </c>
      <c r="Q182">
        <v>240822.31144220129</v>
      </c>
      <c r="R182">
        <v>240535.45640798585</v>
      </c>
      <c r="S182">
        <v>1.1925686071365832E-3</v>
      </c>
      <c r="T182">
        <v>345.4545111656189</v>
      </c>
    </row>
    <row r="183" spans="1:20">
      <c r="J183">
        <v>9</v>
      </c>
      <c r="K183">
        <v>240778.68105421116</v>
      </c>
      <c r="L183">
        <v>240535.45640798585</v>
      </c>
      <c r="M183">
        <v>1.0111800141961713E-3</v>
      </c>
      <c r="N183">
        <v>1232.0214869976044</v>
      </c>
      <c r="P183">
        <v>9</v>
      </c>
      <c r="Q183">
        <v>240778.68105421116</v>
      </c>
      <c r="R183">
        <v>240535.45640798585</v>
      </c>
      <c r="S183">
        <v>1.0111800141961713E-3</v>
      </c>
      <c r="T183">
        <v>407.05282402038574</v>
      </c>
    </row>
    <row r="184" spans="1:20">
      <c r="J184">
        <v>10</v>
      </c>
      <c r="K184">
        <v>240778.68105421116</v>
      </c>
      <c r="L184">
        <v>240535.45640798585</v>
      </c>
      <c r="M184">
        <v>1.0111800141961713E-3</v>
      </c>
      <c r="N184">
        <v>1523.802533864975</v>
      </c>
      <c r="P184">
        <v>10</v>
      </c>
      <c r="Q184">
        <v>240778.68105421116</v>
      </c>
      <c r="R184">
        <v>240535.45640798585</v>
      </c>
      <c r="S184">
        <v>1.0111800141961713E-3</v>
      </c>
      <c r="T184">
        <v>498.63885903358459</v>
      </c>
    </row>
    <row r="185" spans="1:20">
      <c r="J185">
        <v>11</v>
      </c>
      <c r="K185">
        <v>240778.68105421116</v>
      </c>
      <c r="L185">
        <v>240613.65648717945</v>
      </c>
      <c r="M185">
        <v>6.8584871466138896E-4</v>
      </c>
      <c r="N185">
        <v>1825.5056819915771</v>
      </c>
      <c r="P185">
        <v>11</v>
      </c>
      <c r="Q185">
        <v>240778.68105421116</v>
      </c>
      <c r="R185">
        <v>240613.65648717945</v>
      </c>
      <c r="S185">
        <v>6.8584871466138896E-4</v>
      </c>
      <c r="T185">
        <v>574.2575352191925</v>
      </c>
    </row>
    <row r="187" spans="1:20">
      <c r="A187" s="6" t="s">
        <v>11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9" spans="1:20">
      <c r="A189" s="102" t="s">
        <v>4</v>
      </c>
      <c r="B189" s="102"/>
      <c r="D189" s="102" t="s">
        <v>7</v>
      </c>
      <c r="E189" s="102"/>
      <c r="F189" s="102"/>
      <c r="G189" s="102"/>
      <c r="H189" s="102"/>
      <c r="J189" s="102" t="s">
        <v>8</v>
      </c>
      <c r="K189" s="102"/>
      <c r="L189" s="102"/>
      <c r="M189" s="102"/>
      <c r="N189" s="102"/>
      <c r="P189" s="102" t="s">
        <v>9</v>
      </c>
      <c r="Q189" s="102"/>
      <c r="R189" s="102"/>
      <c r="S189" s="102"/>
      <c r="T189" s="102"/>
    </row>
    <row r="190" spans="1:20">
      <c r="A190" s="5" t="s">
        <v>5</v>
      </c>
      <c r="B190" s="5" t="s">
        <v>6</v>
      </c>
      <c r="D190" s="5" t="s">
        <v>0</v>
      </c>
      <c r="E190" s="5" t="s">
        <v>61</v>
      </c>
      <c r="F190" s="5" t="s">
        <v>1</v>
      </c>
      <c r="G190" s="5" t="s">
        <v>6</v>
      </c>
      <c r="H190" s="5" t="s">
        <v>2</v>
      </c>
      <c r="J190" s="5" t="s">
        <v>0</v>
      </c>
      <c r="K190" s="5" t="s">
        <v>61</v>
      </c>
      <c r="L190" s="5" t="s">
        <v>1</v>
      </c>
      <c r="M190" s="5" t="s">
        <v>6</v>
      </c>
      <c r="N190" s="5" t="s">
        <v>2</v>
      </c>
      <c r="P190" s="5" t="s">
        <v>0</v>
      </c>
      <c r="Q190" s="5" t="s">
        <v>61</v>
      </c>
      <c r="R190" s="5" t="s">
        <v>1</v>
      </c>
      <c r="S190" s="5" t="s">
        <v>6</v>
      </c>
      <c r="T190" s="5" t="s">
        <v>2</v>
      </c>
    </row>
    <row r="191" spans="1:20">
      <c r="A191">
        <v>55398.753044110323</v>
      </c>
      <c r="B191">
        <v>8.5993909113311933</v>
      </c>
      <c r="D191">
        <v>1</v>
      </c>
      <c r="E191">
        <v>145954.72010463697</v>
      </c>
      <c r="F191">
        <v>140564.31768272855</v>
      </c>
      <c r="G191">
        <v>3.8348298563759577E-2</v>
      </c>
      <c r="H191">
        <v>384.03419303894043</v>
      </c>
      <c r="J191">
        <v>1</v>
      </c>
      <c r="K191">
        <v>146157.75018436156</v>
      </c>
      <c r="L191">
        <v>138733.22641545421</v>
      </c>
      <c r="M191">
        <v>5.3516550870616089E-2</v>
      </c>
      <c r="N191">
        <v>329.42639780044556</v>
      </c>
      <c r="P191">
        <v>1</v>
      </c>
      <c r="Q191">
        <v>146157.75018436153</v>
      </c>
      <c r="R191">
        <v>138733.22641545421</v>
      </c>
      <c r="S191">
        <v>5.3516550870615881E-2</v>
      </c>
      <c r="T191">
        <v>60.149330854415894</v>
      </c>
    </row>
    <row r="192" spans="1:20">
      <c r="D192">
        <v>2</v>
      </c>
      <c r="E192">
        <v>142981.419813763</v>
      </c>
      <c r="F192">
        <v>140564.31768272855</v>
      </c>
      <c r="G192">
        <v>1.7195702087710173E-2</v>
      </c>
      <c r="H192">
        <v>3631.5197448730469</v>
      </c>
      <c r="J192">
        <v>2</v>
      </c>
      <c r="K192">
        <v>143165.50023280599</v>
      </c>
      <c r="L192">
        <v>141474.23860335982</v>
      </c>
      <c r="M192">
        <v>1.1954555445163651E-2</v>
      </c>
      <c r="N192">
        <v>742.35536789894104</v>
      </c>
      <c r="P192">
        <v>2</v>
      </c>
      <c r="Q192">
        <v>143165.50023280602</v>
      </c>
      <c r="R192">
        <v>141474.23860335982</v>
      </c>
      <c r="S192">
        <v>1.1954555445163858E-2</v>
      </c>
      <c r="T192">
        <v>170.35106897354126</v>
      </c>
    </row>
    <row r="193" spans="10:20">
      <c r="J193">
        <v>3</v>
      </c>
      <c r="K193">
        <v>142508.97499534156</v>
      </c>
      <c r="L193">
        <v>141474.23860335982</v>
      </c>
      <c r="M193">
        <v>7.3139562523658634E-3</v>
      </c>
      <c r="N193">
        <v>978.80819082260132</v>
      </c>
      <c r="P193">
        <v>3</v>
      </c>
      <c r="Q193">
        <v>142508.9749953415</v>
      </c>
      <c r="R193">
        <v>141474.23860335982</v>
      </c>
      <c r="S193">
        <v>7.3139562523654522E-3</v>
      </c>
      <c r="T193">
        <v>212.87325382232666</v>
      </c>
    </row>
    <row r="194" spans="10:20">
      <c r="J194">
        <v>4</v>
      </c>
      <c r="K194">
        <v>142226.13731225347</v>
      </c>
      <c r="L194">
        <v>141474.23860335982</v>
      </c>
      <c r="M194">
        <v>5.3147393922486109E-3</v>
      </c>
      <c r="N194">
        <v>1449.8112978935242</v>
      </c>
      <c r="P194">
        <v>4</v>
      </c>
      <c r="Q194">
        <v>142226.13731225303</v>
      </c>
      <c r="R194">
        <v>141474.23860335982</v>
      </c>
      <c r="S194">
        <v>5.3147393922455257E-3</v>
      </c>
      <c r="T194">
        <v>344.10445499420166</v>
      </c>
    </row>
    <row r="195" spans="10:20">
      <c r="J195">
        <v>5</v>
      </c>
      <c r="K195">
        <v>142226.13731225347</v>
      </c>
      <c r="L195">
        <v>141474.23860335982</v>
      </c>
      <c r="M195">
        <v>5.3147393922486109E-3</v>
      </c>
      <c r="N195">
        <v>1956.2617390155792</v>
      </c>
      <c r="P195">
        <v>5</v>
      </c>
      <c r="Q195">
        <v>142226.13731225303</v>
      </c>
      <c r="R195">
        <v>141474.23860335982</v>
      </c>
      <c r="S195">
        <v>5.3147393922455257E-3</v>
      </c>
      <c r="T195">
        <v>447.84010601043701</v>
      </c>
    </row>
    <row r="196" spans="10:20">
      <c r="J196">
        <v>6</v>
      </c>
      <c r="K196">
        <v>142226.13731225347</v>
      </c>
      <c r="L196">
        <v>141474.23860335982</v>
      </c>
      <c r="M196">
        <v>5.3147393922486109E-3</v>
      </c>
      <c r="N196">
        <v>2619.9759979248047</v>
      </c>
      <c r="P196">
        <v>6</v>
      </c>
      <c r="Q196">
        <v>142226.13731225303</v>
      </c>
      <c r="R196">
        <v>141474.23860335982</v>
      </c>
      <c r="S196">
        <v>5.3147393922455257E-3</v>
      </c>
      <c r="T196">
        <v>576.79559183120728</v>
      </c>
    </row>
    <row r="197" spans="10:20">
      <c r="J197">
        <v>7</v>
      </c>
      <c r="K197">
        <v>142226.13731225347</v>
      </c>
      <c r="L197">
        <v>141474.23860335982</v>
      </c>
      <c r="M197">
        <v>5.3147393922486109E-3</v>
      </c>
      <c r="N197">
        <v>3250.0143678188324</v>
      </c>
      <c r="P197">
        <v>7</v>
      </c>
      <c r="Q197">
        <v>142226.13731225303</v>
      </c>
      <c r="R197">
        <v>141474.23860335982</v>
      </c>
      <c r="S197">
        <v>5.3147393922455257E-3</v>
      </c>
      <c r="T197">
        <v>714.99955081939697</v>
      </c>
    </row>
    <row r="198" spans="10:20">
      <c r="J198">
        <v>8</v>
      </c>
      <c r="K198">
        <v>142162.16542589787</v>
      </c>
      <c r="L198">
        <v>141474.23860335982</v>
      </c>
      <c r="M198">
        <v>4.8625589317835968E-3</v>
      </c>
      <c r="N198">
        <v>3882.5859270095825</v>
      </c>
      <c r="P198">
        <v>8</v>
      </c>
      <c r="Q198">
        <v>142162.16542589793</v>
      </c>
      <c r="R198">
        <v>141474.23860335982</v>
      </c>
      <c r="S198">
        <v>4.8625589317840088E-3</v>
      </c>
      <c r="T198">
        <v>867.20412087440491</v>
      </c>
    </row>
    <row r="199" spans="10:20">
      <c r="P199">
        <v>9</v>
      </c>
      <c r="Q199">
        <v>142162.16542589793</v>
      </c>
      <c r="R199">
        <v>141474.23860335982</v>
      </c>
      <c r="S199">
        <v>4.8625589317840088E-3</v>
      </c>
      <c r="T199">
        <v>1050.8800318241119</v>
      </c>
    </row>
    <row r="200" spans="10:20">
      <c r="P200">
        <v>10</v>
      </c>
      <c r="Q200">
        <v>142162.16542589793</v>
      </c>
      <c r="R200">
        <v>141474.23860335982</v>
      </c>
      <c r="S200">
        <v>4.8625589317840088E-3</v>
      </c>
      <c r="T200">
        <v>1240.1095778942108</v>
      </c>
    </row>
    <row r="201" spans="10:20">
      <c r="P201">
        <v>11</v>
      </c>
      <c r="Q201">
        <v>142162.16542589793</v>
      </c>
      <c r="R201">
        <v>141474.23860335982</v>
      </c>
      <c r="S201">
        <v>4.8625589317840088E-3</v>
      </c>
      <c r="T201">
        <v>1501.1500318050385</v>
      </c>
    </row>
    <row r="202" spans="10:20">
      <c r="P202">
        <v>12</v>
      </c>
      <c r="Q202">
        <v>142162.16542589793</v>
      </c>
      <c r="R202">
        <v>141474.23860335982</v>
      </c>
      <c r="S202">
        <v>4.8625589317840088E-3</v>
      </c>
      <c r="T202">
        <v>1805.6146669387817</v>
      </c>
    </row>
    <row r="203" spans="10:20">
      <c r="P203">
        <v>13</v>
      </c>
      <c r="Q203">
        <v>142162.16542589793</v>
      </c>
      <c r="R203">
        <v>141474.23860335982</v>
      </c>
      <c r="S203">
        <v>4.8625589317840088E-3</v>
      </c>
      <c r="T203">
        <v>2033.6802408695221</v>
      </c>
    </row>
    <row r="204" spans="10:20">
      <c r="P204">
        <v>14</v>
      </c>
      <c r="Q204">
        <v>142162.16542589793</v>
      </c>
      <c r="R204">
        <v>141474.23860335982</v>
      </c>
      <c r="S204">
        <v>4.8625589317840088E-3</v>
      </c>
      <c r="T204">
        <v>2247.1665070056915</v>
      </c>
    </row>
    <row r="205" spans="10:20">
      <c r="P205">
        <v>15</v>
      </c>
      <c r="Q205">
        <v>142162.16542589793</v>
      </c>
      <c r="R205">
        <v>141474.23860335982</v>
      </c>
      <c r="S205">
        <v>4.8625589317840088E-3</v>
      </c>
      <c r="T205">
        <v>2622.4350860118866</v>
      </c>
    </row>
    <row r="206" spans="10:20">
      <c r="P206">
        <v>16</v>
      </c>
      <c r="Q206">
        <v>142162.16542589793</v>
      </c>
      <c r="R206">
        <v>141474.23860335982</v>
      </c>
      <c r="S206">
        <v>4.8625589317840088E-3</v>
      </c>
      <c r="T206">
        <v>2941.8621599674225</v>
      </c>
    </row>
    <row r="207" spans="10:20">
      <c r="P207">
        <v>17</v>
      </c>
      <c r="Q207">
        <v>142162.16542589793</v>
      </c>
      <c r="R207">
        <v>141474.23860335982</v>
      </c>
      <c r="S207">
        <v>4.8625589317840088E-3</v>
      </c>
      <c r="T207">
        <v>3292.9556698799133</v>
      </c>
    </row>
    <row r="208" spans="10:20">
      <c r="P208">
        <v>18</v>
      </c>
      <c r="Q208">
        <v>142162.16542589793</v>
      </c>
      <c r="R208">
        <v>141474.23860335982</v>
      </c>
      <c r="S208">
        <v>4.8625589317840088E-3</v>
      </c>
      <c r="T208">
        <v>3746.3562059402466</v>
      </c>
    </row>
    <row r="210" spans="1:20">
      <c r="A210" s="11" t="s">
        <v>13</v>
      </c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</row>
    <row r="212" spans="1:20">
      <c r="A212" s="102" t="s">
        <v>4</v>
      </c>
      <c r="B212" s="102"/>
      <c r="D212" s="102" t="s">
        <v>7</v>
      </c>
      <c r="E212" s="102"/>
      <c r="F212" s="102"/>
      <c r="G212" s="102"/>
      <c r="H212" s="102"/>
      <c r="J212" s="102" t="s">
        <v>8</v>
      </c>
      <c r="K212" s="102"/>
      <c r="L212" s="102"/>
      <c r="M212" s="102"/>
      <c r="N212" s="102"/>
      <c r="P212" s="102" t="s">
        <v>9</v>
      </c>
      <c r="Q212" s="102"/>
      <c r="R212" s="102"/>
      <c r="S212" s="102"/>
      <c r="T212" s="102"/>
    </row>
    <row r="213" spans="1:20">
      <c r="A213" s="5" t="s">
        <v>5</v>
      </c>
      <c r="B213" s="5" t="s">
        <v>6</v>
      </c>
      <c r="D213" s="5" t="s">
        <v>0</v>
      </c>
      <c r="E213" s="5" t="s">
        <v>61</v>
      </c>
      <c r="F213" s="5" t="s">
        <v>1</v>
      </c>
      <c r="G213" s="5" t="s">
        <v>6</v>
      </c>
      <c r="H213" s="5" t="s">
        <v>2</v>
      </c>
      <c r="J213" s="5" t="s">
        <v>0</v>
      </c>
      <c r="K213" s="5" t="s">
        <v>61</v>
      </c>
      <c r="L213" s="5" t="s">
        <v>1</v>
      </c>
      <c r="M213" s="5" t="s">
        <v>6</v>
      </c>
      <c r="N213" s="5" t="s">
        <v>2</v>
      </c>
      <c r="P213" s="5" t="s">
        <v>0</v>
      </c>
      <c r="Q213" s="5" t="s">
        <v>61</v>
      </c>
      <c r="R213" s="5" t="s">
        <v>1</v>
      </c>
      <c r="S213" s="5" t="s">
        <v>6</v>
      </c>
      <c r="T213" s="5" t="s">
        <v>2</v>
      </c>
    </row>
    <row r="214" spans="1:20">
      <c r="A214">
        <v>188202.56623789357</v>
      </c>
      <c r="B214">
        <v>3.2336733265519144</v>
      </c>
      <c r="D214">
        <v>1</v>
      </c>
      <c r="E214">
        <v>202020.62775384181</v>
      </c>
      <c r="F214">
        <v>194680.57261884183</v>
      </c>
      <c r="G214">
        <v>3.7703069372878852E-2</v>
      </c>
      <c r="H214">
        <v>1804.4210500717163</v>
      </c>
      <c r="J214">
        <v>1</v>
      </c>
      <c r="K214">
        <v>202285.40502688318</v>
      </c>
      <c r="L214">
        <v>194337.76296375308</v>
      </c>
      <c r="M214">
        <v>4.0896025259961728E-2</v>
      </c>
      <c r="N214">
        <v>686.33072996139526</v>
      </c>
      <c r="P214">
        <v>1</v>
      </c>
      <c r="Q214">
        <v>202285.40502688225</v>
      </c>
      <c r="R214">
        <v>194337.76296375308</v>
      </c>
      <c r="S214">
        <v>4.0896025259956933E-2</v>
      </c>
      <c r="T214">
        <v>169.87261295318604</v>
      </c>
    </row>
    <row r="215" spans="1:20">
      <c r="D215">
        <v>2</v>
      </c>
      <c r="E215">
        <v>198165.29275227527</v>
      </c>
      <c r="F215">
        <v>194680.57261884183</v>
      </c>
      <c r="G215">
        <v>1.7899680931471516E-2</v>
      </c>
      <c r="H215">
        <v>3662.3289129734039</v>
      </c>
      <c r="J215">
        <v>2</v>
      </c>
      <c r="K215">
        <v>198440.53558185603</v>
      </c>
      <c r="L215">
        <v>194346.32802022103</v>
      </c>
      <c r="M215">
        <v>2.1066554759959329E-2</v>
      </c>
      <c r="N215">
        <v>1170.0209560394287</v>
      </c>
      <c r="P215">
        <v>2</v>
      </c>
      <c r="Q215">
        <v>198440.53558185583</v>
      </c>
      <c r="R215">
        <v>194346.32802022103</v>
      </c>
      <c r="S215">
        <v>2.1066554759958282E-2</v>
      </c>
      <c r="T215">
        <v>301.93772983551025</v>
      </c>
    </row>
    <row r="216" spans="1:20">
      <c r="J216">
        <v>3</v>
      </c>
      <c r="K216">
        <v>196317.91443970191</v>
      </c>
      <c r="L216">
        <v>194400.11974001923</v>
      </c>
      <c r="M216">
        <v>9.8651929960096724E-3</v>
      </c>
      <c r="N216">
        <v>1672.5637700557709</v>
      </c>
      <c r="P216">
        <v>3</v>
      </c>
      <c r="Q216">
        <v>196317.91443970185</v>
      </c>
      <c r="R216">
        <v>194400.11974001923</v>
      </c>
      <c r="S216">
        <v>9.865192996009374E-3</v>
      </c>
      <c r="T216">
        <v>422.23791098594666</v>
      </c>
    </row>
    <row r="217" spans="1:20">
      <c r="J217">
        <v>4</v>
      </c>
      <c r="K217">
        <v>195541.4409301976</v>
      </c>
      <c r="L217">
        <v>194404.4726209967</v>
      </c>
      <c r="M217">
        <v>5.8484678560738737E-3</v>
      </c>
      <c r="N217">
        <v>2407.8683660030365</v>
      </c>
      <c r="P217">
        <v>4</v>
      </c>
      <c r="Q217">
        <v>195541.44093019766</v>
      </c>
      <c r="R217">
        <v>194404.4726209967</v>
      </c>
      <c r="S217">
        <v>5.8484678560741729E-3</v>
      </c>
      <c r="T217">
        <v>567.46455883979797</v>
      </c>
    </row>
    <row r="218" spans="1:20">
      <c r="J218">
        <v>5</v>
      </c>
      <c r="K218">
        <v>195541.4409301976</v>
      </c>
      <c r="L218">
        <v>194454.74598058232</v>
      </c>
      <c r="M218">
        <v>5.5884208129525171E-3</v>
      </c>
      <c r="N218">
        <v>3275.1676669120789</v>
      </c>
      <c r="P218">
        <v>5</v>
      </c>
      <c r="Q218">
        <v>195541.44093019766</v>
      </c>
      <c r="R218">
        <v>194454.74598058232</v>
      </c>
      <c r="S218">
        <v>5.5884208129528164E-3</v>
      </c>
      <c r="T218">
        <v>729.87251091003418</v>
      </c>
    </row>
    <row r="219" spans="1:20">
      <c r="J219">
        <v>6</v>
      </c>
      <c r="K219">
        <v>195482.44122040441</v>
      </c>
      <c r="L219">
        <v>194454.74598058232</v>
      </c>
      <c r="M219">
        <v>5.2850098085274397E-3</v>
      </c>
      <c r="N219">
        <v>4107.2310509681702</v>
      </c>
      <c r="P219">
        <v>6</v>
      </c>
      <c r="Q219">
        <v>195482.44122040438</v>
      </c>
      <c r="R219">
        <v>194454.74598058232</v>
      </c>
      <c r="S219">
        <v>5.2850098085272896E-3</v>
      </c>
      <c r="T219">
        <v>874.48938894271851</v>
      </c>
    </row>
    <row r="220" spans="1:20">
      <c r="P220">
        <v>7</v>
      </c>
      <c r="Q220">
        <v>195207.22434128623</v>
      </c>
      <c r="R220">
        <v>194454.74598058232</v>
      </c>
      <c r="S220">
        <v>3.8696836989468683E-3</v>
      </c>
      <c r="T220">
        <v>1079.5472979545593</v>
      </c>
    </row>
    <row r="221" spans="1:20">
      <c r="P221">
        <v>8</v>
      </c>
      <c r="Q221">
        <v>195196.7810124518</v>
      </c>
      <c r="R221">
        <v>194454.74598058232</v>
      </c>
      <c r="S221">
        <v>3.8159779959476077E-3</v>
      </c>
      <c r="T221">
        <v>1281.3289167881012</v>
      </c>
    </row>
    <row r="222" spans="1:20">
      <c r="P222">
        <v>9</v>
      </c>
      <c r="Q222">
        <v>195196.7810124518</v>
      </c>
      <c r="R222">
        <v>194454.74598058232</v>
      </c>
      <c r="S222">
        <v>3.8159779959476077E-3</v>
      </c>
      <c r="T222">
        <v>1482.5297269821167</v>
      </c>
    </row>
    <row r="223" spans="1:20">
      <c r="P223">
        <v>10</v>
      </c>
      <c r="Q223">
        <v>195196.7810124518</v>
      </c>
      <c r="R223">
        <v>194454.74598058232</v>
      </c>
      <c r="S223">
        <v>3.8159779959476077E-3</v>
      </c>
      <c r="T223">
        <v>1742.9395859241486</v>
      </c>
    </row>
    <row r="224" spans="1:20">
      <c r="P224">
        <v>11</v>
      </c>
      <c r="Q224">
        <v>195196.7810124518</v>
      </c>
      <c r="R224">
        <v>194454.74598058232</v>
      </c>
      <c r="S224">
        <v>3.8159779959476077E-3</v>
      </c>
      <c r="T224">
        <v>2001.4178838729858</v>
      </c>
    </row>
    <row r="225" spans="1:20">
      <c r="P225">
        <v>12</v>
      </c>
      <c r="Q225">
        <v>195196.7810124518</v>
      </c>
      <c r="R225">
        <v>194454.74598058232</v>
      </c>
      <c r="S225">
        <v>3.8159779959476077E-3</v>
      </c>
      <c r="T225">
        <v>2229.0959439277649</v>
      </c>
    </row>
    <row r="226" spans="1:20">
      <c r="P226">
        <v>13</v>
      </c>
      <c r="Q226">
        <v>195196.7810124518</v>
      </c>
      <c r="R226">
        <v>194454.74598058232</v>
      </c>
      <c r="S226">
        <v>3.8159779959476077E-3</v>
      </c>
      <c r="T226">
        <v>2585.0960228443146</v>
      </c>
    </row>
    <row r="227" spans="1:20">
      <c r="P227">
        <v>14</v>
      </c>
      <c r="Q227">
        <v>195196.7810124518</v>
      </c>
      <c r="R227">
        <v>194454.74598058232</v>
      </c>
      <c r="S227">
        <v>3.8159779959476077E-3</v>
      </c>
      <c r="T227">
        <v>3008.4443919658661</v>
      </c>
    </row>
    <row r="228" spans="1:20">
      <c r="P228">
        <v>15</v>
      </c>
      <c r="Q228">
        <v>195196.7810124518</v>
      </c>
      <c r="R228">
        <v>194454.74598058232</v>
      </c>
      <c r="S228">
        <v>3.8159779959476077E-3</v>
      </c>
      <c r="T228">
        <v>3528.360337972641</v>
      </c>
    </row>
    <row r="229" spans="1:20">
      <c r="P229">
        <v>16</v>
      </c>
      <c r="Q229">
        <v>195196.7810124518</v>
      </c>
      <c r="R229">
        <v>194454.74598058232</v>
      </c>
      <c r="S229">
        <v>3.8159779959476077E-3</v>
      </c>
      <c r="T229">
        <v>4175.3151228427887</v>
      </c>
    </row>
    <row r="231" spans="1:20">
      <c r="A231" s="4" t="s">
        <v>3</v>
      </c>
      <c r="B231" s="2">
        <v>20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3" spans="1:20">
      <c r="A233" s="1" t="s">
        <v>10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5" spans="1:20">
      <c r="A235" s="102" t="s">
        <v>4</v>
      </c>
      <c r="B235" s="102"/>
      <c r="D235" s="102" t="s">
        <v>7</v>
      </c>
      <c r="E235" s="102"/>
      <c r="F235" s="102"/>
      <c r="G235" s="102"/>
      <c r="H235" s="102"/>
      <c r="J235" s="102" t="s">
        <v>8</v>
      </c>
      <c r="K235" s="102"/>
      <c r="L235" s="102"/>
      <c r="M235" s="102"/>
      <c r="N235" s="102"/>
      <c r="P235" s="102" t="s">
        <v>9</v>
      </c>
      <c r="Q235" s="102"/>
      <c r="R235" s="102"/>
      <c r="S235" s="102"/>
      <c r="T235" s="102"/>
    </row>
    <row r="236" spans="1:20">
      <c r="A236" s="5" t="s">
        <v>5</v>
      </c>
      <c r="B236" s="5" t="s">
        <v>6</v>
      </c>
      <c r="D236" s="5" t="s">
        <v>0</v>
      </c>
      <c r="E236" s="5" t="s">
        <v>61</v>
      </c>
      <c r="F236" s="5" t="s">
        <v>1</v>
      </c>
      <c r="G236" s="5" t="s">
        <v>6</v>
      </c>
      <c r="H236" s="5" t="s">
        <v>2</v>
      </c>
      <c r="J236" s="5" t="s">
        <v>0</v>
      </c>
      <c r="K236" s="5" t="s">
        <v>61</v>
      </c>
      <c r="L236" s="5" t="s">
        <v>1</v>
      </c>
      <c r="M236" s="5" t="s">
        <v>6</v>
      </c>
      <c r="N236" s="5" t="s">
        <v>2</v>
      </c>
      <c r="P236" s="5" t="s">
        <v>0</v>
      </c>
      <c r="Q236" s="5" t="s">
        <v>61</v>
      </c>
      <c r="R236" s="5" t="s">
        <v>1</v>
      </c>
      <c r="S236" s="5" t="s">
        <v>6</v>
      </c>
      <c r="T236" s="5" t="s">
        <v>2</v>
      </c>
    </row>
    <row r="237" spans="1:20">
      <c r="A237">
        <v>252391.81327782915</v>
      </c>
      <c r="B237">
        <v>2.0628131474620894</v>
      </c>
      <c r="D237">
        <v>1</v>
      </c>
      <c r="E237">
        <v>284729.79974744096</v>
      </c>
      <c r="F237">
        <v>283232.15591912152</v>
      </c>
      <c r="G237">
        <v>5.2876899639428803E-3</v>
      </c>
      <c r="H237">
        <v>195.94423604011536</v>
      </c>
      <c r="J237">
        <v>1</v>
      </c>
      <c r="K237">
        <v>284759.8078556062</v>
      </c>
      <c r="L237">
        <v>283150.262345233</v>
      </c>
      <c r="M237">
        <v>5.6844217520474862E-3</v>
      </c>
      <c r="N237">
        <v>128.04069304466248</v>
      </c>
      <c r="P237">
        <v>1</v>
      </c>
      <c r="Q237">
        <v>284759.8078556062</v>
      </c>
      <c r="R237">
        <v>283150.262345233</v>
      </c>
      <c r="S237">
        <v>5.6844217520474862E-3</v>
      </c>
      <c r="T237">
        <v>34.112567901611328</v>
      </c>
    </row>
    <row r="238" spans="1:20">
      <c r="D238">
        <v>2</v>
      </c>
      <c r="E238">
        <v>284000.85187970696</v>
      </c>
      <c r="F238">
        <v>283232.15591912152</v>
      </c>
      <c r="G238">
        <v>2.7140137322717718E-3</v>
      </c>
      <c r="H238">
        <v>839.78092813491821</v>
      </c>
      <c r="J238">
        <v>2</v>
      </c>
      <c r="K238">
        <v>284000.85187970696</v>
      </c>
      <c r="L238">
        <v>283232.15591912152</v>
      </c>
      <c r="M238">
        <v>2.7140137322717718E-3</v>
      </c>
      <c r="N238">
        <v>223.82335114479065</v>
      </c>
      <c r="P238">
        <v>2</v>
      </c>
      <c r="Q238">
        <v>284000.85187970696</v>
      </c>
      <c r="R238">
        <v>283232.15591912152</v>
      </c>
      <c r="S238">
        <v>2.7140137322717718E-3</v>
      </c>
      <c r="T238">
        <v>66.043442964553833</v>
      </c>
    </row>
    <row r="239" spans="1:20">
      <c r="D239">
        <v>3</v>
      </c>
      <c r="E239">
        <v>283578.42365156399</v>
      </c>
      <c r="F239">
        <v>283232.15591912152</v>
      </c>
      <c r="G239">
        <v>1.222557980109263E-3</v>
      </c>
      <c r="H239">
        <v>3617.8119699954987</v>
      </c>
      <c r="J239">
        <v>3</v>
      </c>
      <c r="K239">
        <v>283578.97914893855</v>
      </c>
      <c r="L239">
        <v>283232.15591912152</v>
      </c>
      <c r="M239">
        <v>1.2245192594447876E-3</v>
      </c>
      <c r="N239">
        <v>337.40065813064575</v>
      </c>
      <c r="P239">
        <v>3</v>
      </c>
      <c r="Q239">
        <v>283578.97914893861</v>
      </c>
      <c r="R239">
        <v>283232.15591912152</v>
      </c>
      <c r="S239">
        <v>1.2245192594449931E-3</v>
      </c>
      <c r="T239">
        <v>99.148416996002197</v>
      </c>
    </row>
    <row r="240" spans="1:20">
      <c r="J240">
        <v>4</v>
      </c>
      <c r="K240">
        <v>283266.84991637414</v>
      </c>
      <c r="L240">
        <v>283232.15591912152</v>
      </c>
      <c r="M240">
        <v>1.2249314397240672E-4</v>
      </c>
      <c r="N240">
        <v>454.78851318359375</v>
      </c>
      <c r="P240">
        <v>4</v>
      </c>
      <c r="Q240">
        <v>283266.84991637414</v>
      </c>
      <c r="R240">
        <v>283232.15591912152</v>
      </c>
      <c r="S240">
        <v>1.2249314397240672E-4</v>
      </c>
      <c r="T240">
        <v>131.67942595481873</v>
      </c>
    </row>
    <row r="242" spans="1:20">
      <c r="A242" s="6" t="s">
        <v>11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4" spans="1:20">
      <c r="A244" s="102" t="s">
        <v>4</v>
      </c>
      <c r="B244" s="102"/>
      <c r="D244" s="102" t="s">
        <v>7</v>
      </c>
      <c r="E244" s="102"/>
      <c r="F244" s="102"/>
      <c r="G244" s="102"/>
      <c r="H244" s="102"/>
      <c r="J244" s="102" t="s">
        <v>8</v>
      </c>
      <c r="K244" s="102"/>
      <c r="L244" s="102"/>
      <c r="M244" s="102"/>
      <c r="N244" s="102"/>
      <c r="P244" s="102" t="s">
        <v>9</v>
      </c>
      <c r="Q244" s="102"/>
      <c r="R244" s="102"/>
      <c r="S244" s="102"/>
      <c r="T244" s="102"/>
    </row>
    <row r="245" spans="1:20">
      <c r="A245" s="5" t="s">
        <v>5</v>
      </c>
      <c r="B245" s="5" t="s">
        <v>6</v>
      </c>
      <c r="D245" s="5" t="s">
        <v>0</v>
      </c>
      <c r="E245" s="5" t="s">
        <v>61</v>
      </c>
      <c r="F245" s="5" t="s">
        <v>1</v>
      </c>
      <c r="G245" s="5" t="s">
        <v>6</v>
      </c>
      <c r="H245" s="5" t="s">
        <v>2</v>
      </c>
      <c r="J245" s="5" t="s">
        <v>0</v>
      </c>
      <c r="K245" s="5" t="s">
        <v>61</v>
      </c>
      <c r="L245" s="5" t="s">
        <v>1</v>
      </c>
      <c r="M245" s="5" t="s">
        <v>6</v>
      </c>
      <c r="N245" s="5" t="s">
        <v>2</v>
      </c>
      <c r="P245" s="5" t="s">
        <v>0</v>
      </c>
      <c r="Q245" s="5" t="s">
        <v>61</v>
      </c>
      <c r="R245" s="5" t="s">
        <v>1</v>
      </c>
      <c r="S245" s="5" t="s">
        <v>6</v>
      </c>
      <c r="T245" s="5" t="s">
        <v>2</v>
      </c>
    </row>
    <row r="246" spans="1:20">
      <c r="A246">
        <v>123411.86023792819</v>
      </c>
      <c r="B246">
        <v>3.081166451424985</v>
      </c>
      <c r="D246">
        <v>1</v>
      </c>
      <c r="E246">
        <v>138223.98735795589</v>
      </c>
      <c r="F246">
        <v>133257.59669755414</v>
      </c>
      <c r="G246">
        <v>3.7269099724750697E-2</v>
      </c>
      <c r="H246">
        <v>1860.6630268096924</v>
      </c>
      <c r="J246">
        <v>1</v>
      </c>
      <c r="K246">
        <v>138982.73049720298</v>
      </c>
      <c r="L246">
        <v>133932.20803292099</v>
      </c>
      <c r="M246">
        <v>3.7709543794279571E-2</v>
      </c>
      <c r="N246">
        <v>565.90270495414734</v>
      </c>
      <c r="P246">
        <v>1</v>
      </c>
      <c r="Q246">
        <v>138982.73049720307</v>
      </c>
      <c r="R246">
        <v>133932.20803292099</v>
      </c>
      <c r="S246">
        <v>3.7709543794280223E-2</v>
      </c>
      <c r="T246">
        <v>82.104069948196411</v>
      </c>
    </row>
    <row r="247" spans="1:20">
      <c r="D247">
        <v>2</v>
      </c>
      <c r="E247">
        <v>135353.79296461274</v>
      </c>
      <c r="F247">
        <v>133257.59669755414</v>
      </c>
      <c r="G247">
        <v>1.5730407263881578E-2</v>
      </c>
      <c r="H247">
        <v>3640.7128608226776</v>
      </c>
      <c r="J247">
        <v>2</v>
      </c>
      <c r="K247">
        <v>136364.69469332442</v>
      </c>
      <c r="L247">
        <v>133932.20803292099</v>
      </c>
      <c r="M247">
        <v>1.8162073903877692E-2</v>
      </c>
      <c r="N247">
        <v>1062.8619179725647</v>
      </c>
      <c r="P247">
        <v>2</v>
      </c>
      <c r="Q247">
        <v>136364.6946933243</v>
      </c>
      <c r="R247">
        <v>133932.20803292099</v>
      </c>
      <c r="S247">
        <v>1.8162073903876821E-2</v>
      </c>
      <c r="T247">
        <v>159.8860969543457</v>
      </c>
    </row>
    <row r="248" spans="1:20">
      <c r="J248">
        <v>3</v>
      </c>
      <c r="K248">
        <v>135672.80127330366</v>
      </c>
      <c r="L248">
        <v>133932.20803292099</v>
      </c>
      <c r="M248">
        <v>1.2996076641660609E-2</v>
      </c>
      <c r="N248">
        <v>1524.8829300403595</v>
      </c>
      <c r="P248">
        <v>3</v>
      </c>
      <c r="Q248">
        <v>135672.80127330366</v>
      </c>
      <c r="R248">
        <v>133932.20803292099</v>
      </c>
      <c r="S248">
        <v>1.2996076641660609E-2</v>
      </c>
      <c r="T248">
        <v>227.44219994544983</v>
      </c>
    </row>
    <row r="249" spans="1:20">
      <c r="J249">
        <v>4</v>
      </c>
      <c r="K249">
        <v>134867.16824032165</v>
      </c>
      <c r="L249">
        <v>133932.20803292099</v>
      </c>
      <c r="M249">
        <v>6.9808466621475588E-3</v>
      </c>
      <c r="N249">
        <v>2471.1092660427094</v>
      </c>
      <c r="P249">
        <v>4</v>
      </c>
      <c r="Q249">
        <v>134867.16824032192</v>
      </c>
      <c r="R249">
        <v>133932.20803292099</v>
      </c>
      <c r="S249">
        <v>6.9808466621495138E-3</v>
      </c>
      <c r="T249">
        <v>380.20342397689819</v>
      </c>
    </row>
    <row r="250" spans="1:20">
      <c r="J250">
        <v>5</v>
      </c>
      <c r="K250">
        <v>134867.16824032165</v>
      </c>
      <c r="L250">
        <v>133932.20803292099</v>
      </c>
      <c r="M250">
        <v>6.9808466621475588E-3</v>
      </c>
      <c r="N250">
        <v>3583.9615941047668</v>
      </c>
      <c r="P250">
        <v>5</v>
      </c>
      <c r="Q250">
        <v>134867.16824032192</v>
      </c>
      <c r="R250">
        <v>133932.20803292099</v>
      </c>
      <c r="S250">
        <v>6.9808466621495138E-3</v>
      </c>
      <c r="T250">
        <v>543.75696706771851</v>
      </c>
    </row>
    <row r="251" spans="1:20">
      <c r="J251">
        <v>6</v>
      </c>
      <c r="K251">
        <v>134867.16824032165</v>
      </c>
      <c r="L251">
        <v>133932.20803292099</v>
      </c>
      <c r="M251">
        <v>6.9808466621475588E-3</v>
      </c>
      <c r="N251">
        <v>4463.4230930805206</v>
      </c>
      <c r="P251">
        <v>6</v>
      </c>
      <c r="Q251">
        <v>134867.16824032192</v>
      </c>
      <c r="R251">
        <v>133932.20803292099</v>
      </c>
      <c r="S251">
        <v>6.9808466621495138E-3</v>
      </c>
      <c r="T251">
        <v>699.86420392990112</v>
      </c>
    </row>
    <row r="252" spans="1:20">
      <c r="P252">
        <v>7</v>
      </c>
      <c r="Q252">
        <v>134867.16824032192</v>
      </c>
      <c r="R252">
        <v>133932.20803292099</v>
      </c>
      <c r="S252">
        <v>6.9808466621495138E-3</v>
      </c>
      <c r="T252">
        <v>898.67738008499146</v>
      </c>
    </row>
    <row r="253" spans="1:20">
      <c r="P253">
        <v>8</v>
      </c>
      <c r="Q253">
        <v>134867.16824032192</v>
      </c>
      <c r="R253">
        <v>133932.20803292099</v>
      </c>
      <c r="S253">
        <v>6.9808466621495138E-3</v>
      </c>
      <c r="T253">
        <v>1074.1413130760193</v>
      </c>
    </row>
    <row r="254" spans="1:20">
      <c r="P254">
        <v>9</v>
      </c>
      <c r="Q254">
        <v>134867.16824032192</v>
      </c>
      <c r="R254">
        <v>133932.20803292099</v>
      </c>
      <c r="S254">
        <v>6.9808466621495138E-3</v>
      </c>
      <c r="T254">
        <v>1324.8347001075745</v>
      </c>
    </row>
    <row r="255" spans="1:20">
      <c r="P255">
        <v>10</v>
      </c>
      <c r="Q255">
        <v>134867.16824032192</v>
      </c>
      <c r="R255">
        <v>133932.20803292099</v>
      </c>
      <c r="S255">
        <v>6.9808466621495138E-3</v>
      </c>
      <c r="T255">
        <v>1599.3390400409698</v>
      </c>
    </row>
    <row r="256" spans="1:20">
      <c r="P256">
        <v>11</v>
      </c>
      <c r="Q256">
        <v>134867.16824032192</v>
      </c>
      <c r="R256">
        <v>133932.20803292099</v>
      </c>
      <c r="S256">
        <v>6.9808466621495138E-3</v>
      </c>
      <c r="T256">
        <v>1958.7270400524139</v>
      </c>
    </row>
    <row r="257" spans="1:20">
      <c r="P257">
        <v>12</v>
      </c>
      <c r="Q257">
        <v>134867.16824032192</v>
      </c>
      <c r="R257">
        <v>133932.20803292099</v>
      </c>
      <c r="S257">
        <v>6.9808466621495138E-3</v>
      </c>
      <c r="T257">
        <v>2214.8868601322174</v>
      </c>
    </row>
    <row r="258" spans="1:20">
      <c r="P258">
        <v>13</v>
      </c>
      <c r="Q258">
        <v>134867.16824032192</v>
      </c>
      <c r="R258">
        <v>133932.20803292099</v>
      </c>
      <c r="S258">
        <v>6.9808466621495138E-3</v>
      </c>
      <c r="T258">
        <v>2506.2099180221558</v>
      </c>
    </row>
    <row r="259" spans="1:20">
      <c r="P259">
        <v>14</v>
      </c>
      <c r="Q259">
        <v>134867.16824032192</v>
      </c>
      <c r="R259">
        <v>133932.20803292099</v>
      </c>
      <c r="S259">
        <v>6.9808466621495138E-3</v>
      </c>
      <c r="T259">
        <v>2789.4413919448853</v>
      </c>
    </row>
    <row r="260" spans="1:20">
      <c r="P260">
        <v>15</v>
      </c>
      <c r="Q260">
        <v>134867.16824032192</v>
      </c>
      <c r="R260">
        <v>133932.20803292099</v>
      </c>
      <c r="S260">
        <v>6.9808466621495138E-3</v>
      </c>
      <c r="T260">
        <v>3356.3651950359344</v>
      </c>
    </row>
    <row r="261" spans="1:20">
      <c r="P261">
        <v>16</v>
      </c>
      <c r="Q261">
        <v>134867.16824032192</v>
      </c>
      <c r="R261">
        <v>134184.33978886064</v>
      </c>
      <c r="S261">
        <v>5.0887342929562956E-3</v>
      </c>
      <c r="T261">
        <v>3972.103621006012</v>
      </c>
    </row>
    <row r="263" spans="1:20">
      <c r="A263" s="11" t="s">
        <v>13</v>
      </c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</row>
    <row r="265" spans="1:20">
      <c r="A265" s="102" t="s">
        <v>4</v>
      </c>
      <c r="B265" s="102"/>
      <c r="D265" s="102" t="s">
        <v>7</v>
      </c>
      <c r="E265" s="102"/>
      <c r="F265" s="102"/>
      <c r="G265" s="102"/>
      <c r="H265" s="102"/>
      <c r="J265" s="102" t="s">
        <v>8</v>
      </c>
      <c r="K265" s="102"/>
      <c r="L265" s="102"/>
      <c r="M265" s="102"/>
      <c r="N265" s="102"/>
      <c r="P265" s="102" t="s">
        <v>9</v>
      </c>
      <c r="Q265" s="102"/>
      <c r="R265" s="102"/>
      <c r="S265" s="102"/>
      <c r="T265" s="102"/>
    </row>
    <row r="266" spans="1:20">
      <c r="A266" s="5" t="s">
        <v>5</v>
      </c>
      <c r="B266" s="5" t="s">
        <v>6</v>
      </c>
      <c r="D266" s="5" t="s">
        <v>0</v>
      </c>
      <c r="E266" s="5" t="s">
        <v>61</v>
      </c>
      <c r="F266" s="5" t="s">
        <v>1</v>
      </c>
      <c r="G266" s="5" t="s">
        <v>6</v>
      </c>
      <c r="H266" s="5" t="s">
        <v>2</v>
      </c>
      <c r="J266" s="5" t="s">
        <v>0</v>
      </c>
      <c r="K266" s="5" t="s">
        <v>61</v>
      </c>
      <c r="L266" s="5" t="s">
        <v>1</v>
      </c>
      <c r="M266" s="5" t="s">
        <v>6</v>
      </c>
      <c r="N266" s="5" t="s">
        <v>2</v>
      </c>
      <c r="P266" s="5" t="s">
        <v>0</v>
      </c>
      <c r="Q266" s="5" t="s">
        <v>61</v>
      </c>
      <c r="R266" s="5" t="s">
        <v>1</v>
      </c>
      <c r="S266" s="5" t="s">
        <v>6</v>
      </c>
      <c r="T266" s="5" t="s">
        <v>2</v>
      </c>
    </row>
    <row r="267" spans="1:20">
      <c r="A267">
        <v>124504.84027402117</v>
      </c>
      <c r="B267">
        <v>11.098284444003989</v>
      </c>
      <c r="D267">
        <v>1</v>
      </c>
      <c r="E267">
        <v>181855.27118660908</v>
      </c>
      <c r="F267">
        <v>174368.33832195058</v>
      </c>
      <c r="G267">
        <v>4.2937456058305533E-2</v>
      </c>
      <c r="H267">
        <v>3793.6903150081635</v>
      </c>
      <c r="J267">
        <v>1</v>
      </c>
      <c r="K267">
        <v>182074.10980455889</v>
      </c>
      <c r="L267">
        <v>178611.91925842341</v>
      </c>
      <c r="M267">
        <v>1.9383871807156554E-2</v>
      </c>
      <c r="N267">
        <v>1535.6714539527893</v>
      </c>
      <c r="P267">
        <v>1</v>
      </c>
      <c r="Q267">
        <v>182074.10980455842</v>
      </c>
      <c r="R267">
        <v>178611.91925842341</v>
      </c>
      <c r="S267">
        <v>1.9383871807153948E-2</v>
      </c>
      <c r="T267">
        <v>294.1616518497467</v>
      </c>
    </row>
    <row r="268" spans="1:20">
      <c r="J268">
        <v>2</v>
      </c>
      <c r="K268">
        <v>178324.71471770763</v>
      </c>
      <c r="L268">
        <v>178611.91925842341</v>
      </c>
      <c r="M268">
        <v>-1.6079808218187601E-3</v>
      </c>
      <c r="N268">
        <v>2288.6503169536591</v>
      </c>
      <c r="P268">
        <v>2</v>
      </c>
      <c r="Q268">
        <v>178324.71471770783</v>
      </c>
      <c r="R268">
        <v>178611.91925842341</v>
      </c>
      <c r="S268">
        <v>-1.6079808218176196E-3</v>
      </c>
      <c r="T268">
        <v>429.71036291122437</v>
      </c>
    </row>
    <row r="270" spans="1:20">
      <c r="A270" s="4" t="s">
        <v>3</v>
      </c>
      <c r="B270" s="2">
        <v>25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2" spans="1:20">
      <c r="A272" s="1" t="s">
        <v>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4" spans="1:20">
      <c r="A274" s="102" t="s">
        <v>4</v>
      </c>
      <c r="B274" s="102"/>
      <c r="D274" s="102" t="s">
        <v>7</v>
      </c>
      <c r="E274" s="102"/>
      <c r="F274" s="102"/>
      <c r="G274" s="102"/>
      <c r="H274" s="102"/>
      <c r="J274" s="102" t="s">
        <v>8</v>
      </c>
      <c r="K274" s="102"/>
      <c r="L274" s="102"/>
      <c r="M274" s="102"/>
      <c r="N274" s="102"/>
      <c r="P274" s="102" t="s">
        <v>9</v>
      </c>
      <c r="Q274" s="102"/>
      <c r="R274" s="102"/>
      <c r="S274" s="102"/>
      <c r="T274" s="102"/>
    </row>
    <row r="275" spans="1:20">
      <c r="A275" s="5" t="s">
        <v>5</v>
      </c>
      <c r="B275" s="5" t="s">
        <v>6</v>
      </c>
      <c r="D275" s="5" t="s">
        <v>0</v>
      </c>
      <c r="E275" s="5" t="s">
        <v>61</v>
      </c>
      <c r="F275" s="5" t="s">
        <v>1</v>
      </c>
      <c r="G275" s="5" t="s">
        <v>6</v>
      </c>
      <c r="H275" s="5" t="s">
        <v>2</v>
      </c>
      <c r="J275" s="5" t="s">
        <v>0</v>
      </c>
      <c r="K275" s="5" t="s">
        <v>61</v>
      </c>
      <c r="L275" s="5" t="s">
        <v>1</v>
      </c>
      <c r="M275" s="5" t="s">
        <v>6</v>
      </c>
      <c r="N275" s="5" t="s">
        <v>2</v>
      </c>
      <c r="P275" s="5" t="s">
        <v>0</v>
      </c>
      <c r="Q275" s="5" t="s">
        <v>61</v>
      </c>
      <c r="R275" s="5" t="s">
        <v>1</v>
      </c>
      <c r="S275" s="5" t="s">
        <v>6</v>
      </c>
      <c r="T275" s="5" t="s">
        <v>2</v>
      </c>
    </row>
    <row r="276" spans="1:20">
      <c r="A276">
        <v>243698.8151477644</v>
      </c>
      <c r="B276">
        <v>1.9783916617268911</v>
      </c>
      <c r="D276">
        <v>1</v>
      </c>
      <c r="E276">
        <v>276703.1026162522</v>
      </c>
      <c r="F276">
        <v>275265.4089590931</v>
      </c>
      <c r="G276">
        <v>5.2229361567648373E-3</v>
      </c>
      <c r="H276">
        <v>616.21313095092773</v>
      </c>
      <c r="J276" s="24">
        <v>1</v>
      </c>
      <c r="K276" s="24">
        <v>277070.75285241299</v>
      </c>
      <c r="L276" s="24">
        <v>18825.609675796415</v>
      </c>
      <c r="M276" s="24">
        <v>13.717757226669555</v>
      </c>
      <c r="N276" s="24">
        <v>140.67733097076416</v>
      </c>
      <c r="O276" s="24"/>
      <c r="P276" s="24">
        <v>1</v>
      </c>
      <c r="Q276">
        <v>277070.75285241293</v>
      </c>
      <c r="R276">
        <v>18825.609675796415</v>
      </c>
      <c r="S276">
        <v>13.717757226669551</v>
      </c>
      <c r="T276">
        <v>19.573776960372925</v>
      </c>
    </row>
    <row r="277" spans="1:20">
      <c r="D277">
        <v>2</v>
      </c>
      <c r="E277">
        <v>275869.58865497401</v>
      </c>
      <c r="F277">
        <v>275265.4089590931</v>
      </c>
      <c r="G277">
        <v>2.1948987276156451E-3</v>
      </c>
      <c r="H277">
        <v>2647.356153011322</v>
      </c>
      <c r="J277" s="24">
        <v>2</v>
      </c>
      <c r="K277" s="24">
        <v>276152.93504883227</v>
      </c>
      <c r="L277" s="24">
        <v>18834.367742044633</v>
      </c>
      <c r="M277" s="24">
        <v>13.662182390777376</v>
      </c>
      <c r="N277" s="24">
        <v>286.42131590843201</v>
      </c>
      <c r="O277" s="24"/>
      <c r="P277" s="24">
        <v>2</v>
      </c>
      <c r="Q277">
        <v>276152.93504883244</v>
      </c>
      <c r="R277">
        <v>18834.367742044633</v>
      </c>
      <c r="S277">
        <v>13.662182390777387</v>
      </c>
      <c r="T277">
        <v>44.313361883163452</v>
      </c>
    </row>
    <row r="278" spans="1:20">
      <c r="D278">
        <v>3</v>
      </c>
      <c r="E278">
        <v>275503.95013755705</v>
      </c>
      <c r="F278">
        <v>275265.4089590931</v>
      </c>
      <c r="G278">
        <v>8.6658610453813891E-4</v>
      </c>
      <c r="H278">
        <v>3633.5230510234833</v>
      </c>
      <c r="J278" s="24">
        <v>3</v>
      </c>
      <c r="K278" s="24">
        <v>275782.54047776153</v>
      </c>
      <c r="L278" s="24">
        <v>18834.367742044633</v>
      </c>
      <c r="M278" s="24">
        <v>13.642516502538193</v>
      </c>
      <c r="N278" s="24">
        <v>489.43050599098206</v>
      </c>
      <c r="O278" s="24"/>
      <c r="P278" s="24">
        <v>3</v>
      </c>
      <c r="Q278">
        <v>275782.54047776165</v>
      </c>
      <c r="R278">
        <v>18834.367742044633</v>
      </c>
      <c r="S278">
        <v>13.6425165025382</v>
      </c>
      <c r="T278">
        <v>73.677048921585083</v>
      </c>
    </row>
    <row r="279" spans="1:20">
      <c r="J279" s="24">
        <v>4</v>
      </c>
      <c r="K279" s="24">
        <v>275596.63001119433</v>
      </c>
      <c r="L279" s="24">
        <v>18930.369644687282</v>
      </c>
      <c r="M279" s="24">
        <v>13.558438909751517</v>
      </c>
      <c r="N279" s="24">
        <v>710.46092295646667</v>
      </c>
      <c r="O279" s="24"/>
      <c r="P279" s="24">
        <v>4</v>
      </c>
      <c r="Q279">
        <v>275596.6300111945</v>
      </c>
      <c r="R279">
        <v>18930.369644687282</v>
      </c>
      <c r="S279">
        <v>13.558438909751526</v>
      </c>
      <c r="T279">
        <v>103.37145090103149</v>
      </c>
    </row>
    <row r="280" spans="1:20">
      <c r="J280" s="24">
        <v>5</v>
      </c>
      <c r="K280" s="24">
        <v>275596.63001119433</v>
      </c>
      <c r="L280" s="24">
        <v>18930.369644687282</v>
      </c>
      <c r="M280" s="24">
        <v>13.558438909751517</v>
      </c>
      <c r="N280" s="24">
        <v>1045.7756109237671</v>
      </c>
      <c r="O280" s="24"/>
      <c r="P280" s="24">
        <v>5</v>
      </c>
      <c r="Q280">
        <v>275596.6300111945</v>
      </c>
      <c r="R280">
        <v>18930.369644687282</v>
      </c>
      <c r="S280">
        <v>13.558438909751526</v>
      </c>
      <c r="T280">
        <v>138.0072329044342</v>
      </c>
    </row>
    <row r="281" spans="1:20">
      <c r="J281" s="24">
        <v>6</v>
      </c>
      <c r="K281" s="24">
        <v>275596.63001119433</v>
      </c>
      <c r="L281" s="24">
        <v>19653.5702823559</v>
      </c>
      <c r="M281" s="24">
        <v>13.022725950135008</v>
      </c>
      <c r="N281" s="24">
        <v>1326.2861459255219</v>
      </c>
      <c r="O281" s="24"/>
      <c r="P281" s="24">
        <v>6</v>
      </c>
      <c r="Q281">
        <v>275596.6300111945</v>
      </c>
      <c r="R281">
        <v>19653.5702823559</v>
      </c>
      <c r="S281">
        <v>13.022725950135017</v>
      </c>
      <c r="T281">
        <v>169.86909079551697</v>
      </c>
    </row>
    <row r="282" spans="1:20">
      <c r="J282" s="24">
        <v>7</v>
      </c>
      <c r="K282" s="24">
        <v>275596.63001119433</v>
      </c>
      <c r="L282" s="24">
        <v>19653.5702823559</v>
      </c>
      <c r="M282" s="24">
        <v>13.022725950135008</v>
      </c>
      <c r="N282" s="24">
        <v>1725.6596260070801</v>
      </c>
      <c r="O282" s="24"/>
      <c r="P282" s="24">
        <v>7</v>
      </c>
      <c r="Q282">
        <v>275596.6300111945</v>
      </c>
      <c r="R282">
        <v>19653.5702823559</v>
      </c>
      <c r="S282">
        <v>13.022725950135017</v>
      </c>
      <c r="T282">
        <v>210.96435189247131</v>
      </c>
    </row>
    <row r="283" spans="1:20">
      <c r="J283" s="24">
        <v>8</v>
      </c>
      <c r="K283" s="24">
        <v>275567.8408818657</v>
      </c>
      <c r="L283" s="24">
        <v>19653.5702823559</v>
      </c>
      <c r="M283" s="24">
        <v>13.021261120645251</v>
      </c>
      <c r="N283" s="24">
        <v>2191.3257870674133</v>
      </c>
      <c r="O283" s="24"/>
      <c r="P283" s="24">
        <v>8</v>
      </c>
      <c r="Q283">
        <v>275567.84088186559</v>
      </c>
      <c r="R283">
        <v>19653.5702823559</v>
      </c>
      <c r="S283">
        <v>13.021261120645246</v>
      </c>
      <c r="T283">
        <v>312.45600390434265</v>
      </c>
    </row>
    <row r="284" spans="1:20">
      <c r="J284" s="24">
        <v>9</v>
      </c>
      <c r="K284" s="24">
        <v>275491.27248119691</v>
      </c>
      <c r="L284" s="24">
        <v>19653.5702823559</v>
      </c>
      <c r="M284" s="24">
        <v>13.017365217785427</v>
      </c>
      <c r="N284" s="24">
        <v>2626.3630800247192</v>
      </c>
      <c r="O284" s="24"/>
      <c r="P284" s="24">
        <v>9</v>
      </c>
      <c r="Q284">
        <v>275491.27248119697</v>
      </c>
      <c r="R284">
        <v>19653.5702823559</v>
      </c>
      <c r="S284">
        <v>13.017365217785429</v>
      </c>
      <c r="T284">
        <v>367.47816586494446</v>
      </c>
    </row>
    <row r="285" spans="1:20">
      <c r="J285" s="24">
        <v>10</v>
      </c>
      <c r="K285" s="24">
        <v>275491.27248119691</v>
      </c>
      <c r="L285" s="24">
        <v>19653.5702823559</v>
      </c>
      <c r="M285" s="24">
        <v>13.017365217785427</v>
      </c>
      <c r="N285" s="24">
        <v>3236.6432340145111</v>
      </c>
      <c r="O285" s="24"/>
      <c r="P285" s="24">
        <v>10</v>
      </c>
      <c r="Q285">
        <v>275491.27248119697</v>
      </c>
      <c r="R285">
        <v>19653.5702823559</v>
      </c>
      <c r="S285">
        <v>13.017365217785429</v>
      </c>
      <c r="T285">
        <v>426.75633692741394</v>
      </c>
    </row>
    <row r="286" spans="1:20">
      <c r="J286" s="24">
        <v>11</v>
      </c>
      <c r="K286" s="24">
        <v>275491.27248119691</v>
      </c>
      <c r="L286" s="24">
        <v>19653.5702823559</v>
      </c>
      <c r="M286" s="24">
        <v>13.017365217785427</v>
      </c>
      <c r="N286" s="24">
        <v>4006.8585939407349</v>
      </c>
      <c r="O286" s="24"/>
      <c r="P286" s="24">
        <v>11</v>
      </c>
      <c r="Q286">
        <v>275491.27248119697</v>
      </c>
      <c r="R286">
        <v>19653.5702823559</v>
      </c>
      <c r="S286">
        <v>13.017365217785429</v>
      </c>
      <c r="T286">
        <v>514.62206888198853</v>
      </c>
    </row>
    <row r="287" spans="1:20">
      <c r="J287" s="24"/>
      <c r="K287" s="24"/>
      <c r="L287" s="24"/>
      <c r="M287" s="24"/>
      <c r="N287" s="24"/>
      <c r="O287" s="24"/>
      <c r="P287" s="24">
        <v>12</v>
      </c>
      <c r="Q287">
        <v>275491.27248119697</v>
      </c>
      <c r="R287">
        <v>19653.5702823559</v>
      </c>
      <c r="S287">
        <v>13.017365217785429</v>
      </c>
      <c r="T287">
        <v>589.33776092529297</v>
      </c>
    </row>
    <row r="288" spans="1:20">
      <c r="J288" s="24"/>
      <c r="K288" s="24"/>
      <c r="L288" s="24"/>
      <c r="M288" s="24"/>
      <c r="N288" s="24"/>
      <c r="O288" s="24"/>
      <c r="P288" s="24">
        <v>13</v>
      </c>
      <c r="Q288">
        <v>275491.27248119697</v>
      </c>
      <c r="R288">
        <v>19653.5702823559</v>
      </c>
      <c r="S288">
        <v>13.017365217785429</v>
      </c>
      <c r="T288">
        <v>689.94259881973267</v>
      </c>
    </row>
    <row r="289" spans="1:20">
      <c r="J289" s="24"/>
      <c r="K289" s="24"/>
      <c r="L289" s="24"/>
      <c r="M289" s="24"/>
      <c r="N289" s="24"/>
      <c r="O289" s="24"/>
      <c r="P289" s="24">
        <v>14</v>
      </c>
      <c r="Q289">
        <v>275491.27248119697</v>
      </c>
      <c r="R289">
        <v>20683.765644939307</v>
      </c>
      <c r="S289">
        <v>12.319202954158465</v>
      </c>
      <c r="T289">
        <v>801.63717293739319</v>
      </c>
    </row>
    <row r="290" spans="1:20">
      <c r="J290" s="24"/>
      <c r="K290" s="24"/>
      <c r="L290" s="24"/>
      <c r="M290" s="24"/>
      <c r="N290" s="24"/>
      <c r="O290" s="24"/>
      <c r="P290" s="24">
        <v>15</v>
      </c>
      <c r="Q290">
        <v>275491.27248119697</v>
      </c>
      <c r="R290">
        <v>20683.765644939307</v>
      </c>
      <c r="S290">
        <v>12.319202954158465</v>
      </c>
      <c r="T290">
        <v>916.66368079185486</v>
      </c>
    </row>
    <row r="291" spans="1:20">
      <c r="J291" s="24"/>
      <c r="K291" s="24"/>
      <c r="L291" s="24"/>
      <c r="M291" s="24"/>
      <c r="N291" s="24"/>
      <c r="O291" s="24"/>
      <c r="P291" s="24">
        <v>16</v>
      </c>
      <c r="Q291">
        <v>275491.27248119697</v>
      </c>
      <c r="R291">
        <v>20683.765644939307</v>
      </c>
      <c r="S291">
        <v>12.319202954158465</v>
      </c>
      <c r="T291">
        <v>1071.4775319099426</v>
      </c>
    </row>
    <row r="292" spans="1:20">
      <c r="J292" s="24"/>
      <c r="K292" s="24"/>
      <c r="L292" s="24"/>
      <c r="M292" s="24"/>
      <c r="N292" s="24"/>
      <c r="O292" s="24"/>
      <c r="P292" s="24">
        <v>17</v>
      </c>
      <c r="Q292">
        <v>275491.27248119697</v>
      </c>
      <c r="R292">
        <v>20683.765644939307</v>
      </c>
      <c r="S292">
        <v>12.319202954158465</v>
      </c>
      <c r="T292">
        <v>1195.2531478404999</v>
      </c>
    </row>
    <row r="293" spans="1:20">
      <c r="J293" s="24"/>
      <c r="K293" s="24"/>
      <c r="L293" s="24"/>
      <c r="M293" s="24"/>
      <c r="N293" s="24"/>
      <c r="O293" s="24"/>
      <c r="P293" s="24">
        <v>18</v>
      </c>
      <c r="Q293">
        <v>275491.27248119697</v>
      </c>
      <c r="R293">
        <v>20683.765644939307</v>
      </c>
      <c r="S293">
        <v>12.319202954158465</v>
      </c>
      <c r="T293">
        <v>1385.3724739551544</v>
      </c>
    </row>
    <row r="294" spans="1:20">
      <c r="J294" s="24"/>
      <c r="K294" s="24"/>
      <c r="L294" s="24"/>
      <c r="M294" s="24"/>
      <c r="N294" s="24"/>
      <c r="O294" s="24"/>
      <c r="P294" s="24">
        <v>19</v>
      </c>
      <c r="Q294">
        <v>275491.27248119697</v>
      </c>
      <c r="R294">
        <v>20683.765644939307</v>
      </c>
      <c r="S294">
        <v>12.319202954158465</v>
      </c>
      <c r="T294">
        <v>1633.2893447875977</v>
      </c>
    </row>
    <row r="295" spans="1:20">
      <c r="J295" s="24"/>
      <c r="K295" s="24"/>
      <c r="L295" s="24"/>
      <c r="M295" s="24"/>
      <c r="N295" s="24"/>
      <c r="O295" s="24"/>
      <c r="P295" s="24">
        <v>20</v>
      </c>
      <c r="Q295">
        <v>275491.27248119697</v>
      </c>
      <c r="R295">
        <v>20683.765644939307</v>
      </c>
      <c r="S295">
        <v>12.319202954158465</v>
      </c>
      <c r="T295">
        <v>1827.1189270019531</v>
      </c>
    </row>
    <row r="296" spans="1:20">
      <c r="J296" s="24"/>
      <c r="K296" s="24"/>
      <c r="L296" s="24"/>
      <c r="M296" s="24"/>
      <c r="N296" s="24"/>
      <c r="O296" s="24"/>
      <c r="P296" s="24">
        <v>21</v>
      </c>
      <c r="Q296">
        <v>275491.27248119697</v>
      </c>
      <c r="R296">
        <v>20683.765644939307</v>
      </c>
      <c r="S296">
        <v>12.319202954158465</v>
      </c>
      <c r="T296">
        <v>2134.0659129619598</v>
      </c>
    </row>
    <row r="297" spans="1:20">
      <c r="J297" s="24"/>
      <c r="K297" s="24"/>
      <c r="L297" s="24"/>
      <c r="M297" s="24"/>
      <c r="N297" s="24"/>
      <c r="O297" s="24"/>
      <c r="P297" s="24">
        <v>22</v>
      </c>
      <c r="Q297">
        <v>275491.27248119697</v>
      </c>
      <c r="R297">
        <v>20683.765644939307</v>
      </c>
      <c r="S297">
        <v>12.319202954158465</v>
      </c>
      <c r="T297">
        <v>2664.9738368988037</v>
      </c>
    </row>
    <row r="298" spans="1:20">
      <c r="J298" s="24"/>
      <c r="K298" s="24"/>
      <c r="L298" s="24"/>
      <c r="M298" s="24"/>
      <c r="N298" s="24"/>
      <c r="O298" s="24"/>
      <c r="P298" s="24">
        <v>23</v>
      </c>
      <c r="Q298">
        <v>275491.27248119697</v>
      </c>
      <c r="R298">
        <v>20683.765644939307</v>
      </c>
      <c r="S298">
        <v>12.319202954158465</v>
      </c>
      <c r="T298">
        <v>3561.0678098201752</v>
      </c>
    </row>
    <row r="299" spans="1:20">
      <c r="J299" s="24"/>
      <c r="K299" s="24"/>
      <c r="L299" s="24"/>
      <c r="M299" s="24"/>
      <c r="N299" s="24"/>
      <c r="O299" s="24"/>
      <c r="P299" s="24">
        <v>24</v>
      </c>
      <c r="Q299">
        <v>275491.27248119697</v>
      </c>
      <c r="R299">
        <v>20683.765644939307</v>
      </c>
      <c r="S299">
        <v>12.319202954158465</v>
      </c>
      <c r="T299">
        <v>4188.9214129447937</v>
      </c>
    </row>
    <row r="301" spans="1:20">
      <c r="A301" s="6" t="s">
        <v>11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3" spans="1:20">
      <c r="A303" s="102" t="s">
        <v>4</v>
      </c>
      <c r="B303" s="102"/>
      <c r="D303" s="102" t="s">
        <v>7</v>
      </c>
      <c r="E303" s="102"/>
      <c r="F303" s="102"/>
      <c r="G303" s="102"/>
      <c r="H303" s="102"/>
      <c r="J303" s="102" t="s">
        <v>8</v>
      </c>
      <c r="K303" s="102"/>
      <c r="L303" s="102"/>
      <c r="M303" s="102"/>
      <c r="N303" s="102"/>
      <c r="P303" s="102" t="s">
        <v>9</v>
      </c>
      <c r="Q303" s="102"/>
      <c r="R303" s="102"/>
      <c r="S303" s="102"/>
      <c r="T303" s="102"/>
    </row>
    <row r="304" spans="1:20">
      <c r="A304" s="5" t="s">
        <v>5</v>
      </c>
      <c r="B304" s="5" t="s">
        <v>6</v>
      </c>
      <c r="D304" s="5" t="s">
        <v>0</v>
      </c>
      <c r="E304" s="5" t="s">
        <v>61</v>
      </c>
      <c r="F304" s="5" t="s">
        <v>1</v>
      </c>
      <c r="G304" s="5" t="s">
        <v>6</v>
      </c>
      <c r="H304" s="5" t="s">
        <v>2</v>
      </c>
      <c r="J304" s="5" t="s">
        <v>0</v>
      </c>
      <c r="K304" s="5" t="s">
        <v>61</v>
      </c>
      <c r="L304" s="5" t="s">
        <v>1</v>
      </c>
      <c r="M304" s="5" t="s">
        <v>6</v>
      </c>
      <c r="N304" s="5" t="s">
        <v>2</v>
      </c>
      <c r="P304" s="5" t="s">
        <v>0</v>
      </c>
      <c r="Q304" s="5" t="s">
        <v>61</v>
      </c>
      <c r="R304" s="5" t="s">
        <v>1</v>
      </c>
      <c r="S304" s="5" t="s">
        <v>6</v>
      </c>
      <c r="T304" s="5" t="s">
        <v>2</v>
      </c>
    </row>
    <row r="305" spans="1:20">
      <c r="A305">
        <v>0</v>
      </c>
      <c r="B305">
        <v>1E+100</v>
      </c>
      <c r="D305">
        <v>1</v>
      </c>
      <c r="E305">
        <v>175126.17580554838</v>
      </c>
      <c r="F305">
        <v>170429.59934237265</v>
      </c>
      <c r="G305">
        <v>2.7557281606588033E-2</v>
      </c>
      <c r="H305">
        <v>3681.1672599315643</v>
      </c>
      <c r="J305">
        <v>1</v>
      </c>
      <c r="K305">
        <v>175869.0752960011</v>
      </c>
      <c r="L305">
        <v>70456.736702608396</v>
      </c>
      <c r="M305">
        <v>1.496128596451022</v>
      </c>
      <c r="N305">
        <v>622.82610201835632</v>
      </c>
      <c r="P305">
        <v>1</v>
      </c>
      <c r="Q305">
        <v>175869.07529600096</v>
      </c>
      <c r="R305">
        <v>70456.736702608396</v>
      </c>
      <c r="S305">
        <v>1.4961285964510198</v>
      </c>
      <c r="T305">
        <v>99.331135034561157</v>
      </c>
    </row>
    <row r="306" spans="1:20">
      <c r="J306">
        <v>2</v>
      </c>
      <c r="K306">
        <v>173136.2635458523</v>
      </c>
      <c r="L306">
        <v>70456.736702608396</v>
      </c>
      <c r="M306">
        <v>1.4573415069824343</v>
      </c>
      <c r="N306">
        <v>1333.0044279098511</v>
      </c>
      <c r="P306">
        <v>2</v>
      </c>
      <c r="Q306">
        <v>173136.26354585245</v>
      </c>
      <c r="R306">
        <v>70456.736702608396</v>
      </c>
      <c r="S306">
        <v>1.4573415069824363</v>
      </c>
      <c r="T306">
        <v>218.67425012588501</v>
      </c>
    </row>
    <row r="307" spans="1:20">
      <c r="J307">
        <v>3</v>
      </c>
      <c r="K307">
        <v>172923.96863856044</v>
      </c>
      <c r="L307">
        <v>70456.736702608396</v>
      </c>
      <c r="M307">
        <v>1.4543283826563966</v>
      </c>
      <c r="N307">
        <v>1939.2098479270935</v>
      </c>
      <c r="P307">
        <v>3</v>
      </c>
      <c r="Q307">
        <v>172923.96863856062</v>
      </c>
      <c r="R307">
        <v>70456.736702608396</v>
      </c>
      <c r="S307">
        <v>1.4543283826563991</v>
      </c>
      <c r="T307">
        <v>310.29142808914185</v>
      </c>
    </row>
    <row r="308" spans="1:20">
      <c r="J308">
        <v>4</v>
      </c>
      <c r="K308">
        <v>172352.5982967164</v>
      </c>
      <c r="L308">
        <v>70456.736702608396</v>
      </c>
      <c r="M308">
        <v>1.4462188622814218</v>
      </c>
      <c r="N308">
        <v>2687.6856250762939</v>
      </c>
      <c r="P308">
        <v>4</v>
      </c>
      <c r="Q308">
        <v>172352.59829671637</v>
      </c>
      <c r="R308">
        <v>70456.736702608396</v>
      </c>
      <c r="S308">
        <v>1.4462188622814214</v>
      </c>
      <c r="T308">
        <v>429.73424410820007</v>
      </c>
    </row>
    <row r="309" spans="1:20">
      <c r="J309">
        <v>5</v>
      </c>
      <c r="K309">
        <v>172346.5287747579</v>
      </c>
      <c r="L309">
        <v>70456.736702608396</v>
      </c>
      <c r="M309">
        <v>1.446132716907075</v>
      </c>
      <c r="N309">
        <v>4752.6907489299774</v>
      </c>
      <c r="P309">
        <v>5</v>
      </c>
      <c r="Q309">
        <v>172346.52877475819</v>
      </c>
      <c r="R309">
        <v>70456.736702608396</v>
      </c>
      <c r="S309">
        <v>1.446132716907079</v>
      </c>
      <c r="T309">
        <v>692.05548119544983</v>
      </c>
    </row>
    <row r="310" spans="1:20">
      <c r="P310">
        <v>6</v>
      </c>
      <c r="Q310">
        <v>172072.42288204812</v>
      </c>
      <c r="R310">
        <v>70456.736702608396</v>
      </c>
      <c r="S310">
        <v>1.4422423026537616</v>
      </c>
      <c r="T310">
        <v>898.0835280418396</v>
      </c>
    </row>
    <row r="311" spans="1:20">
      <c r="P311">
        <v>7</v>
      </c>
      <c r="Q311">
        <v>172072.42288204812</v>
      </c>
      <c r="R311">
        <v>70456.736702608396</v>
      </c>
      <c r="S311">
        <v>1.4422423026537616</v>
      </c>
      <c r="T311">
        <v>1117.33509516716</v>
      </c>
    </row>
    <row r="312" spans="1:20">
      <c r="P312">
        <v>8</v>
      </c>
      <c r="Q312">
        <v>171858.84106898122</v>
      </c>
      <c r="R312">
        <v>170466.00329702845</v>
      </c>
      <c r="S312">
        <v>8.1707656952912395E-3</v>
      </c>
      <c r="T312">
        <v>1379.6515641212463</v>
      </c>
    </row>
    <row r="313" spans="1:20">
      <c r="P313">
        <v>9</v>
      </c>
      <c r="Q313">
        <v>171858.84106898122</v>
      </c>
      <c r="R313">
        <v>170466.00329702845</v>
      </c>
      <c r="S313">
        <v>8.1707656952912395E-3</v>
      </c>
      <c r="T313">
        <v>1639.3704051971436</v>
      </c>
    </row>
    <row r="314" spans="1:20">
      <c r="P314">
        <v>10</v>
      </c>
      <c r="Q314">
        <v>171858.84106898122</v>
      </c>
      <c r="R314">
        <v>170466.00329702845</v>
      </c>
      <c r="S314">
        <v>8.1707656952912395E-3</v>
      </c>
      <c r="T314">
        <v>1987.509672164917</v>
      </c>
    </row>
    <row r="315" spans="1:20">
      <c r="P315">
        <v>11</v>
      </c>
      <c r="Q315">
        <v>171858.84106898122</v>
      </c>
      <c r="R315">
        <v>170466.00329702845</v>
      </c>
      <c r="S315">
        <v>8.1707656952912395E-3</v>
      </c>
      <c r="T315">
        <v>2414.105740070343</v>
      </c>
    </row>
    <row r="316" spans="1:20">
      <c r="P316">
        <v>12</v>
      </c>
      <c r="Q316">
        <v>171858.84106898122</v>
      </c>
      <c r="R316">
        <v>170466.00329702845</v>
      </c>
      <c r="S316">
        <v>8.1707656952912395E-3</v>
      </c>
      <c r="T316">
        <v>2847.6271450519562</v>
      </c>
    </row>
    <row r="317" spans="1:20">
      <c r="P317">
        <v>13</v>
      </c>
      <c r="Q317">
        <v>171858.84106898122</v>
      </c>
      <c r="R317">
        <v>170466.00329702845</v>
      </c>
      <c r="S317">
        <v>8.1707656952912395E-3</v>
      </c>
      <c r="T317">
        <v>3304.6003661155701</v>
      </c>
    </row>
    <row r="318" spans="1:20">
      <c r="P318">
        <v>14</v>
      </c>
      <c r="Q318">
        <v>171858.84106898122</v>
      </c>
      <c r="R318">
        <v>170466.00329702845</v>
      </c>
      <c r="S318">
        <v>8.1707656952912395E-3</v>
      </c>
      <c r="T318">
        <v>3716.1528081893921</v>
      </c>
    </row>
    <row r="320" spans="1:20">
      <c r="A320" s="11" t="s">
        <v>13</v>
      </c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</row>
    <row r="322" spans="1:20">
      <c r="A322" s="102" t="s">
        <v>4</v>
      </c>
      <c r="B322" s="102"/>
      <c r="D322" s="102" t="s">
        <v>7</v>
      </c>
      <c r="E322" s="102"/>
      <c r="F322" s="102"/>
      <c r="G322" s="102"/>
      <c r="H322" s="102"/>
      <c r="J322" s="102" t="s">
        <v>8</v>
      </c>
      <c r="K322" s="102"/>
      <c r="L322" s="102"/>
      <c r="M322" s="102"/>
      <c r="N322" s="102"/>
      <c r="P322" s="102" t="s">
        <v>9</v>
      </c>
      <c r="Q322" s="102"/>
      <c r="R322" s="102"/>
      <c r="S322" s="102"/>
      <c r="T322" s="102"/>
    </row>
    <row r="323" spans="1:20">
      <c r="A323" s="5" t="s">
        <v>5</v>
      </c>
      <c r="B323" s="5" t="s">
        <v>6</v>
      </c>
      <c r="D323" s="5" t="s">
        <v>0</v>
      </c>
      <c r="E323" s="5" t="s">
        <v>61</v>
      </c>
      <c r="F323" s="5" t="s">
        <v>1</v>
      </c>
      <c r="G323" s="5" t="s">
        <v>6</v>
      </c>
      <c r="H323" s="5" t="s">
        <v>2</v>
      </c>
      <c r="J323" s="5" t="s">
        <v>0</v>
      </c>
      <c r="K323" s="5" t="s">
        <v>61</v>
      </c>
      <c r="L323" s="5" t="s">
        <v>1</v>
      </c>
      <c r="M323" s="5" t="s">
        <v>6</v>
      </c>
      <c r="N323" s="5" t="s">
        <v>2</v>
      </c>
      <c r="P323" s="5" t="s">
        <v>0</v>
      </c>
      <c r="Q323" s="5" t="s">
        <v>61</v>
      </c>
      <c r="R323" s="5" t="s">
        <v>1</v>
      </c>
      <c r="S323" s="5" t="s">
        <v>6</v>
      </c>
      <c r="T323" s="5" t="s">
        <v>2</v>
      </c>
    </row>
    <row r="324" spans="1:20">
      <c r="A324">
        <v>158966.08769953789</v>
      </c>
      <c r="B324">
        <v>8.8137039971531035</v>
      </c>
      <c r="D324">
        <v>1</v>
      </c>
      <c r="E324">
        <v>188090.37754419152</v>
      </c>
      <c r="F324">
        <v>181501.03725747386</v>
      </c>
      <c r="G324">
        <v>3.6304697682637221E-2</v>
      </c>
      <c r="H324">
        <v>3828.037045955658</v>
      </c>
      <c r="J324" s="24">
        <v>1</v>
      </c>
      <c r="K324" s="24">
        <v>189759.37919770138</v>
      </c>
      <c r="L324" s="24">
        <v>21631.081554594282</v>
      </c>
      <c r="M324" s="24">
        <v>7.7725331125386052</v>
      </c>
      <c r="N324" s="24">
        <v>1799.0472340583801</v>
      </c>
      <c r="O324" s="24"/>
      <c r="P324">
        <v>1</v>
      </c>
      <c r="Q324">
        <v>189759.37919770065</v>
      </c>
      <c r="R324">
        <v>21631.081554594282</v>
      </c>
      <c r="S324">
        <v>7.7725331125385715</v>
      </c>
      <c r="T324">
        <v>302.92286491394043</v>
      </c>
    </row>
    <row r="325" spans="1:20">
      <c r="J325" s="24">
        <v>2</v>
      </c>
      <c r="K325" s="24">
        <v>185457.55977039726</v>
      </c>
      <c r="L325" s="24">
        <v>21631.081554594282</v>
      </c>
      <c r="M325" s="24">
        <v>7.5736609749412853</v>
      </c>
      <c r="N325" s="24">
        <v>2622.049567937851</v>
      </c>
      <c r="O325" s="24"/>
      <c r="P325">
        <v>2</v>
      </c>
      <c r="Q325">
        <v>185457.55977039755</v>
      </c>
      <c r="R325">
        <v>21631.081554594282</v>
      </c>
      <c r="S325">
        <v>7.5736609749412986</v>
      </c>
      <c r="T325">
        <v>466.71494293212891</v>
      </c>
    </row>
    <row r="326" spans="1:20">
      <c r="J326" s="24">
        <v>3</v>
      </c>
      <c r="K326" s="24">
        <v>183734.59378793009</v>
      </c>
      <c r="L326" s="24">
        <v>187441.01421633118</v>
      </c>
      <c r="M326" s="24">
        <v>-1.9773796273442071E-2</v>
      </c>
      <c r="N326" s="24">
        <v>4790.430419921875</v>
      </c>
      <c r="O326" s="24"/>
      <c r="P326">
        <v>3</v>
      </c>
      <c r="Q326">
        <v>183734.59378792523</v>
      </c>
      <c r="R326">
        <v>187441.01421633118</v>
      </c>
      <c r="S326">
        <v>-1.9773796273468001E-2</v>
      </c>
      <c r="T326">
        <v>799.25766897201538</v>
      </c>
    </row>
    <row r="327" spans="1:20">
      <c r="J327" s="24"/>
      <c r="K327" s="24"/>
      <c r="L327" s="24"/>
      <c r="M327" s="24"/>
      <c r="N327" s="24"/>
      <c r="O327" s="24"/>
    </row>
  </sheetData>
  <mergeCells count="60">
    <mergeCell ref="J6:N6"/>
    <mergeCell ref="P6:T6"/>
    <mergeCell ref="A50:B50"/>
    <mergeCell ref="D50:H50"/>
    <mergeCell ref="J50:N50"/>
    <mergeCell ref="P50:T50"/>
    <mergeCell ref="A6:B6"/>
    <mergeCell ref="D6:H6"/>
    <mergeCell ref="A84:B84"/>
    <mergeCell ref="D84:H84"/>
    <mergeCell ref="J84:N84"/>
    <mergeCell ref="P84:T84"/>
    <mergeCell ref="A97:B97"/>
    <mergeCell ref="D97:H97"/>
    <mergeCell ref="J97:N97"/>
    <mergeCell ref="P97:T97"/>
    <mergeCell ref="A115:B115"/>
    <mergeCell ref="D115:H115"/>
    <mergeCell ref="J115:N115"/>
    <mergeCell ref="P115:T115"/>
    <mergeCell ref="A148:B148"/>
    <mergeCell ref="D148:H148"/>
    <mergeCell ref="J148:N148"/>
    <mergeCell ref="P148:T148"/>
    <mergeCell ref="A173:B173"/>
    <mergeCell ref="D173:H173"/>
    <mergeCell ref="J173:N173"/>
    <mergeCell ref="P173:T173"/>
    <mergeCell ref="A189:B189"/>
    <mergeCell ref="D189:H189"/>
    <mergeCell ref="J189:N189"/>
    <mergeCell ref="P189:T189"/>
    <mergeCell ref="A212:B212"/>
    <mergeCell ref="D212:H212"/>
    <mergeCell ref="J212:N212"/>
    <mergeCell ref="P212:T212"/>
    <mergeCell ref="A235:B235"/>
    <mergeCell ref="D235:H235"/>
    <mergeCell ref="J235:N235"/>
    <mergeCell ref="P235:T235"/>
    <mergeCell ref="A274:B274"/>
    <mergeCell ref="D274:H274"/>
    <mergeCell ref="J274:N274"/>
    <mergeCell ref="P274:T274"/>
    <mergeCell ref="A244:B244"/>
    <mergeCell ref="D244:H244"/>
    <mergeCell ref="J244:N244"/>
    <mergeCell ref="P244:T244"/>
    <mergeCell ref="A265:B265"/>
    <mergeCell ref="D265:H265"/>
    <mergeCell ref="J265:N265"/>
    <mergeCell ref="P265:T265"/>
    <mergeCell ref="A303:B303"/>
    <mergeCell ref="D303:H303"/>
    <mergeCell ref="J303:N303"/>
    <mergeCell ref="P303:T303"/>
    <mergeCell ref="A322:B322"/>
    <mergeCell ref="D322:H322"/>
    <mergeCell ref="J322:N322"/>
    <mergeCell ref="P322:T322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D657-894B-CB41-936E-772FF544375D}">
  <dimension ref="A2:V288"/>
  <sheetViews>
    <sheetView topLeftCell="B229" zoomScale="158" workbookViewId="0">
      <selection activeCell="L234" sqref="L234"/>
    </sheetView>
  </sheetViews>
  <sheetFormatPr baseColWidth="10" defaultRowHeight="16"/>
  <sheetData>
    <row r="2" spans="1:20">
      <c r="A2" s="4" t="s">
        <v>3</v>
      </c>
      <c r="B2" s="2">
        <v>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4" spans="1:20">
      <c r="A4" s="1" t="s">
        <v>10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6" spans="1:20">
      <c r="A6" s="102" t="s">
        <v>4</v>
      </c>
      <c r="B6" s="102"/>
      <c r="D6" s="102" t="s">
        <v>7</v>
      </c>
      <c r="E6" s="102"/>
      <c r="F6" s="102"/>
      <c r="G6" s="102"/>
      <c r="H6" s="102"/>
      <c r="J6" s="102" t="s">
        <v>8</v>
      </c>
      <c r="K6" s="102"/>
      <c r="L6" s="102"/>
      <c r="M6" s="102"/>
      <c r="N6" s="102"/>
      <c r="P6" s="102" t="s">
        <v>9</v>
      </c>
      <c r="Q6" s="102"/>
      <c r="R6" s="102"/>
      <c r="S6" s="102"/>
      <c r="T6" s="102"/>
    </row>
    <row r="7" spans="1:20">
      <c r="A7" s="5" t="s">
        <v>5</v>
      </c>
      <c r="B7" s="5" t="s">
        <v>6</v>
      </c>
      <c r="D7" s="5" t="s">
        <v>0</v>
      </c>
      <c r="E7" s="5" t="s">
        <v>61</v>
      </c>
      <c r="F7" s="5" t="s">
        <v>1</v>
      </c>
      <c r="G7" s="5" t="s">
        <v>6</v>
      </c>
      <c r="H7" s="5" t="s">
        <v>2</v>
      </c>
      <c r="J7" s="5" t="s">
        <v>0</v>
      </c>
      <c r="K7" s="5" t="s">
        <v>61</v>
      </c>
      <c r="L7" s="5" t="s">
        <v>1</v>
      </c>
      <c r="M7" s="5" t="s">
        <v>6</v>
      </c>
      <c r="N7" s="5" t="s">
        <v>2</v>
      </c>
      <c r="P7" s="5" t="s">
        <v>0</v>
      </c>
      <c r="Q7" s="5" t="s">
        <v>61</v>
      </c>
      <c r="R7" s="5" t="s">
        <v>1</v>
      </c>
      <c r="S7" s="5" t="s">
        <v>6</v>
      </c>
      <c r="T7" s="5" t="s">
        <v>2</v>
      </c>
    </row>
    <row r="8" spans="1:20">
      <c r="A8">
        <v>140973.82686503348</v>
      </c>
      <c r="B8">
        <v>1.7925255376127822</v>
      </c>
      <c r="D8">
        <v>1</v>
      </c>
      <c r="E8">
        <v>147442.06529424354</v>
      </c>
      <c r="F8">
        <v>144376.46116443624</v>
      </c>
      <c r="G8">
        <v>2.1233406783088792E-2</v>
      </c>
      <c r="H8">
        <v>23.496409177780151</v>
      </c>
      <c r="J8">
        <v>1</v>
      </c>
      <c r="K8">
        <v>147442.23653145618</v>
      </c>
      <c r="L8">
        <v>144313.47230864913</v>
      </c>
      <c r="M8">
        <v>2.1680333601255406E-2</v>
      </c>
      <c r="N8">
        <v>21.749618053436279</v>
      </c>
      <c r="P8">
        <v>1</v>
      </c>
      <c r="Q8">
        <v>147442.23653145612</v>
      </c>
      <c r="R8">
        <v>144313.47230864913</v>
      </c>
      <c r="S8">
        <v>2.1680333601255004E-2</v>
      </c>
      <c r="T8">
        <v>9.9512441158294678</v>
      </c>
    </row>
    <row r="9" spans="1:20">
      <c r="D9">
        <v>2</v>
      </c>
      <c r="E9">
        <v>146261.80454053826</v>
      </c>
      <c r="F9">
        <v>144376.46116443624</v>
      </c>
      <c r="G9">
        <v>1.305852325854364E-2</v>
      </c>
      <c r="H9">
        <v>32.004192113876343</v>
      </c>
      <c r="J9">
        <v>2</v>
      </c>
      <c r="K9">
        <v>146300.85174295882</v>
      </c>
      <c r="L9">
        <v>144313.47230864913</v>
      </c>
      <c r="M9">
        <v>1.3771267522821476E-2</v>
      </c>
      <c r="N9">
        <v>36.943060874938965</v>
      </c>
      <c r="P9">
        <v>2</v>
      </c>
      <c r="Q9">
        <v>146300.85174295877</v>
      </c>
      <c r="R9">
        <v>144313.47230864913</v>
      </c>
      <c r="S9">
        <v>1.3771267522821071E-2</v>
      </c>
      <c r="T9">
        <v>19.933438062667847</v>
      </c>
    </row>
    <row r="10" spans="1:20">
      <c r="D10">
        <v>3</v>
      </c>
      <c r="E10">
        <v>145985.32027522317</v>
      </c>
      <c r="F10">
        <v>144376.46116443624</v>
      </c>
      <c r="G10">
        <v>1.114350010944328E-2</v>
      </c>
      <c r="H10">
        <v>42.451033115386963</v>
      </c>
      <c r="J10">
        <v>3</v>
      </c>
      <c r="K10">
        <v>145985.87935854099</v>
      </c>
      <c r="L10">
        <v>144376.46116443624</v>
      </c>
      <c r="M10">
        <v>1.1147372508817146E-2</v>
      </c>
      <c r="N10">
        <v>53.111877918243408</v>
      </c>
      <c r="P10">
        <v>3</v>
      </c>
      <c r="Q10">
        <v>145985.87935854099</v>
      </c>
      <c r="R10">
        <v>144376.46116443624</v>
      </c>
      <c r="S10">
        <v>1.1147372508817146E-2</v>
      </c>
      <c r="T10">
        <v>31.143959045410156</v>
      </c>
    </row>
    <row r="11" spans="1:20">
      <c r="D11">
        <v>4</v>
      </c>
      <c r="E11">
        <v>145247.79766360775</v>
      </c>
      <c r="F11">
        <v>144376.46116443624</v>
      </c>
      <c r="G11">
        <v>6.0351700834328208E-3</v>
      </c>
      <c r="H11">
        <v>51.029232025146484</v>
      </c>
      <c r="J11">
        <v>4</v>
      </c>
      <c r="K11">
        <v>145623.28045620653</v>
      </c>
      <c r="L11">
        <v>144376.46116443624</v>
      </c>
      <c r="M11">
        <v>8.6358903779351556E-3</v>
      </c>
      <c r="N11">
        <v>65.516888856887817</v>
      </c>
      <c r="P11">
        <v>4</v>
      </c>
      <c r="Q11">
        <v>145623.28045620653</v>
      </c>
      <c r="R11">
        <v>144376.46116443624</v>
      </c>
      <c r="S11">
        <v>8.6358903779351556E-3</v>
      </c>
      <c r="T11">
        <v>40.591485023498535</v>
      </c>
    </row>
    <row r="12" spans="1:20">
      <c r="D12">
        <v>5</v>
      </c>
      <c r="E12">
        <v>145247.79766360775</v>
      </c>
      <c r="F12">
        <v>144376.46116443624</v>
      </c>
      <c r="G12">
        <v>6.0351700834328208E-3</v>
      </c>
      <c r="H12">
        <v>66.146862030029297</v>
      </c>
      <c r="J12">
        <v>5</v>
      </c>
      <c r="K12">
        <v>145623.28045620653</v>
      </c>
      <c r="L12">
        <v>144376.46116443624</v>
      </c>
      <c r="M12">
        <v>8.6358903779351556E-3</v>
      </c>
      <c r="N12">
        <v>80.972787857055664</v>
      </c>
      <c r="P12">
        <v>5</v>
      </c>
      <c r="Q12">
        <v>145623.28045620653</v>
      </c>
      <c r="R12">
        <v>144376.46116443624</v>
      </c>
      <c r="S12">
        <v>8.6358903779351556E-3</v>
      </c>
      <c r="T12">
        <v>51.131181955337524</v>
      </c>
    </row>
    <row r="13" spans="1:20">
      <c r="D13">
        <v>6</v>
      </c>
      <c r="E13">
        <v>145247.79766360775</v>
      </c>
      <c r="F13">
        <v>144376.46116443624</v>
      </c>
      <c r="G13">
        <v>6.0351700834328208E-3</v>
      </c>
      <c r="H13">
        <v>89.619057178497314</v>
      </c>
      <c r="J13">
        <v>6</v>
      </c>
      <c r="K13">
        <v>145464.61177486542</v>
      </c>
      <c r="L13">
        <v>144376.46116443624</v>
      </c>
      <c r="M13">
        <v>7.5368976469774905E-3</v>
      </c>
      <c r="N13">
        <v>104.84229803085327</v>
      </c>
      <c r="P13">
        <v>6</v>
      </c>
      <c r="Q13">
        <v>145464.61177486542</v>
      </c>
      <c r="R13">
        <v>144376.46116443624</v>
      </c>
      <c r="S13">
        <v>7.5368976469774905E-3</v>
      </c>
      <c r="T13">
        <v>63.587285041809082</v>
      </c>
    </row>
    <row r="14" spans="1:20">
      <c r="D14">
        <v>7</v>
      </c>
      <c r="E14">
        <v>144993.20497155341</v>
      </c>
      <c r="F14">
        <v>144376.46116443624</v>
      </c>
      <c r="G14">
        <v>4.2717753444221698E-3</v>
      </c>
      <c r="H14">
        <v>106.44710206985474</v>
      </c>
      <c r="J14">
        <v>7</v>
      </c>
      <c r="K14">
        <v>145000.13758088899</v>
      </c>
      <c r="L14">
        <v>144376.46116443624</v>
      </c>
      <c r="M14">
        <v>4.3197929317744582E-3</v>
      </c>
      <c r="N14">
        <v>125.07510685920715</v>
      </c>
      <c r="P14">
        <v>7</v>
      </c>
      <c r="Q14">
        <v>145000.13758088899</v>
      </c>
      <c r="R14">
        <v>144376.46116443624</v>
      </c>
      <c r="S14">
        <v>4.3197929317744582E-3</v>
      </c>
      <c r="T14">
        <v>73.656238079071045</v>
      </c>
    </row>
    <row r="15" spans="1:20">
      <c r="D15">
        <v>8</v>
      </c>
      <c r="E15">
        <v>144787.78838013072</v>
      </c>
      <c r="F15">
        <v>144376.46116443624</v>
      </c>
      <c r="G15">
        <v>2.8489908422536813E-3</v>
      </c>
      <c r="H15">
        <v>123.34505605697632</v>
      </c>
      <c r="J15">
        <v>8</v>
      </c>
      <c r="K15">
        <v>144794.7209894663</v>
      </c>
      <c r="L15">
        <v>144376.46116443624</v>
      </c>
      <c r="M15">
        <v>2.8970084296059697E-3</v>
      </c>
      <c r="N15">
        <v>145.73667097091675</v>
      </c>
      <c r="P15">
        <v>8</v>
      </c>
      <c r="Q15">
        <v>144794.7209894663</v>
      </c>
      <c r="R15">
        <v>144376.46116443624</v>
      </c>
      <c r="S15">
        <v>2.8970084296059697E-3</v>
      </c>
      <c r="T15">
        <v>83.817506074905396</v>
      </c>
    </row>
    <row r="16" spans="1:20">
      <c r="D16">
        <v>9</v>
      </c>
      <c r="E16">
        <v>144673.48615589167</v>
      </c>
      <c r="F16">
        <v>144376.46116443624</v>
      </c>
      <c r="G16">
        <v>2.0572951370316232E-3</v>
      </c>
      <c r="H16">
        <v>147.88967609405518</v>
      </c>
      <c r="J16">
        <v>9</v>
      </c>
      <c r="K16">
        <v>144680.41876522719</v>
      </c>
      <c r="L16">
        <v>144376.46116443624</v>
      </c>
      <c r="M16">
        <v>2.1053127243835083E-3</v>
      </c>
      <c r="N16">
        <v>165.71312785148621</v>
      </c>
      <c r="P16">
        <v>9</v>
      </c>
      <c r="Q16">
        <v>144680.41876522719</v>
      </c>
      <c r="R16">
        <v>144376.46116443624</v>
      </c>
      <c r="S16">
        <v>2.1053127243835083E-3</v>
      </c>
      <c r="T16">
        <v>92.618688106536865</v>
      </c>
    </row>
    <row r="17" spans="4:20">
      <c r="D17">
        <v>10</v>
      </c>
      <c r="E17">
        <v>144673.48615589167</v>
      </c>
      <c r="F17">
        <v>144376.46116443624</v>
      </c>
      <c r="G17">
        <v>2.0572951370316232E-3</v>
      </c>
      <c r="H17">
        <v>196.6899881362915</v>
      </c>
      <c r="J17">
        <v>10</v>
      </c>
      <c r="K17">
        <v>144680.41876522719</v>
      </c>
      <c r="L17">
        <v>144376.46116443624</v>
      </c>
      <c r="M17">
        <v>2.1053127243835083E-3</v>
      </c>
      <c r="N17">
        <v>197.63596892356873</v>
      </c>
      <c r="P17">
        <v>10</v>
      </c>
      <c r="Q17">
        <v>144680.41876522719</v>
      </c>
      <c r="R17">
        <v>144376.46116443624</v>
      </c>
      <c r="S17">
        <v>2.1053127243835083E-3</v>
      </c>
      <c r="T17">
        <v>106.63901901245117</v>
      </c>
    </row>
    <row r="18" spans="4:20">
      <c r="D18">
        <v>11</v>
      </c>
      <c r="E18">
        <v>144673.48615589167</v>
      </c>
      <c r="F18">
        <v>144376.46116443624</v>
      </c>
      <c r="G18">
        <v>2.0572951370316232E-3</v>
      </c>
      <c r="H18">
        <v>271.13273215293884</v>
      </c>
      <c r="J18">
        <v>11</v>
      </c>
      <c r="K18">
        <v>144680.41876522719</v>
      </c>
      <c r="L18">
        <v>144376.46116443624</v>
      </c>
      <c r="M18">
        <v>2.1053127243835083E-3</v>
      </c>
      <c r="N18">
        <v>227.26172995567322</v>
      </c>
      <c r="P18">
        <v>11</v>
      </c>
      <c r="Q18">
        <v>144680.41876522719</v>
      </c>
      <c r="R18">
        <v>144376.46116443624</v>
      </c>
      <c r="S18">
        <v>2.1053127243835083E-3</v>
      </c>
      <c r="T18">
        <v>118.43165898323059</v>
      </c>
    </row>
    <row r="19" spans="4:20">
      <c r="D19">
        <v>12</v>
      </c>
      <c r="E19">
        <v>144673.48615589167</v>
      </c>
      <c r="F19">
        <v>144376.46116443624</v>
      </c>
      <c r="G19">
        <v>2.0572951370316232E-3</v>
      </c>
      <c r="H19">
        <v>326.28836512565613</v>
      </c>
      <c r="J19">
        <v>12</v>
      </c>
      <c r="K19">
        <v>144680.41876522719</v>
      </c>
      <c r="L19">
        <v>144376.46116443624</v>
      </c>
      <c r="M19">
        <v>2.1053127243835083E-3</v>
      </c>
      <c r="N19">
        <v>258.86269307136536</v>
      </c>
      <c r="P19">
        <v>12</v>
      </c>
      <c r="Q19">
        <v>144680.41876522719</v>
      </c>
      <c r="R19">
        <v>144376.46116443624</v>
      </c>
      <c r="S19">
        <v>2.1053127243835083E-3</v>
      </c>
      <c r="T19">
        <v>130.88077998161316</v>
      </c>
    </row>
    <row r="20" spans="4:20">
      <c r="D20">
        <v>13</v>
      </c>
      <c r="E20">
        <v>144673.48615589167</v>
      </c>
      <c r="F20">
        <v>144376.46116443624</v>
      </c>
      <c r="G20">
        <v>2.0572951370316232E-3</v>
      </c>
      <c r="H20">
        <v>544.04751300811768</v>
      </c>
      <c r="J20">
        <v>13</v>
      </c>
      <c r="K20">
        <v>144680.41876522719</v>
      </c>
      <c r="L20">
        <v>144376.46116443624</v>
      </c>
      <c r="M20">
        <v>2.1053127243835083E-3</v>
      </c>
      <c r="N20">
        <v>292.88032388687134</v>
      </c>
      <c r="P20">
        <v>13</v>
      </c>
      <c r="Q20">
        <v>144680.41876522719</v>
      </c>
      <c r="R20">
        <v>144376.46116443624</v>
      </c>
      <c r="S20">
        <v>2.1053127243835083E-3</v>
      </c>
      <c r="T20">
        <v>145.27037692070007</v>
      </c>
    </row>
    <row r="21" spans="4:20">
      <c r="D21">
        <v>14</v>
      </c>
      <c r="E21">
        <v>144673.48615589167</v>
      </c>
      <c r="F21">
        <v>144376.46116443624</v>
      </c>
      <c r="G21">
        <v>2.0572951370316232E-3</v>
      </c>
      <c r="H21">
        <v>979.25539517402649</v>
      </c>
      <c r="J21">
        <v>14</v>
      </c>
      <c r="K21">
        <v>144680.41876522719</v>
      </c>
      <c r="L21">
        <v>144376.46116443624</v>
      </c>
      <c r="M21">
        <v>2.1053127243835083E-3</v>
      </c>
      <c r="N21">
        <v>331.86655497550964</v>
      </c>
      <c r="P21">
        <v>14</v>
      </c>
      <c r="Q21">
        <v>144680.41876522719</v>
      </c>
      <c r="R21">
        <v>144376.46116443624</v>
      </c>
      <c r="S21">
        <v>2.1053127243835083E-3</v>
      </c>
      <c r="T21">
        <v>162.04721593856812</v>
      </c>
    </row>
    <row r="22" spans="4:20">
      <c r="D22">
        <v>15</v>
      </c>
      <c r="E22">
        <v>144673.48615589167</v>
      </c>
      <c r="F22">
        <v>144376.46116443624</v>
      </c>
      <c r="G22">
        <v>2.0572951370316232E-3</v>
      </c>
      <c r="H22">
        <v>1392.0473611354828</v>
      </c>
      <c r="J22">
        <v>15</v>
      </c>
      <c r="K22">
        <v>144680.41876522719</v>
      </c>
      <c r="L22">
        <v>144376.46116443624</v>
      </c>
      <c r="M22">
        <v>2.1053127243835083E-3</v>
      </c>
      <c r="N22">
        <v>389.54516696929932</v>
      </c>
      <c r="P22">
        <v>15</v>
      </c>
      <c r="Q22">
        <v>144680.41876522719</v>
      </c>
      <c r="R22">
        <v>144376.46116443624</v>
      </c>
      <c r="S22">
        <v>2.1053127243835083E-3</v>
      </c>
      <c r="T22">
        <v>183.76781105995178</v>
      </c>
    </row>
    <row r="23" spans="4:20">
      <c r="D23">
        <v>16</v>
      </c>
      <c r="E23">
        <v>144673.48615589167</v>
      </c>
      <c r="F23">
        <v>144376.46116443624</v>
      </c>
      <c r="G23">
        <v>2.0572951370316232E-3</v>
      </c>
      <c r="H23">
        <v>1975.3785610198975</v>
      </c>
      <c r="J23">
        <v>16</v>
      </c>
      <c r="K23">
        <v>144680.41876522719</v>
      </c>
      <c r="L23">
        <v>144376.46116443624</v>
      </c>
      <c r="M23">
        <v>2.1053127243835083E-3</v>
      </c>
      <c r="N23">
        <v>453.62469887733459</v>
      </c>
      <c r="P23">
        <v>16</v>
      </c>
      <c r="Q23">
        <v>144680.41876522719</v>
      </c>
      <c r="R23">
        <v>144376.46116443624</v>
      </c>
      <c r="S23">
        <v>2.1053127243835083E-3</v>
      </c>
      <c r="T23">
        <v>208.53350901603699</v>
      </c>
    </row>
    <row r="24" spans="4:20">
      <c r="D24">
        <v>17</v>
      </c>
      <c r="E24">
        <v>144673.48615589167</v>
      </c>
      <c r="F24">
        <v>144376.46116443624</v>
      </c>
      <c r="G24">
        <v>2.0572951370316232E-3</v>
      </c>
      <c r="H24">
        <v>3606.1286070346832</v>
      </c>
      <c r="J24">
        <v>17</v>
      </c>
      <c r="K24">
        <v>144680.41876522719</v>
      </c>
      <c r="L24">
        <v>144376.46116443624</v>
      </c>
      <c r="M24">
        <v>2.1053127243835083E-3</v>
      </c>
      <c r="N24">
        <v>522.65155792236328</v>
      </c>
      <c r="P24">
        <v>17</v>
      </c>
      <c r="Q24">
        <v>144680.41876522719</v>
      </c>
      <c r="R24">
        <v>144376.46116443624</v>
      </c>
      <c r="S24">
        <v>2.1053127243835083E-3</v>
      </c>
      <c r="T24">
        <v>235.94957709312439</v>
      </c>
    </row>
    <row r="25" spans="4:20">
      <c r="J25">
        <v>18</v>
      </c>
      <c r="K25">
        <v>144680.41876522719</v>
      </c>
      <c r="L25">
        <v>144376.46116443624</v>
      </c>
      <c r="M25">
        <v>2.1053127243835083E-3</v>
      </c>
      <c r="N25">
        <v>597.59841394424438</v>
      </c>
      <c r="P25">
        <v>18</v>
      </c>
      <c r="Q25">
        <v>144680.41876522719</v>
      </c>
      <c r="R25">
        <v>144376.46116443624</v>
      </c>
      <c r="S25">
        <v>2.1053127243835083E-3</v>
      </c>
      <c r="T25">
        <v>264.23466801643372</v>
      </c>
    </row>
    <row r="26" spans="4:20">
      <c r="J26">
        <v>19</v>
      </c>
      <c r="K26">
        <v>144680.41876522719</v>
      </c>
      <c r="L26">
        <v>144376.46116443624</v>
      </c>
      <c r="M26">
        <v>2.1053127243835083E-3</v>
      </c>
      <c r="N26">
        <v>703.16463494300842</v>
      </c>
      <c r="P26">
        <v>19</v>
      </c>
      <c r="Q26">
        <v>144680.41876522719</v>
      </c>
      <c r="R26">
        <v>144376.46116443624</v>
      </c>
      <c r="S26">
        <v>2.1053127243835083E-3</v>
      </c>
      <c r="T26">
        <v>321.33950304985046</v>
      </c>
    </row>
    <row r="27" spans="4:20">
      <c r="J27">
        <v>20</v>
      </c>
      <c r="K27">
        <v>144680.41876522719</v>
      </c>
      <c r="L27">
        <v>144376.46116443624</v>
      </c>
      <c r="M27">
        <v>2.1053127243835083E-3</v>
      </c>
      <c r="N27">
        <v>869.93009305000305</v>
      </c>
      <c r="P27">
        <v>20</v>
      </c>
      <c r="Q27">
        <v>144680.41876522719</v>
      </c>
      <c r="R27">
        <v>144376.46116443624</v>
      </c>
      <c r="S27">
        <v>2.1053127243835083E-3</v>
      </c>
      <c r="T27">
        <v>418.88682293891907</v>
      </c>
    </row>
    <row r="28" spans="4:20">
      <c r="J28">
        <v>21</v>
      </c>
      <c r="K28">
        <v>144680.41876522719</v>
      </c>
      <c r="L28">
        <v>144376.46116443624</v>
      </c>
      <c r="M28">
        <v>2.1053127243835083E-3</v>
      </c>
      <c r="N28">
        <v>1048.8984680175781</v>
      </c>
      <c r="P28">
        <v>21</v>
      </c>
      <c r="Q28">
        <v>144680.41876522719</v>
      </c>
      <c r="R28">
        <v>144376.46116443624</v>
      </c>
      <c r="S28">
        <v>2.1053127243835083E-3</v>
      </c>
      <c r="T28">
        <v>521.08891797065735</v>
      </c>
    </row>
    <row r="29" spans="4:20">
      <c r="J29">
        <v>22</v>
      </c>
      <c r="K29">
        <v>144680.41876522719</v>
      </c>
      <c r="L29">
        <v>144376.46116443624</v>
      </c>
      <c r="M29">
        <v>2.1053127243835083E-3</v>
      </c>
      <c r="N29">
        <v>1277.1632869243622</v>
      </c>
      <c r="P29">
        <v>22</v>
      </c>
      <c r="Q29">
        <v>144680.41876522719</v>
      </c>
      <c r="R29">
        <v>144376.46116443624</v>
      </c>
      <c r="S29">
        <v>2.1053127243835083E-3</v>
      </c>
      <c r="T29">
        <v>670.70325303077698</v>
      </c>
    </row>
    <row r="30" spans="4:20">
      <c r="J30">
        <v>23</v>
      </c>
      <c r="K30">
        <v>144680.41876522719</v>
      </c>
      <c r="L30">
        <v>144376.46116443624</v>
      </c>
      <c r="M30">
        <v>2.1053127243835083E-3</v>
      </c>
      <c r="N30">
        <v>1556.3704738616943</v>
      </c>
      <c r="P30">
        <v>23</v>
      </c>
      <c r="Q30">
        <v>144680.41876522719</v>
      </c>
      <c r="R30">
        <v>144376.46116443624</v>
      </c>
      <c r="S30">
        <v>2.1053127243835083E-3</v>
      </c>
      <c r="T30">
        <v>842.61247110366821</v>
      </c>
    </row>
    <row r="31" spans="4:20">
      <c r="J31">
        <v>24</v>
      </c>
      <c r="K31">
        <v>144680.41876522719</v>
      </c>
      <c r="L31">
        <v>144376.46116443624</v>
      </c>
      <c r="M31">
        <v>2.1053127243835083E-3</v>
      </c>
      <c r="N31">
        <v>2136.0582568645477</v>
      </c>
      <c r="P31">
        <v>24</v>
      </c>
      <c r="Q31">
        <v>144680.41876522719</v>
      </c>
      <c r="R31">
        <v>144376.46116443624</v>
      </c>
      <c r="S31">
        <v>2.1053127243835083E-3</v>
      </c>
      <c r="T31">
        <v>1388.4003810882568</v>
      </c>
    </row>
    <row r="32" spans="4:20">
      <c r="J32">
        <v>25</v>
      </c>
      <c r="K32">
        <v>144680.41876522719</v>
      </c>
      <c r="L32">
        <v>144376.46116443624</v>
      </c>
      <c r="M32">
        <v>2.1053127243835083E-3</v>
      </c>
      <c r="N32">
        <v>2536.6507968902588</v>
      </c>
      <c r="P32">
        <v>25</v>
      </c>
      <c r="Q32">
        <v>144680.41876522719</v>
      </c>
      <c r="R32">
        <v>144376.46116443624</v>
      </c>
      <c r="S32">
        <v>2.1053127243835083E-3</v>
      </c>
      <c r="T32">
        <v>1748.8638429641724</v>
      </c>
    </row>
    <row r="33" spans="1:20">
      <c r="J33">
        <v>26</v>
      </c>
      <c r="K33">
        <v>144680.41876522719</v>
      </c>
      <c r="L33">
        <v>144376.46116443624</v>
      </c>
      <c r="M33">
        <v>2.1053127243835083E-3</v>
      </c>
      <c r="N33">
        <v>4292.8068029880524</v>
      </c>
      <c r="P33">
        <v>26</v>
      </c>
      <c r="Q33">
        <v>144680.41876522719</v>
      </c>
      <c r="R33">
        <v>144376.46116443624</v>
      </c>
      <c r="S33">
        <v>2.1053127243835083E-3</v>
      </c>
      <c r="T33">
        <v>3666.2596769332886</v>
      </c>
    </row>
    <row r="35" spans="1:20">
      <c r="A35" s="6" t="s">
        <v>11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7" spans="1:20">
      <c r="A37" s="102" t="s">
        <v>4</v>
      </c>
      <c r="B37" s="102"/>
      <c r="D37" s="102" t="s">
        <v>7</v>
      </c>
      <c r="E37" s="102"/>
      <c r="F37" s="102"/>
      <c r="G37" s="102"/>
      <c r="H37" s="102"/>
      <c r="J37" s="102" t="s">
        <v>8</v>
      </c>
      <c r="K37" s="102"/>
      <c r="L37" s="102"/>
      <c r="M37" s="102"/>
      <c r="N37" s="102"/>
      <c r="P37" s="102" t="s">
        <v>9</v>
      </c>
      <c r="Q37" s="102"/>
      <c r="R37" s="102"/>
      <c r="S37" s="102"/>
      <c r="T37" s="102"/>
    </row>
    <row r="38" spans="1:20">
      <c r="A38" s="5" t="s">
        <v>5</v>
      </c>
      <c r="B38" s="5" t="s">
        <v>6</v>
      </c>
      <c r="D38" s="5" t="s">
        <v>0</v>
      </c>
      <c r="E38" s="5" t="s">
        <v>61</v>
      </c>
      <c r="F38" s="5" t="s">
        <v>1</v>
      </c>
      <c r="G38" s="5" t="s">
        <v>6</v>
      </c>
      <c r="H38" s="5" t="s">
        <v>2</v>
      </c>
      <c r="J38" s="5" t="s">
        <v>0</v>
      </c>
      <c r="K38" s="5" t="s">
        <v>61</v>
      </c>
      <c r="L38" s="5" t="s">
        <v>1</v>
      </c>
      <c r="M38" s="5" t="s">
        <v>6</v>
      </c>
      <c r="N38" s="5" t="s">
        <v>2</v>
      </c>
      <c r="P38" s="5" t="s">
        <v>0</v>
      </c>
      <c r="Q38" s="5" t="s">
        <v>61</v>
      </c>
      <c r="R38" s="5" t="s">
        <v>1</v>
      </c>
      <c r="S38" s="5" t="s">
        <v>6</v>
      </c>
      <c r="T38" s="5" t="s">
        <v>2</v>
      </c>
    </row>
    <row r="39" spans="1:20">
      <c r="A39">
        <v>97272.860662348074</v>
      </c>
      <c r="B39">
        <v>2.5278308234620499</v>
      </c>
      <c r="D39">
        <v>1</v>
      </c>
      <c r="E39">
        <v>105178.21316657016</v>
      </c>
      <c r="F39">
        <v>98178.530215139166</v>
      </c>
      <c r="G39">
        <v>7.1295454679272022E-2</v>
      </c>
      <c r="H39">
        <v>12.877496004104614</v>
      </c>
      <c r="J39">
        <v>1</v>
      </c>
      <c r="K39">
        <v>105337.38811785949</v>
      </c>
      <c r="L39">
        <v>97972.078486459519</v>
      </c>
      <c r="M39">
        <v>7.5177639845804764E-2</v>
      </c>
      <c r="N39">
        <v>50.366441965103149</v>
      </c>
      <c r="P39">
        <v>1</v>
      </c>
      <c r="Q39">
        <v>105337.38811785939</v>
      </c>
      <c r="R39">
        <v>97972.078486459519</v>
      </c>
      <c r="S39">
        <v>7.5177639845803723E-2</v>
      </c>
      <c r="T39">
        <v>25.42070484161377</v>
      </c>
    </row>
    <row r="40" spans="1:20">
      <c r="D40">
        <v>2</v>
      </c>
      <c r="E40">
        <v>102114.81712129872</v>
      </c>
      <c r="F40">
        <v>98178.530215139166</v>
      </c>
      <c r="G40">
        <v>4.0093153742818799E-2</v>
      </c>
      <c r="H40">
        <v>25.68648099899292</v>
      </c>
      <c r="J40">
        <v>2</v>
      </c>
      <c r="K40">
        <v>102156.63626779401</v>
      </c>
      <c r="L40">
        <v>98011.248115192167</v>
      </c>
      <c r="M40">
        <v>4.2295024625436682E-2</v>
      </c>
      <c r="N40">
        <v>101.03646993637085</v>
      </c>
      <c r="P40">
        <v>2</v>
      </c>
      <c r="Q40">
        <v>102156.63626779402</v>
      </c>
      <c r="R40">
        <v>98011.248115192167</v>
      </c>
      <c r="S40">
        <v>4.2295024625436835E-2</v>
      </c>
      <c r="T40">
        <v>45.827668905258179</v>
      </c>
    </row>
    <row r="41" spans="1:20">
      <c r="D41">
        <v>3</v>
      </c>
      <c r="E41">
        <v>100846.56590388811</v>
      </c>
      <c r="F41">
        <v>98237.759222448629</v>
      </c>
      <c r="G41">
        <v>2.655604832691804E-2</v>
      </c>
      <c r="H41">
        <v>42.095306158065796</v>
      </c>
      <c r="J41">
        <v>3</v>
      </c>
      <c r="K41">
        <v>100898.44166322068</v>
      </c>
      <c r="L41">
        <v>98011.248115192167</v>
      </c>
      <c r="M41">
        <v>2.9457777587274598E-2</v>
      </c>
      <c r="N41">
        <v>162.02129888534546</v>
      </c>
      <c r="P41">
        <v>3</v>
      </c>
      <c r="Q41">
        <v>100898.44166322064</v>
      </c>
      <c r="R41">
        <v>98011.248115192167</v>
      </c>
      <c r="S41">
        <v>2.945777758727415E-2</v>
      </c>
      <c r="T41">
        <v>71.325816869735718</v>
      </c>
    </row>
    <row r="42" spans="1:20">
      <c r="D42">
        <v>4</v>
      </c>
      <c r="E42">
        <v>100166.4280319731</v>
      </c>
      <c r="F42">
        <v>98237.759222448629</v>
      </c>
      <c r="G42">
        <v>1.9632662886347158E-2</v>
      </c>
      <c r="H42">
        <v>65.48626708984375</v>
      </c>
      <c r="J42">
        <v>4</v>
      </c>
      <c r="K42">
        <v>100190.99256155606</v>
      </c>
      <c r="L42">
        <v>98150.438200649965</v>
      </c>
      <c r="M42">
        <v>2.0790068779260793E-2</v>
      </c>
      <c r="N42">
        <v>211.64836096763611</v>
      </c>
      <c r="P42">
        <v>4</v>
      </c>
      <c r="Q42">
        <v>100190.99256155608</v>
      </c>
      <c r="R42">
        <v>98150.438200649965</v>
      </c>
      <c r="S42">
        <v>2.0790068779260942E-2</v>
      </c>
      <c r="T42">
        <v>94.325055837631226</v>
      </c>
    </row>
    <row r="43" spans="1:20">
      <c r="D43">
        <v>5</v>
      </c>
      <c r="E43">
        <v>100166.4280319731</v>
      </c>
      <c r="F43">
        <v>98237.759222448629</v>
      </c>
      <c r="G43">
        <v>1.9632662886347158E-2</v>
      </c>
      <c r="H43">
        <v>184.94304704666138</v>
      </c>
      <c r="J43">
        <v>5</v>
      </c>
      <c r="K43">
        <v>100190.99256155606</v>
      </c>
      <c r="L43">
        <v>98320.909492292776</v>
      </c>
      <c r="M43">
        <v>1.902019701526338E-2</v>
      </c>
      <c r="N43">
        <v>261.54034399986267</v>
      </c>
      <c r="P43">
        <v>5</v>
      </c>
      <c r="Q43">
        <v>100190.99256155608</v>
      </c>
      <c r="R43">
        <v>98320.909492292776</v>
      </c>
      <c r="S43">
        <v>1.9020197015263529E-2</v>
      </c>
      <c r="T43">
        <v>113.27733778953552</v>
      </c>
    </row>
    <row r="44" spans="1:20">
      <c r="D44">
        <v>6</v>
      </c>
      <c r="E44">
        <v>99835.619969347696</v>
      </c>
      <c r="F44">
        <v>98289.432592027981</v>
      </c>
      <c r="G44">
        <v>1.5730962490520292E-2</v>
      </c>
      <c r="H44">
        <v>305.58110809326172</v>
      </c>
      <c r="J44">
        <v>6</v>
      </c>
      <c r="K44">
        <v>99933.820848723932</v>
      </c>
      <c r="L44">
        <v>99306.60217416368</v>
      </c>
      <c r="M44">
        <v>6.3159816248695884E-3</v>
      </c>
      <c r="N44">
        <v>326.7305748462677</v>
      </c>
      <c r="P44">
        <v>6</v>
      </c>
      <c r="Q44">
        <v>99933.820848723946</v>
      </c>
      <c r="R44">
        <v>99306.60217416368</v>
      </c>
      <c r="S44">
        <v>6.315981624869735E-3</v>
      </c>
      <c r="T44">
        <v>137.91779088973999</v>
      </c>
    </row>
    <row r="45" spans="1:20">
      <c r="D45">
        <v>7</v>
      </c>
      <c r="E45">
        <v>99512.214684007195</v>
      </c>
      <c r="F45">
        <v>98320.909492292776</v>
      </c>
      <c r="G45">
        <v>1.2116498900041227E-2</v>
      </c>
      <c r="H45">
        <v>438.58842706680298</v>
      </c>
      <c r="J45">
        <v>7</v>
      </c>
      <c r="K45">
        <v>99639.581956461043</v>
      </c>
      <c r="L45">
        <v>99306.60217416368</v>
      </c>
      <c r="M45">
        <v>3.3530477834030023E-3</v>
      </c>
      <c r="N45">
        <v>400.76255488395691</v>
      </c>
      <c r="P45">
        <v>7</v>
      </c>
      <c r="Q45">
        <v>99639.581956461028</v>
      </c>
      <c r="R45">
        <v>99306.60217416368</v>
      </c>
      <c r="S45">
        <v>3.3530477834028557E-3</v>
      </c>
      <c r="T45">
        <v>166.49395799636841</v>
      </c>
    </row>
    <row r="46" spans="1:20">
      <c r="D46">
        <v>8</v>
      </c>
      <c r="E46">
        <v>99244.197318029153</v>
      </c>
      <c r="F46">
        <v>98320.909492292776</v>
      </c>
      <c r="G46">
        <v>9.3905541609005591E-3</v>
      </c>
      <c r="H46">
        <v>540.00029301643372</v>
      </c>
      <c r="J46">
        <v>8</v>
      </c>
      <c r="K46">
        <v>99333.262507454609</v>
      </c>
      <c r="L46">
        <v>99306.60217416368</v>
      </c>
      <c r="M46">
        <v>2.6846486242850345E-4</v>
      </c>
      <c r="N46">
        <v>473.60912585258484</v>
      </c>
      <c r="P46">
        <v>8</v>
      </c>
      <c r="Q46">
        <v>99333.262507454652</v>
      </c>
      <c r="R46">
        <v>99306.60217416368</v>
      </c>
      <c r="S46">
        <v>2.6846486242894309E-4</v>
      </c>
      <c r="T46">
        <v>198.93155384063721</v>
      </c>
    </row>
    <row r="47" spans="1:20">
      <c r="D47">
        <v>9</v>
      </c>
      <c r="E47">
        <v>99210.369860552033</v>
      </c>
      <c r="F47">
        <v>98331.144184796314</v>
      </c>
      <c r="G47">
        <v>8.9414771184129303E-3</v>
      </c>
      <c r="H47">
        <v>624.05724120140076</v>
      </c>
    </row>
    <row r="48" spans="1:20">
      <c r="D48">
        <v>10</v>
      </c>
      <c r="E48">
        <v>99210.369860552033</v>
      </c>
      <c r="F48">
        <v>98331.144184796314</v>
      </c>
      <c r="G48">
        <v>8.9414771184129303E-3</v>
      </c>
      <c r="H48">
        <v>818.1617112159729</v>
      </c>
    </row>
    <row r="49" spans="1:20">
      <c r="D49">
        <v>11</v>
      </c>
      <c r="E49">
        <v>99210.369860552033</v>
      </c>
      <c r="F49">
        <v>98331.144184796314</v>
      </c>
      <c r="G49">
        <v>8.9414771184129303E-3</v>
      </c>
      <c r="H49">
        <v>1028.466402053833</v>
      </c>
    </row>
    <row r="50" spans="1:20">
      <c r="D50">
        <v>12</v>
      </c>
      <c r="E50">
        <v>99210.369860552033</v>
      </c>
      <c r="F50">
        <v>98331.144184796314</v>
      </c>
      <c r="G50">
        <v>8.9414771184129303E-3</v>
      </c>
      <c r="H50">
        <v>1309.4277260303497</v>
      </c>
    </row>
    <row r="51" spans="1:20">
      <c r="D51">
        <v>13</v>
      </c>
      <c r="E51">
        <v>99210.369860552033</v>
      </c>
      <c r="F51">
        <v>98331.144184796314</v>
      </c>
      <c r="G51">
        <v>8.9414771184129303E-3</v>
      </c>
      <c r="H51">
        <v>1659.0163052082062</v>
      </c>
    </row>
    <row r="52" spans="1:20">
      <c r="D52">
        <v>14</v>
      </c>
      <c r="E52">
        <v>99210.369860552033</v>
      </c>
      <c r="F52">
        <v>98331.144184796314</v>
      </c>
      <c r="G52">
        <v>8.9414771184129303E-3</v>
      </c>
      <c r="H52">
        <v>2699.7280831336975</v>
      </c>
    </row>
    <row r="53" spans="1:20">
      <c r="D53">
        <v>15</v>
      </c>
      <c r="E53">
        <v>99210.369860552033</v>
      </c>
      <c r="F53">
        <v>98331.144184796314</v>
      </c>
      <c r="G53">
        <v>8.9414771184129303E-3</v>
      </c>
      <c r="H53">
        <v>3596.9873070716858</v>
      </c>
    </row>
    <row r="54" spans="1:20">
      <c r="D54">
        <v>16</v>
      </c>
      <c r="E54">
        <v>0</v>
      </c>
      <c r="F54">
        <v>98331.144184796314</v>
      </c>
      <c r="G54">
        <v>-1</v>
      </c>
      <c r="H54">
        <v>3609.1589460372925</v>
      </c>
    </row>
    <row r="56" spans="1:20">
      <c r="A56" s="11" t="s">
        <v>13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</row>
    <row r="58" spans="1:20">
      <c r="A58" s="102" t="s">
        <v>4</v>
      </c>
      <c r="B58" s="102"/>
      <c r="D58" s="102" t="s">
        <v>7</v>
      </c>
      <c r="E58" s="102"/>
      <c r="F58" s="102"/>
      <c r="G58" s="102"/>
      <c r="H58" s="102"/>
      <c r="J58" s="102" t="s">
        <v>8</v>
      </c>
      <c r="K58" s="102"/>
      <c r="L58" s="102"/>
      <c r="M58" s="102"/>
      <c r="N58" s="102"/>
      <c r="P58" s="102" t="s">
        <v>9</v>
      </c>
      <c r="Q58" s="102"/>
      <c r="R58" s="102"/>
      <c r="S58" s="102"/>
      <c r="T58" s="102"/>
    </row>
    <row r="59" spans="1:20">
      <c r="A59" s="5" t="s">
        <v>5</v>
      </c>
      <c r="B59" s="5" t="s">
        <v>6</v>
      </c>
      <c r="D59" s="5" t="s">
        <v>0</v>
      </c>
      <c r="E59" s="5" t="s">
        <v>61</v>
      </c>
      <c r="F59" s="5" t="s">
        <v>1</v>
      </c>
      <c r="G59" s="5" t="s">
        <v>6</v>
      </c>
      <c r="H59" s="5" t="s">
        <v>2</v>
      </c>
      <c r="J59" s="5" t="s">
        <v>0</v>
      </c>
      <c r="K59" s="5" t="s">
        <v>61</v>
      </c>
      <c r="L59" s="5" t="s">
        <v>1</v>
      </c>
      <c r="M59" s="5" t="s">
        <v>6</v>
      </c>
      <c r="N59" s="5" t="s">
        <v>2</v>
      </c>
      <c r="P59" s="5" t="s">
        <v>0</v>
      </c>
      <c r="Q59" s="5" t="s">
        <v>61</v>
      </c>
      <c r="R59" s="5" t="s">
        <v>1</v>
      </c>
      <c r="S59" s="5" t="s">
        <v>6</v>
      </c>
      <c r="T59" s="5" t="s">
        <v>2</v>
      </c>
    </row>
    <row r="60" spans="1:20">
      <c r="A60">
        <v>176532.15574803235</v>
      </c>
      <c r="B60">
        <v>2.9316607482864456</v>
      </c>
      <c r="D60">
        <v>1</v>
      </c>
      <c r="E60">
        <v>188204.92003146798</v>
      </c>
      <c r="F60">
        <v>178173.54325140661</v>
      </c>
      <c r="G60">
        <v>5.6301157831872312E-2</v>
      </c>
      <c r="H60">
        <v>29.934857130050659</v>
      </c>
      <c r="J60">
        <v>1</v>
      </c>
      <c r="K60">
        <v>188382.41828410444</v>
      </c>
      <c r="L60">
        <v>179485.82798107859</v>
      </c>
      <c r="M60">
        <v>4.9567090633828359E-2</v>
      </c>
      <c r="N60">
        <v>196.50525593757629</v>
      </c>
      <c r="P60">
        <v>1</v>
      </c>
      <c r="Q60">
        <v>188382.41828410432</v>
      </c>
      <c r="R60">
        <v>179485.82798107859</v>
      </c>
      <c r="S60">
        <v>4.9567090633827714E-2</v>
      </c>
      <c r="T60">
        <v>90.663106918334961</v>
      </c>
    </row>
    <row r="61" spans="1:20">
      <c r="D61">
        <v>2</v>
      </c>
      <c r="E61">
        <v>183644.56960178411</v>
      </c>
      <c r="F61">
        <v>178173.54325140661</v>
      </c>
      <c r="G61">
        <v>3.0706165744584048E-2</v>
      </c>
      <c r="H61">
        <v>150.83891105651855</v>
      </c>
      <c r="J61">
        <v>2</v>
      </c>
      <c r="K61">
        <v>183911.90315576948</v>
      </c>
      <c r="L61">
        <v>179485.82798107859</v>
      </c>
      <c r="M61">
        <v>2.4659747371015225E-2</v>
      </c>
      <c r="N61">
        <v>300.72103905677795</v>
      </c>
      <c r="P61">
        <v>2</v>
      </c>
      <c r="Q61">
        <v>183911.90315576951</v>
      </c>
      <c r="R61">
        <v>179485.82798107859</v>
      </c>
      <c r="S61">
        <v>2.4659747371015388E-2</v>
      </c>
      <c r="T61">
        <v>132.4021999835968</v>
      </c>
    </row>
    <row r="62" spans="1:20">
      <c r="D62">
        <v>3</v>
      </c>
      <c r="E62">
        <v>181948.00518776473</v>
      </c>
      <c r="F62">
        <v>178324.64293102431</v>
      </c>
      <c r="G62">
        <v>2.0318909362078096E-2</v>
      </c>
      <c r="H62">
        <v>253.5246000289917</v>
      </c>
      <c r="J62">
        <v>3</v>
      </c>
      <c r="K62">
        <v>182308.45318173099</v>
      </c>
      <c r="L62">
        <v>179485.82798107859</v>
      </c>
      <c r="M62">
        <v>1.5726173104597219E-2</v>
      </c>
      <c r="N62">
        <v>384.66827702522278</v>
      </c>
      <c r="P62">
        <v>3</v>
      </c>
      <c r="Q62">
        <v>182308.45318173114</v>
      </c>
      <c r="R62">
        <v>179485.82798107859</v>
      </c>
      <c r="S62">
        <v>1.5726173104598028E-2</v>
      </c>
      <c r="T62">
        <v>169.11992311477661</v>
      </c>
    </row>
    <row r="63" spans="1:20">
      <c r="D63">
        <v>4</v>
      </c>
      <c r="E63">
        <v>181146.83514627369</v>
      </c>
      <c r="F63">
        <v>179904.1839501372</v>
      </c>
      <c r="G63">
        <v>6.9072945878841021E-3</v>
      </c>
      <c r="H63">
        <v>375.68517398834229</v>
      </c>
      <c r="J63">
        <v>4</v>
      </c>
      <c r="K63">
        <v>181490.82814862047</v>
      </c>
      <c r="L63">
        <v>179485.82798107859</v>
      </c>
      <c r="M63">
        <v>1.1170799333266817E-2</v>
      </c>
      <c r="N63">
        <v>507.30879998207092</v>
      </c>
      <c r="P63">
        <v>4</v>
      </c>
      <c r="Q63">
        <v>181490.82814862041</v>
      </c>
      <c r="R63">
        <v>179485.82798107859</v>
      </c>
      <c r="S63">
        <v>1.1170799333266493E-2</v>
      </c>
      <c r="T63">
        <v>213.89144110679626</v>
      </c>
    </row>
    <row r="64" spans="1:20">
      <c r="D64">
        <v>5</v>
      </c>
      <c r="E64">
        <v>181146.83514627369</v>
      </c>
      <c r="F64">
        <v>179904.1839501372</v>
      </c>
      <c r="G64">
        <v>6.9072945878841021E-3</v>
      </c>
      <c r="H64">
        <v>725.26631712913513</v>
      </c>
      <c r="J64">
        <v>5</v>
      </c>
      <c r="K64">
        <v>181490.82814862047</v>
      </c>
      <c r="L64">
        <v>179485.82798107859</v>
      </c>
      <c r="M64">
        <v>1.1170799333266817E-2</v>
      </c>
      <c r="N64">
        <v>698.84323191642761</v>
      </c>
      <c r="P64">
        <v>5</v>
      </c>
      <c r="Q64">
        <v>181490.82814862041</v>
      </c>
      <c r="R64">
        <v>179485.82798107859</v>
      </c>
      <c r="S64">
        <v>1.1170799333266493E-2</v>
      </c>
      <c r="T64">
        <v>280.71354198455811</v>
      </c>
    </row>
    <row r="65" spans="1:20">
      <c r="D65">
        <v>6</v>
      </c>
      <c r="E65">
        <v>181006.75079145632</v>
      </c>
      <c r="F65">
        <v>179904.1839501372</v>
      </c>
      <c r="G65">
        <v>6.1286336821644288E-3</v>
      </c>
      <c r="H65">
        <v>2168.9227120876312</v>
      </c>
      <c r="J65">
        <v>6</v>
      </c>
      <c r="K65">
        <v>181345.30361846002</v>
      </c>
      <c r="L65">
        <v>179686.14784812406</v>
      </c>
      <c r="M65">
        <v>9.2336320312143595E-3</v>
      </c>
      <c r="N65">
        <v>872.18531894683838</v>
      </c>
      <c r="P65">
        <v>6</v>
      </c>
      <c r="Q65">
        <v>181345.30361846002</v>
      </c>
      <c r="R65">
        <v>179686.14784812406</v>
      </c>
      <c r="S65">
        <v>9.2336320312143595E-3</v>
      </c>
      <c r="T65">
        <v>339.74586200714111</v>
      </c>
    </row>
    <row r="66" spans="1:20">
      <c r="D66">
        <v>7</v>
      </c>
      <c r="E66">
        <v>180812.33950093188</v>
      </c>
      <c r="F66">
        <v>179904.1839501372</v>
      </c>
      <c r="G66">
        <v>5.0479957211355527E-3</v>
      </c>
      <c r="H66">
        <v>3555.5005950927734</v>
      </c>
      <c r="J66">
        <v>7</v>
      </c>
      <c r="K66">
        <v>181134.75559212346</v>
      </c>
      <c r="L66">
        <v>179686.14784812406</v>
      </c>
      <c r="M66">
        <v>8.0618776758673797E-3</v>
      </c>
      <c r="N66">
        <v>1083.1434679031372</v>
      </c>
      <c r="P66">
        <v>7</v>
      </c>
      <c r="Q66">
        <v>181134.75559212361</v>
      </c>
      <c r="R66">
        <v>179686.14784812406</v>
      </c>
      <c r="S66">
        <v>8.0618776758681898E-3</v>
      </c>
      <c r="T66">
        <v>415.09104800224304</v>
      </c>
    </row>
    <row r="67" spans="1:20">
      <c r="D67">
        <v>8</v>
      </c>
      <c r="E67">
        <v>178235.66142586651</v>
      </c>
      <c r="F67">
        <v>179904.1839501372</v>
      </c>
      <c r="G67">
        <v>-9.274506504713351E-3</v>
      </c>
      <c r="H67">
        <v>3613.0750360488892</v>
      </c>
      <c r="J67">
        <v>8</v>
      </c>
      <c r="K67">
        <v>180739.80994151771</v>
      </c>
      <c r="L67">
        <v>179686.14784812406</v>
      </c>
      <c r="M67">
        <v>5.8639027326927605E-3</v>
      </c>
      <c r="N67">
        <v>1319.8296558856964</v>
      </c>
      <c r="P67">
        <v>8</v>
      </c>
      <c r="Q67">
        <v>180739.80994151731</v>
      </c>
      <c r="R67">
        <v>179686.14784812406</v>
      </c>
      <c r="S67">
        <v>5.8639027326904932E-3</v>
      </c>
      <c r="T67">
        <v>514.59177899360657</v>
      </c>
    </row>
    <row r="68" spans="1:20">
      <c r="J68">
        <v>9</v>
      </c>
      <c r="K68">
        <v>180566.54533036635</v>
      </c>
      <c r="L68">
        <v>179686.14784812406</v>
      </c>
      <c r="M68">
        <v>4.8996402493219852E-3</v>
      </c>
      <c r="N68">
        <v>1605.3622708320618</v>
      </c>
      <c r="P68">
        <v>9</v>
      </c>
      <c r="Q68">
        <v>180566.54533036653</v>
      </c>
      <c r="R68">
        <v>179686.14784812406</v>
      </c>
      <c r="S68">
        <v>4.8996402493229575E-3</v>
      </c>
      <c r="T68">
        <v>658.07259607315063</v>
      </c>
    </row>
    <row r="69" spans="1:20">
      <c r="J69">
        <v>10</v>
      </c>
      <c r="K69">
        <v>180566.54533036635</v>
      </c>
      <c r="L69">
        <v>179686.14784812406</v>
      </c>
      <c r="M69">
        <v>4.8996402493219852E-3</v>
      </c>
      <c r="N69">
        <v>2094.5596458911896</v>
      </c>
      <c r="P69">
        <v>10</v>
      </c>
      <c r="Q69">
        <v>180566.54533036653</v>
      </c>
      <c r="R69">
        <v>179686.14784812406</v>
      </c>
      <c r="S69">
        <v>4.8996402493229575E-3</v>
      </c>
      <c r="T69">
        <v>896.64696002006531</v>
      </c>
    </row>
    <row r="70" spans="1:20">
      <c r="J70">
        <v>11</v>
      </c>
      <c r="K70">
        <v>180566.54533036635</v>
      </c>
      <c r="L70">
        <v>179686.14784812406</v>
      </c>
      <c r="M70">
        <v>4.8996402493219852E-3</v>
      </c>
      <c r="N70">
        <v>2549.1006379127502</v>
      </c>
      <c r="P70">
        <v>11</v>
      </c>
      <c r="Q70">
        <v>180566.54533036653</v>
      </c>
      <c r="R70">
        <v>179686.14784812406</v>
      </c>
      <c r="S70">
        <v>4.8996402493229575E-3</v>
      </c>
      <c r="T70">
        <v>1154.3568489551544</v>
      </c>
    </row>
    <row r="71" spans="1:20">
      <c r="J71">
        <v>12</v>
      </c>
      <c r="K71">
        <v>180566.54533036635</v>
      </c>
      <c r="L71">
        <v>179686.14784812406</v>
      </c>
      <c r="M71">
        <v>4.8996402493219852E-3</v>
      </c>
      <c r="N71">
        <v>3265.340518951416</v>
      </c>
      <c r="P71">
        <v>12</v>
      </c>
      <c r="Q71">
        <v>180566.54533036653</v>
      </c>
      <c r="R71">
        <v>179686.14784812406</v>
      </c>
      <c r="S71">
        <v>4.8996402493229575E-3</v>
      </c>
      <c r="T71">
        <v>1425.1626191139221</v>
      </c>
    </row>
    <row r="72" spans="1:20">
      <c r="J72">
        <v>13</v>
      </c>
      <c r="K72">
        <v>180566.54533036635</v>
      </c>
      <c r="L72">
        <v>179686.14784812406</v>
      </c>
      <c r="M72">
        <v>4.8996402493219852E-3</v>
      </c>
      <c r="N72">
        <v>3949.5531189441681</v>
      </c>
      <c r="P72">
        <v>13</v>
      </c>
      <c r="Q72">
        <v>180566.54533036653</v>
      </c>
      <c r="R72">
        <v>179686.14784812406</v>
      </c>
      <c r="S72">
        <v>4.8996402493229575E-3</v>
      </c>
      <c r="T72">
        <v>1884.2503070831299</v>
      </c>
    </row>
    <row r="73" spans="1:20">
      <c r="P73">
        <v>14</v>
      </c>
      <c r="Q73">
        <v>180566.54533036653</v>
      </c>
      <c r="R73">
        <v>179686.14784812406</v>
      </c>
      <c r="S73">
        <v>4.8996402493229575E-3</v>
      </c>
      <c r="T73">
        <v>2524.6793060302734</v>
      </c>
    </row>
    <row r="74" spans="1:20">
      <c r="P74">
        <v>15</v>
      </c>
      <c r="Q74">
        <v>180566.54533036653</v>
      </c>
      <c r="R74">
        <v>179686.14784812406</v>
      </c>
      <c r="S74">
        <v>4.8996402493229575E-3</v>
      </c>
      <c r="T74">
        <v>3697.2208690643311</v>
      </c>
    </row>
    <row r="76" spans="1:20">
      <c r="A76" s="4" t="s">
        <v>3</v>
      </c>
      <c r="B76" s="2">
        <v>10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8" spans="1:20">
      <c r="A78" s="1" t="s">
        <v>10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80" spans="1:20">
      <c r="A80" s="102" t="s">
        <v>4</v>
      </c>
      <c r="B80" s="102"/>
      <c r="D80" s="102" t="s">
        <v>7</v>
      </c>
      <c r="E80" s="102"/>
      <c r="F80" s="102"/>
      <c r="G80" s="102"/>
      <c r="H80" s="102"/>
      <c r="J80" s="102" t="s">
        <v>8</v>
      </c>
      <c r="K80" s="102"/>
      <c r="L80" s="102"/>
      <c r="M80" s="102"/>
      <c r="N80" s="102"/>
      <c r="P80" s="102" t="s">
        <v>9</v>
      </c>
      <c r="Q80" s="102"/>
      <c r="R80" s="102"/>
      <c r="S80" s="102"/>
      <c r="T80" s="102"/>
    </row>
    <row r="81" spans="1:22">
      <c r="A81" s="5" t="s">
        <v>5</v>
      </c>
      <c r="B81" s="5" t="s">
        <v>6</v>
      </c>
      <c r="D81" s="5" t="s">
        <v>0</v>
      </c>
      <c r="E81" s="5" t="s">
        <v>61</v>
      </c>
      <c r="F81" s="5" t="s">
        <v>1</v>
      </c>
      <c r="G81" s="5" t="s">
        <v>6</v>
      </c>
      <c r="H81" s="5" t="s">
        <v>2</v>
      </c>
      <c r="J81" s="5" t="s">
        <v>0</v>
      </c>
      <c r="K81" s="5" t="s">
        <v>61</v>
      </c>
      <c r="L81" s="5" t="s">
        <v>1</v>
      </c>
      <c r="M81" s="5" t="s">
        <v>6</v>
      </c>
      <c r="N81" s="5" t="s">
        <v>2</v>
      </c>
      <c r="P81" s="5" t="s">
        <v>0</v>
      </c>
      <c r="Q81" s="5" t="s">
        <v>61</v>
      </c>
      <c r="R81" s="5" t="s">
        <v>1</v>
      </c>
      <c r="S81" s="5" t="s">
        <v>6</v>
      </c>
      <c r="T81" s="5" t="s">
        <v>2</v>
      </c>
    </row>
    <row r="82" spans="1:22">
      <c r="A82">
        <v>212800.22133863956</v>
      </c>
      <c r="B82">
        <v>1.9893503047425722</v>
      </c>
      <c r="D82">
        <v>1</v>
      </c>
      <c r="E82">
        <v>221271.16650225467</v>
      </c>
      <c r="F82">
        <v>218648.1934608497</v>
      </c>
      <c r="G82">
        <v>1.1996317005356961E-2</v>
      </c>
      <c r="H82">
        <v>42.970595121383667</v>
      </c>
      <c r="J82">
        <v>1</v>
      </c>
      <c r="K82">
        <v>221351.98975045828</v>
      </c>
      <c r="L82">
        <v>218493.75546997291</v>
      </c>
      <c r="M82">
        <v>1.3081537613454446E-2</v>
      </c>
      <c r="N82">
        <v>87.378304958343506</v>
      </c>
      <c r="P82" s="12">
        <v>1</v>
      </c>
      <c r="Q82" s="12">
        <v>221351.99</v>
      </c>
      <c r="R82" s="12">
        <v>218493.755</v>
      </c>
      <c r="S82" s="12">
        <v>1.3081539999999999E-2</v>
      </c>
      <c r="T82" s="12">
        <v>27.008862000000001</v>
      </c>
      <c r="U82" s="12"/>
      <c r="V82" s="12"/>
    </row>
    <row r="83" spans="1:22">
      <c r="D83">
        <v>2</v>
      </c>
      <c r="E83">
        <v>219953.15503038559</v>
      </c>
      <c r="F83">
        <v>218648.1934608497</v>
      </c>
      <c r="G83">
        <v>5.9683162658719004E-3</v>
      </c>
      <c r="H83">
        <v>1893.2343401908875</v>
      </c>
      <c r="J83">
        <v>2</v>
      </c>
      <c r="K83">
        <v>220074.04003138337</v>
      </c>
      <c r="L83">
        <v>218493.75546997291</v>
      </c>
      <c r="M83">
        <v>7.2326303239711297E-3</v>
      </c>
      <c r="N83">
        <v>162.95761203765869</v>
      </c>
      <c r="P83" s="12">
        <v>2</v>
      </c>
      <c r="Q83" s="12">
        <v>220074.04</v>
      </c>
      <c r="R83" s="12">
        <v>218493.755</v>
      </c>
      <c r="S83" s="12">
        <v>7.2326300000000003E-3</v>
      </c>
      <c r="T83" s="12">
        <v>52.063395</v>
      </c>
      <c r="U83" s="12"/>
      <c r="V83" s="12"/>
    </row>
    <row r="84" spans="1:22">
      <c r="D84">
        <v>3</v>
      </c>
      <c r="E84">
        <v>219507.02003797982</v>
      </c>
      <c r="F84">
        <v>218648.1934608497</v>
      </c>
      <c r="G84">
        <v>3.9278923989093063E-3</v>
      </c>
      <c r="H84">
        <v>2394.3805720806122</v>
      </c>
      <c r="J84">
        <v>3</v>
      </c>
      <c r="K84">
        <v>219651.73277644292</v>
      </c>
      <c r="L84">
        <v>218767.41045105254</v>
      </c>
      <c r="M84">
        <v>4.0422946158529642E-3</v>
      </c>
      <c r="N84">
        <v>246.47043991088867</v>
      </c>
      <c r="P84" s="12">
        <v>3</v>
      </c>
      <c r="Q84" s="12">
        <v>219651.73300000001</v>
      </c>
      <c r="R84" s="12">
        <v>218767.41</v>
      </c>
      <c r="S84" s="12">
        <v>4.0422899999999996E-3</v>
      </c>
      <c r="T84" s="12">
        <v>87.226151000000002</v>
      </c>
      <c r="U84" s="12"/>
      <c r="V84" s="12"/>
    </row>
    <row r="85" spans="1:22">
      <c r="D85">
        <v>4</v>
      </c>
      <c r="E85">
        <v>219050.2612044671</v>
      </c>
      <c r="F85">
        <v>218648.1934608497</v>
      </c>
      <c r="G85">
        <v>1.8388797879063826E-3</v>
      </c>
      <c r="H85">
        <v>2552.2178680896759</v>
      </c>
      <c r="J85">
        <v>4</v>
      </c>
      <c r="K85">
        <v>219088.24137792812</v>
      </c>
      <c r="L85">
        <v>218767.41045105254</v>
      </c>
      <c r="M85">
        <v>1.4665389429536042E-3</v>
      </c>
      <c r="N85">
        <v>342.89555191993713</v>
      </c>
      <c r="P85" s="12">
        <v>4</v>
      </c>
      <c r="Q85" s="12">
        <v>219088.24100000001</v>
      </c>
      <c r="R85" s="12">
        <v>218767.41</v>
      </c>
      <c r="S85" s="12">
        <v>1.4665399999999999E-3</v>
      </c>
      <c r="T85" s="12">
        <v>124.68502700000001</v>
      </c>
      <c r="U85" s="12"/>
      <c r="V85" s="12"/>
    </row>
    <row r="86" spans="1:22">
      <c r="D86">
        <v>5</v>
      </c>
      <c r="E86">
        <v>219050.2612044671</v>
      </c>
      <c r="F86">
        <v>218699.15527732519</v>
      </c>
      <c r="G86">
        <v>1.6054288216005284E-3</v>
      </c>
      <c r="H86">
        <v>3609.8136520385742</v>
      </c>
      <c r="J86">
        <v>5</v>
      </c>
      <c r="K86">
        <v>219088.24137792812</v>
      </c>
      <c r="L86">
        <v>218767.41045105254</v>
      </c>
      <c r="M86">
        <v>1.4665389429536042E-3</v>
      </c>
      <c r="N86">
        <v>484.12992000579834</v>
      </c>
      <c r="P86" s="12">
        <v>5</v>
      </c>
      <c r="Q86" s="12">
        <v>219088.24100000001</v>
      </c>
      <c r="R86" s="12">
        <v>218767.41</v>
      </c>
      <c r="S86" s="12">
        <v>1.4665399999999999E-3</v>
      </c>
      <c r="T86" s="12">
        <v>167.16564099999999</v>
      </c>
      <c r="U86" s="12"/>
      <c r="V86" s="12"/>
    </row>
    <row r="87" spans="1:22">
      <c r="J87">
        <v>6</v>
      </c>
      <c r="K87">
        <v>219073.53334920117</v>
      </c>
      <c r="L87">
        <v>218767.41045105254</v>
      </c>
      <c r="M87">
        <v>1.3993075911877069E-3</v>
      </c>
      <c r="N87">
        <v>663.34002304077148</v>
      </c>
      <c r="P87" s="12">
        <v>6</v>
      </c>
      <c r="Q87" s="12">
        <v>219073.533</v>
      </c>
      <c r="R87" s="12">
        <v>218767.41</v>
      </c>
      <c r="S87" s="12">
        <v>1.39931E-3</v>
      </c>
      <c r="T87" s="12">
        <v>223.31767500000001</v>
      </c>
      <c r="U87" s="12"/>
      <c r="V87" s="12"/>
    </row>
    <row r="88" spans="1:22">
      <c r="J88">
        <v>7</v>
      </c>
      <c r="K88">
        <v>218853.32285331044</v>
      </c>
      <c r="L88">
        <v>218767.41045105254</v>
      </c>
      <c r="M88">
        <v>3.9271115419235427E-4</v>
      </c>
      <c r="N88">
        <v>839.07343697547913</v>
      </c>
      <c r="P88" s="12">
        <v>7</v>
      </c>
      <c r="Q88" s="12">
        <v>218853.323</v>
      </c>
      <c r="R88" s="12">
        <v>218767.41</v>
      </c>
      <c r="S88" s="12">
        <v>3.9271E-4</v>
      </c>
      <c r="T88" s="12">
        <v>283.08625999999998</v>
      </c>
      <c r="U88" s="12"/>
      <c r="V88" s="12"/>
    </row>
    <row r="90" spans="1:22">
      <c r="A90" s="6" t="s">
        <v>11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2" spans="1:22">
      <c r="A92" s="102" t="s">
        <v>4</v>
      </c>
      <c r="B92" s="102"/>
      <c r="D92" s="102" t="s">
        <v>7</v>
      </c>
      <c r="E92" s="102"/>
      <c r="F92" s="102"/>
      <c r="G92" s="102"/>
      <c r="H92" s="102"/>
      <c r="J92" s="102" t="s">
        <v>8</v>
      </c>
      <c r="K92" s="102"/>
      <c r="L92" s="102"/>
      <c r="M92" s="102"/>
      <c r="N92" s="102"/>
      <c r="P92" s="102" t="s">
        <v>9</v>
      </c>
      <c r="Q92" s="102"/>
      <c r="R92" s="102"/>
      <c r="S92" s="102"/>
      <c r="T92" s="102"/>
    </row>
    <row r="93" spans="1:22">
      <c r="A93" s="5" t="s">
        <v>5</v>
      </c>
      <c r="B93" s="5" t="s">
        <v>6</v>
      </c>
      <c r="D93" s="5" t="s">
        <v>0</v>
      </c>
      <c r="E93" s="5" t="s">
        <v>61</v>
      </c>
      <c r="F93" s="5" t="s">
        <v>1</v>
      </c>
      <c r="G93" s="5" t="s">
        <v>6</v>
      </c>
      <c r="H93" s="5" t="s">
        <v>2</v>
      </c>
      <c r="J93" s="5" t="s">
        <v>0</v>
      </c>
      <c r="K93" s="5" t="s">
        <v>61</v>
      </c>
      <c r="L93" s="5" t="s">
        <v>1</v>
      </c>
      <c r="M93" s="5" t="s">
        <v>6</v>
      </c>
      <c r="N93" s="5" t="s">
        <v>2</v>
      </c>
      <c r="P93" s="5" t="s">
        <v>0</v>
      </c>
      <c r="Q93" s="5" t="s">
        <v>61</v>
      </c>
      <c r="R93" s="5" t="s">
        <v>1</v>
      </c>
      <c r="S93" s="5" t="s">
        <v>6</v>
      </c>
      <c r="T93" s="5" t="s">
        <v>2</v>
      </c>
    </row>
    <row r="94" spans="1:22">
      <c r="A94">
        <v>115668.90073540848</v>
      </c>
      <c r="B94">
        <v>3.6733172151098734</v>
      </c>
      <c r="D94">
        <v>1</v>
      </c>
      <c r="E94">
        <v>124804.94495793071</v>
      </c>
      <c r="F94">
        <v>119386.9781329141</v>
      </c>
      <c r="G94">
        <v>4.5381555926348731E-2</v>
      </c>
      <c r="H94">
        <v>47.489747047424316</v>
      </c>
      <c r="J94" s="24">
        <v>1</v>
      </c>
      <c r="K94" s="24">
        <v>125151.72931689171</v>
      </c>
      <c r="L94" s="24">
        <v>17766.672162174535</v>
      </c>
      <c r="M94" s="24">
        <v>6.0441852123179993</v>
      </c>
      <c r="N94" s="24">
        <v>130.99885392189026</v>
      </c>
      <c r="O94" s="24"/>
      <c r="P94" s="24">
        <v>1</v>
      </c>
      <c r="Q94" s="24">
        <v>125151.72931689172</v>
      </c>
      <c r="R94" s="24">
        <v>17766.672162174535</v>
      </c>
      <c r="S94" s="24">
        <v>6.0441852123180002</v>
      </c>
      <c r="T94" s="24">
        <v>48.474089860916138</v>
      </c>
    </row>
    <row r="95" spans="1:22">
      <c r="D95">
        <v>2</v>
      </c>
      <c r="E95">
        <v>121885.30370801123</v>
      </c>
      <c r="F95">
        <v>119386.9781329141</v>
      </c>
      <c r="G95">
        <v>2.0926282029818458E-2</v>
      </c>
      <c r="H95">
        <v>144.92630410194397</v>
      </c>
      <c r="J95" s="24">
        <v>2</v>
      </c>
      <c r="K95" s="24">
        <v>122513.62972488804</v>
      </c>
      <c r="L95" s="24">
        <v>120272.38414530049</v>
      </c>
      <c r="M95" s="24">
        <v>1.8634748080489694E-2</v>
      </c>
      <c r="N95" s="24">
        <v>244.67558193206787</v>
      </c>
      <c r="O95" s="24"/>
      <c r="P95" s="24">
        <v>2</v>
      </c>
      <c r="Q95" s="24">
        <v>122513.62972488806</v>
      </c>
      <c r="R95" s="24">
        <v>120272.38414530049</v>
      </c>
      <c r="S95" s="24">
        <v>1.8634748080489816E-2</v>
      </c>
      <c r="T95" s="24">
        <v>84.706696033477783</v>
      </c>
    </row>
    <row r="96" spans="1:22">
      <c r="D96">
        <v>3</v>
      </c>
      <c r="E96">
        <v>121034.51089582726</v>
      </c>
      <c r="F96">
        <v>119386.9781329141</v>
      </c>
      <c r="G96">
        <v>1.3799936883224888E-2</v>
      </c>
      <c r="H96">
        <v>420.54231214523315</v>
      </c>
      <c r="J96" s="24">
        <v>3</v>
      </c>
      <c r="K96" s="24">
        <v>121287.21240296742</v>
      </c>
      <c r="L96" s="24">
        <v>120594.71201205002</v>
      </c>
      <c r="M96" s="24">
        <v>5.7423777491023131E-3</v>
      </c>
      <c r="N96" s="24">
        <v>404.40325093269348</v>
      </c>
      <c r="O96" s="24"/>
      <c r="P96" s="24">
        <v>3</v>
      </c>
      <c r="Q96" s="24">
        <v>121287.21240296739</v>
      </c>
      <c r="R96" s="24">
        <v>120594.71201205002</v>
      </c>
      <c r="S96" s="24">
        <v>5.7423777491020719E-3</v>
      </c>
      <c r="T96" s="24">
        <v>135.33396887779236</v>
      </c>
    </row>
    <row r="97" spans="1:20">
      <c r="D97">
        <v>4</v>
      </c>
      <c r="E97">
        <v>120571.55678396855</v>
      </c>
      <c r="F97">
        <v>119386.9781329141</v>
      </c>
      <c r="G97">
        <v>9.9221763510561403E-3</v>
      </c>
      <c r="H97">
        <v>1077.2493190765381</v>
      </c>
      <c r="J97" s="24">
        <v>4</v>
      </c>
      <c r="K97" s="24">
        <v>120763.96237622382</v>
      </c>
      <c r="L97" s="24">
        <v>120644.91213978802</v>
      </c>
      <c r="M97" s="24">
        <v>9.8678207248272453E-4</v>
      </c>
      <c r="N97" s="24">
        <v>553.19934892654419</v>
      </c>
      <c r="O97" s="24"/>
      <c r="P97" s="24">
        <v>4</v>
      </c>
      <c r="Q97" s="24">
        <v>120763.96237622383</v>
      </c>
      <c r="R97" s="24">
        <v>120644.91213978802</v>
      </c>
      <c r="S97" s="24">
        <v>9.8678207248284531E-4</v>
      </c>
      <c r="T97" s="24">
        <v>189.50768494606018</v>
      </c>
    </row>
    <row r="98" spans="1:20">
      <c r="D98">
        <v>5</v>
      </c>
      <c r="E98">
        <v>120571.55678396855</v>
      </c>
      <c r="F98">
        <v>119386.9781329141</v>
      </c>
      <c r="G98">
        <v>9.9221763510561403E-3</v>
      </c>
      <c r="H98">
        <v>3626.5180339813232</v>
      </c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</row>
    <row r="99" spans="1:20"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</row>
    <row r="100" spans="1:20"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</row>
    <row r="102" spans="1:20">
      <c r="A102" s="11" t="s">
        <v>13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</row>
    <row r="104" spans="1:20">
      <c r="A104" s="102" t="s">
        <v>4</v>
      </c>
      <c r="B104" s="102"/>
      <c r="D104" s="102" t="s">
        <v>7</v>
      </c>
      <c r="E104" s="102"/>
      <c r="F104" s="102"/>
      <c r="G104" s="102"/>
      <c r="H104" s="102"/>
      <c r="J104" s="102" t="s">
        <v>8</v>
      </c>
      <c r="K104" s="102"/>
      <c r="L104" s="102"/>
      <c r="M104" s="102"/>
      <c r="N104" s="102"/>
      <c r="P104" s="102" t="s">
        <v>9</v>
      </c>
      <c r="Q104" s="102"/>
      <c r="R104" s="102"/>
      <c r="S104" s="102"/>
      <c r="T104" s="102"/>
    </row>
    <row r="105" spans="1:20">
      <c r="A105" s="5" t="s">
        <v>5</v>
      </c>
      <c r="B105" s="5" t="s">
        <v>6</v>
      </c>
      <c r="D105" s="5" t="s">
        <v>0</v>
      </c>
      <c r="E105" s="5" t="s">
        <v>61</v>
      </c>
      <c r="F105" s="5" t="s">
        <v>1</v>
      </c>
      <c r="G105" s="5" t="s">
        <v>6</v>
      </c>
      <c r="H105" s="5" t="s">
        <v>2</v>
      </c>
      <c r="J105" s="5" t="s">
        <v>0</v>
      </c>
      <c r="K105" s="5" t="s">
        <v>61</v>
      </c>
      <c r="L105" s="5" t="s">
        <v>1</v>
      </c>
      <c r="M105" s="5" t="s">
        <v>6</v>
      </c>
      <c r="N105" s="5" t="s">
        <v>2</v>
      </c>
      <c r="P105" s="5" t="s">
        <v>0</v>
      </c>
      <c r="Q105" s="5" t="s">
        <v>61</v>
      </c>
      <c r="R105" s="5" t="s">
        <v>1</v>
      </c>
      <c r="S105" s="5" t="s">
        <v>6</v>
      </c>
      <c r="T105" s="5" t="s">
        <v>2</v>
      </c>
    </row>
    <row r="106" spans="1:20">
      <c r="A106">
        <v>160812.27037879251</v>
      </c>
      <c r="B106">
        <v>7.2494810701808179</v>
      </c>
      <c r="D106">
        <v>1</v>
      </c>
      <c r="E106">
        <v>173713.47011390919</v>
      </c>
      <c r="F106">
        <v>164768.39552125678</v>
      </c>
      <c r="G106">
        <v>5.4288776463192578E-2</v>
      </c>
      <c r="H106">
        <v>155.48099589347839</v>
      </c>
      <c r="J106" s="24">
        <v>1</v>
      </c>
      <c r="K106" s="24">
        <v>173995.59874582177</v>
      </c>
      <c r="L106" s="24">
        <v>14161.181210823501</v>
      </c>
      <c r="M106" s="24">
        <v>11.286799819554288</v>
      </c>
      <c r="N106" s="24">
        <v>320.18715286254883</v>
      </c>
      <c r="O106" s="24"/>
      <c r="P106" s="12">
        <v>1</v>
      </c>
      <c r="Q106" s="12">
        <v>173995.59899999999</v>
      </c>
      <c r="R106" s="12">
        <v>14161.181200000001</v>
      </c>
      <c r="S106" s="12">
        <v>11.286799800000001</v>
      </c>
      <c r="T106">
        <v>92.193850994110107</v>
      </c>
    </row>
    <row r="107" spans="1:20">
      <c r="D107">
        <v>2</v>
      </c>
      <c r="E107">
        <v>168843.81111494137</v>
      </c>
      <c r="F107">
        <v>164768.39552125678</v>
      </c>
      <c r="G107">
        <v>2.4734206950257177E-2</v>
      </c>
      <c r="H107">
        <v>3645.3624639511108</v>
      </c>
      <c r="J107" s="24">
        <v>2</v>
      </c>
      <c r="K107" s="24">
        <v>168930.4448706024</v>
      </c>
      <c r="L107" s="24">
        <v>165824.99113673173</v>
      </c>
      <c r="M107" s="24">
        <v>1.872729624517246E-2</v>
      </c>
      <c r="N107" s="24">
        <v>631.53124094009399</v>
      </c>
      <c r="O107" s="24"/>
      <c r="P107" s="12">
        <v>2</v>
      </c>
      <c r="Q107" s="12">
        <v>168930.44500000001</v>
      </c>
      <c r="R107" s="12">
        <v>165824.99100000001</v>
      </c>
      <c r="S107" s="12">
        <v>1.8727299999999999E-2</v>
      </c>
      <c r="T107">
        <v>169.73610806465149</v>
      </c>
    </row>
    <row r="108" spans="1:20">
      <c r="J108" s="24">
        <v>3</v>
      </c>
      <c r="K108" s="24">
        <v>167306.26818306907</v>
      </c>
      <c r="L108" s="24">
        <v>166292.10254851307</v>
      </c>
      <c r="M108" s="24">
        <v>6.098699932308195E-3</v>
      </c>
      <c r="N108" s="24">
        <v>924.56530499458313</v>
      </c>
      <c r="O108" s="24"/>
      <c r="P108" s="12">
        <v>3</v>
      </c>
      <c r="Q108" s="12">
        <v>167306.26800000001</v>
      </c>
      <c r="R108" s="12">
        <v>166292.103</v>
      </c>
      <c r="S108" s="12">
        <v>6.0987000000000003E-3</v>
      </c>
      <c r="T108">
        <v>259.85503387451172</v>
      </c>
    </row>
    <row r="109" spans="1:20">
      <c r="J109" s="24">
        <v>4</v>
      </c>
      <c r="K109" s="24">
        <v>167077.23055952031</v>
      </c>
      <c r="L109" s="24">
        <v>166292.10254851307</v>
      </c>
      <c r="M109" s="24">
        <v>4.7213788206099064E-3</v>
      </c>
      <c r="N109" s="24">
        <v>1374.9803879261017</v>
      </c>
      <c r="O109" s="24"/>
      <c r="P109" s="12">
        <v>4</v>
      </c>
      <c r="Q109" s="12">
        <v>167077.231</v>
      </c>
      <c r="R109" s="12">
        <v>166292.103</v>
      </c>
      <c r="S109" s="12">
        <v>4.7213799999999998E-3</v>
      </c>
      <c r="T109">
        <v>371.38800191879272</v>
      </c>
    </row>
    <row r="110" spans="1:20">
      <c r="J110" s="24">
        <v>5</v>
      </c>
      <c r="K110" s="24">
        <v>167077.23055952031</v>
      </c>
      <c r="L110" s="24">
        <v>166292.10254851307</v>
      </c>
      <c r="M110" s="24">
        <v>4.7213788206099064E-3</v>
      </c>
      <c r="N110" s="24">
        <v>1980.7338399887085</v>
      </c>
      <c r="O110" s="24"/>
      <c r="P110" s="12">
        <v>5</v>
      </c>
      <c r="Q110" s="12">
        <v>167077.231</v>
      </c>
      <c r="R110" s="12">
        <v>166292.103</v>
      </c>
      <c r="S110" s="12">
        <v>4.7213799999999998E-3</v>
      </c>
      <c r="T110">
        <v>508.41722798347473</v>
      </c>
    </row>
    <row r="111" spans="1:20">
      <c r="J111" s="24">
        <v>6</v>
      </c>
      <c r="K111" s="24">
        <v>167077.23055952031</v>
      </c>
      <c r="L111" s="24">
        <v>166292.10254851307</v>
      </c>
      <c r="M111" s="24">
        <v>4.7213788206099064E-3</v>
      </c>
      <c r="N111" s="24">
        <v>2575.821742773056</v>
      </c>
      <c r="O111" s="24"/>
      <c r="P111" s="12">
        <v>6</v>
      </c>
      <c r="Q111" s="12">
        <v>167077.231</v>
      </c>
      <c r="R111" s="12">
        <v>166292.103</v>
      </c>
      <c r="S111" s="12">
        <v>4.7213799999999998E-3</v>
      </c>
      <c r="T111">
        <v>651.81586885452271</v>
      </c>
    </row>
    <row r="112" spans="1:20">
      <c r="J112" s="24">
        <v>7</v>
      </c>
      <c r="K112" s="24">
        <v>167077.23055952031</v>
      </c>
      <c r="L112" s="24">
        <v>166292.10254851307</v>
      </c>
      <c r="M112" s="24">
        <v>4.7213788206099064E-3</v>
      </c>
      <c r="N112" s="24">
        <v>3405.3413739204407</v>
      </c>
      <c r="O112" s="24"/>
      <c r="P112" s="12">
        <v>7</v>
      </c>
      <c r="Q112" s="12">
        <v>167077.231</v>
      </c>
      <c r="R112" s="12">
        <v>166292.103</v>
      </c>
      <c r="S112" s="12">
        <v>4.7213799999999998E-3</v>
      </c>
      <c r="T112">
        <v>867.64305305480957</v>
      </c>
    </row>
    <row r="113" spans="1:20">
      <c r="J113" s="24">
        <v>8</v>
      </c>
      <c r="K113" s="24">
        <v>167077.23055952031</v>
      </c>
      <c r="L113" s="24">
        <v>166292.10254851307</v>
      </c>
      <c r="M113" s="24">
        <v>4.7213788206099064E-3</v>
      </c>
      <c r="N113" s="24">
        <v>4413.0055038928986</v>
      </c>
      <c r="O113" s="24"/>
      <c r="P113" s="12">
        <v>8</v>
      </c>
      <c r="Q113" s="12">
        <v>167077.231</v>
      </c>
      <c r="R113" s="12">
        <v>166292.103</v>
      </c>
      <c r="S113" s="12">
        <v>4.7213799999999998E-3</v>
      </c>
      <c r="T113">
        <v>1305.9845008850098</v>
      </c>
    </row>
    <row r="114" spans="1:20">
      <c r="J114" s="24"/>
      <c r="K114" s="24"/>
      <c r="L114" s="24"/>
      <c r="M114" s="24"/>
      <c r="N114" s="24"/>
      <c r="O114" s="24"/>
      <c r="P114" s="12">
        <v>9</v>
      </c>
      <c r="Q114" s="12">
        <v>167077.231</v>
      </c>
      <c r="R114" s="12">
        <v>166292.103</v>
      </c>
      <c r="S114" s="12">
        <v>4.7213799999999998E-3</v>
      </c>
      <c r="T114">
        <v>1758.7479679584503</v>
      </c>
    </row>
    <row r="115" spans="1:20">
      <c r="J115" s="24"/>
      <c r="K115" s="24"/>
      <c r="L115" s="24"/>
      <c r="M115" s="24"/>
      <c r="N115" s="24"/>
      <c r="O115" s="24"/>
      <c r="P115" s="12">
        <v>10</v>
      </c>
      <c r="Q115" s="12">
        <v>167077.231</v>
      </c>
      <c r="R115" s="12">
        <v>166292.103</v>
      </c>
      <c r="S115" s="12">
        <v>4.7213799999999998E-3</v>
      </c>
      <c r="T115">
        <v>2227.5199198722839</v>
      </c>
    </row>
    <row r="116" spans="1:20">
      <c r="J116" s="24"/>
      <c r="K116" s="24"/>
      <c r="L116" s="24"/>
      <c r="M116" s="24"/>
      <c r="N116" s="24"/>
      <c r="O116" s="24"/>
      <c r="P116" s="12">
        <v>11</v>
      </c>
      <c r="Q116" s="12">
        <v>167077.231</v>
      </c>
      <c r="R116" s="12">
        <v>166292.103</v>
      </c>
      <c r="S116" s="12">
        <v>4.7213799999999998E-3</v>
      </c>
      <c r="T116">
        <v>2757.2987160682678</v>
      </c>
    </row>
    <row r="117" spans="1:20">
      <c r="J117" s="24"/>
      <c r="K117" s="24"/>
      <c r="L117" s="24"/>
      <c r="M117" s="24"/>
      <c r="N117" s="24"/>
      <c r="O117" s="24"/>
      <c r="P117" s="12">
        <v>12</v>
      </c>
      <c r="Q117" s="12">
        <v>167077.231</v>
      </c>
      <c r="R117" s="12">
        <v>166292.103</v>
      </c>
      <c r="S117" s="12">
        <v>4.7213799999999998E-3</v>
      </c>
      <c r="T117">
        <v>3400.7646200656891</v>
      </c>
    </row>
    <row r="118" spans="1:20">
      <c r="J118" s="24"/>
      <c r="K118" s="24"/>
      <c r="L118" s="24"/>
      <c r="M118" s="24"/>
      <c r="N118" s="24"/>
      <c r="O118" s="24"/>
      <c r="P118" s="12">
        <v>13</v>
      </c>
      <c r="Q118" s="12">
        <v>167077.231</v>
      </c>
      <c r="R118" s="12">
        <v>166292.103</v>
      </c>
      <c r="S118" s="12">
        <v>4.7213799999999998E-3</v>
      </c>
      <c r="T118">
        <v>4188.8453998565674</v>
      </c>
    </row>
    <row r="120" spans="1:20">
      <c r="A120" s="4" t="s">
        <v>3</v>
      </c>
      <c r="B120" s="2">
        <v>15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2" spans="1:20">
      <c r="A122" s="1" t="s">
        <v>10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4" spans="1:20">
      <c r="A124" s="14" t="s">
        <v>4</v>
      </c>
      <c r="B124" s="14"/>
      <c r="D124" s="14" t="s">
        <v>7</v>
      </c>
      <c r="E124" s="14"/>
      <c r="F124" s="14"/>
      <c r="G124" s="14"/>
      <c r="H124" s="14"/>
      <c r="J124" s="14" t="s">
        <v>8</v>
      </c>
      <c r="K124" s="14"/>
      <c r="L124" s="14"/>
      <c r="M124" s="14"/>
      <c r="N124" s="14"/>
      <c r="P124" s="14" t="s">
        <v>9</v>
      </c>
      <c r="Q124" s="14"/>
      <c r="R124" s="14"/>
      <c r="S124" s="14"/>
      <c r="T124" s="14"/>
    </row>
    <row r="125" spans="1:20">
      <c r="A125" s="5" t="s">
        <v>5</v>
      </c>
      <c r="B125" s="5" t="s">
        <v>6</v>
      </c>
      <c r="D125" s="5" t="s">
        <v>0</v>
      </c>
      <c r="E125" s="5" t="s">
        <v>61</v>
      </c>
      <c r="F125" s="5" t="s">
        <v>1</v>
      </c>
      <c r="G125" s="5" t="s">
        <v>6</v>
      </c>
      <c r="H125" s="5" t="s">
        <v>2</v>
      </c>
      <c r="J125" s="5" t="s">
        <v>0</v>
      </c>
      <c r="K125" s="5" t="s">
        <v>61</v>
      </c>
      <c r="L125" s="5" t="s">
        <v>1</v>
      </c>
      <c r="M125" s="5" t="s">
        <v>6</v>
      </c>
      <c r="N125" s="5" t="s">
        <v>2</v>
      </c>
      <c r="P125" s="5" t="s">
        <v>0</v>
      </c>
      <c r="Q125" s="5" t="s">
        <v>61</v>
      </c>
      <c r="R125" s="5" t="s">
        <v>1</v>
      </c>
      <c r="S125" s="5" t="s">
        <v>6</v>
      </c>
      <c r="T125" s="5" t="s">
        <v>2</v>
      </c>
    </row>
    <row r="126" spans="1:20">
      <c r="A126">
        <v>210020.96078773792</v>
      </c>
      <c r="B126">
        <v>2.0150329884660345</v>
      </c>
      <c r="D126">
        <v>1</v>
      </c>
      <c r="E126">
        <v>216235.61837536489</v>
      </c>
      <c r="F126">
        <v>213441.63369323572</v>
      </c>
      <c r="G126">
        <v>1.3090157874938143E-2</v>
      </c>
      <c r="H126">
        <v>165.29766201972961</v>
      </c>
      <c r="J126">
        <v>1</v>
      </c>
      <c r="K126">
        <v>216260.8087364214</v>
      </c>
      <c r="L126">
        <v>213262.47313932906</v>
      </c>
      <c r="M126">
        <v>1.4059368031118468E-2</v>
      </c>
      <c r="N126">
        <v>79.748008966445923</v>
      </c>
      <c r="P126">
        <v>1</v>
      </c>
      <c r="Q126">
        <v>216260.8087364214</v>
      </c>
      <c r="R126">
        <v>213262.47313932906</v>
      </c>
      <c r="S126">
        <v>1.4059368031118468E-2</v>
      </c>
      <c r="T126">
        <v>17.401164054870605</v>
      </c>
    </row>
    <row r="127" spans="1:20">
      <c r="D127">
        <v>2</v>
      </c>
      <c r="E127">
        <v>215124.39545668926</v>
      </c>
      <c r="F127">
        <v>213441.63369323572</v>
      </c>
      <c r="G127">
        <v>7.8839434197362536E-3</v>
      </c>
      <c r="H127">
        <v>3610.175812959671</v>
      </c>
      <c r="J127">
        <v>2</v>
      </c>
      <c r="K127">
        <v>215178.59738238668</v>
      </c>
      <c r="L127">
        <v>213262.47313932906</v>
      </c>
      <c r="M127">
        <v>8.9848167605454804E-3</v>
      </c>
      <c r="N127">
        <v>131.16565299034119</v>
      </c>
      <c r="P127">
        <v>2</v>
      </c>
      <c r="Q127">
        <v>215178.59738238671</v>
      </c>
      <c r="R127">
        <v>213262.47313932906</v>
      </c>
      <c r="S127">
        <v>8.9848167605456174E-3</v>
      </c>
      <c r="T127">
        <v>37.44248104095459</v>
      </c>
    </row>
    <row r="128" spans="1:20">
      <c r="J128">
        <v>3</v>
      </c>
      <c r="K128">
        <v>214744.26411816111</v>
      </c>
      <c r="L128">
        <v>213262.47313932906</v>
      </c>
      <c r="M128">
        <v>6.948203108682733E-3</v>
      </c>
      <c r="N128">
        <v>193.45787501335144</v>
      </c>
      <c r="P128">
        <v>3</v>
      </c>
      <c r="Q128">
        <v>214744.26411816114</v>
      </c>
      <c r="R128">
        <v>213262.47313932906</v>
      </c>
      <c r="S128">
        <v>6.9482031086828691E-3</v>
      </c>
      <c r="T128">
        <v>56.2137610912323</v>
      </c>
    </row>
    <row r="129" spans="10:20">
      <c r="J129">
        <v>4</v>
      </c>
      <c r="K129">
        <v>214134.99870680098</v>
      </c>
      <c r="L129">
        <v>213441.63369323572</v>
      </c>
      <c r="M129">
        <v>3.2484993745961507E-3</v>
      </c>
      <c r="N129">
        <v>276.24739003181458</v>
      </c>
      <c r="P129">
        <v>4</v>
      </c>
      <c r="Q129">
        <v>214134.99870680098</v>
      </c>
      <c r="R129">
        <v>213441.63369323572</v>
      </c>
      <c r="S129">
        <v>3.2484993745961507E-3</v>
      </c>
      <c r="T129">
        <v>77.565789937973022</v>
      </c>
    </row>
    <row r="130" spans="10:20">
      <c r="J130">
        <v>5</v>
      </c>
      <c r="K130">
        <v>214134.99870680098</v>
      </c>
      <c r="L130">
        <v>213441.63369323572</v>
      </c>
      <c r="M130">
        <v>3.2484993745961507E-3</v>
      </c>
      <c r="N130">
        <v>364.82954096794128</v>
      </c>
      <c r="P130">
        <v>5</v>
      </c>
      <c r="Q130">
        <v>214134.99870680098</v>
      </c>
      <c r="R130">
        <v>213441.63369323572</v>
      </c>
      <c r="S130">
        <v>3.2484993745961507E-3</v>
      </c>
      <c r="T130">
        <v>103.00454998016357</v>
      </c>
    </row>
    <row r="131" spans="10:20">
      <c r="J131">
        <v>6</v>
      </c>
      <c r="K131">
        <v>214134.99870680098</v>
      </c>
      <c r="L131">
        <v>213441.63369323572</v>
      </c>
      <c r="M131">
        <v>3.2484993745961507E-3</v>
      </c>
      <c r="N131">
        <v>460.94110894203186</v>
      </c>
      <c r="P131">
        <v>6</v>
      </c>
      <c r="Q131">
        <v>214134.99870680098</v>
      </c>
      <c r="R131">
        <v>213441.63369323572</v>
      </c>
      <c r="S131">
        <v>3.2484993745961507E-3</v>
      </c>
      <c r="T131">
        <v>133.94989800453186</v>
      </c>
    </row>
    <row r="132" spans="10:20">
      <c r="J132">
        <v>7</v>
      </c>
      <c r="K132">
        <v>213971.71349035131</v>
      </c>
      <c r="L132">
        <v>213441.63369323572</v>
      </c>
      <c r="M132">
        <v>2.4834882864391387E-3</v>
      </c>
      <c r="N132">
        <v>562.16136789321899</v>
      </c>
      <c r="P132">
        <v>7</v>
      </c>
      <c r="Q132">
        <v>213971.71349035134</v>
      </c>
      <c r="R132">
        <v>213441.63369323572</v>
      </c>
      <c r="S132">
        <v>2.4834882864392754E-3</v>
      </c>
      <c r="T132">
        <v>169.55165886878967</v>
      </c>
    </row>
    <row r="133" spans="10:20">
      <c r="J133">
        <v>8</v>
      </c>
      <c r="K133">
        <v>213895.57372329637</v>
      </c>
      <c r="L133">
        <v>213441.63369323572</v>
      </c>
      <c r="M133">
        <v>2.1267642221716948E-3</v>
      </c>
      <c r="N133">
        <v>674.29744791984558</v>
      </c>
      <c r="P133">
        <v>8</v>
      </c>
      <c r="Q133">
        <v>213895.57372329643</v>
      </c>
      <c r="R133">
        <v>213441.63369323572</v>
      </c>
      <c r="S133">
        <v>2.1267642221719676E-3</v>
      </c>
      <c r="T133">
        <v>212.59465789794922</v>
      </c>
    </row>
    <row r="134" spans="10:20">
      <c r="J134">
        <v>9</v>
      </c>
      <c r="K134">
        <v>213868.33855775278</v>
      </c>
      <c r="L134">
        <v>213441.63369323572</v>
      </c>
      <c r="M134">
        <v>1.999164160869993E-3</v>
      </c>
      <c r="N134">
        <v>801.4990828037262</v>
      </c>
      <c r="P134">
        <v>9</v>
      </c>
      <c r="Q134">
        <v>213868.33855775284</v>
      </c>
      <c r="R134">
        <v>213441.63369323572</v>
      </c>
      <c r="S134">
        <v>1.9991641608702658E-3</v>
      </c>
      <c r="T134">
        <v>265.50101399421692</v>
      </c>
    </row>
    <row r="135" spans="10:20">
      <c r="J135">
        <v>10</v>
      </c>
      <c r="K135">
        <v>213868.33855775278</v>
      </c>
      <c r="L135">
        <v>213441.63369323572</v>
      </c>
      <c r="M135">
        <v>1.999164160869993E-3</v>
      </c>
      <c r="N135">
        <v>954.025151014328</v>
      </c>
      <c r="P135">
        <v>10</v>
      </c>
      <c r="Q135">
        <v>213868.33855775284</v>
      </c>
      <c r="R135">
        <v>213441.63369323572</v>
      </c>
      <c r="S135">
        <v>1.9991641608702658E-3</v>
      </c>
      <c r="T135">
        <v>317.49773097038269</v>
      </c>
    </row>
    <row r="136" spans="10:20">
      <c r="J136">
        <v>11</v>
      </c>
      <c r="K136">
        <v>213868.33855775278</v>
      </c>
      <c r="L136">
        <v>213441.63369323572</v>
      </c>
      <c r="M136">
        <v>1.999164160869993E-3</v>
      </c>
      <c r="N136">
        <v>1134.5503439903259</v>
      </c>
      <c r="P136">
        <v>11</v>
      </c>
      <c r="Q136">
        <v>213868.33855775284</v>
      </c>
      <c r="R136">
        <v>213441.63369323572</v>
      </c>
      <c r="S136">
        <v>1.9991641608702658E-3</v>
      </c>
      <c r="T136">
        <v>396.26379990577698</v>
      </c>
    </row>
    <row r="137" spans="10:20">
      <c r="J137">
        <v>12</v>
      </c>
      <c r="K137">
        <v>213868.33855775278</v>
      </c>
      <c r="L137">
        <v>213441.63369323572</v>
      </c>
      <c r="M137">
        <v>1.999164160869993E-3</v>
      </c>
      <c r="N137">
        <v>1325.5024149417877</v>
      </c>
      <c r="P137">
        <v>12</v>
      </c>
      <c r="Q137">
        <v>213868.33855775284</v>
      </c>
      <c r="R137">
        <v>213441.63369323572</v>
      </c>
      <c r="S137">
        <v>1.9991641608702658E-3</v>
      </c>
      <c r="T137">
        <v>472.7892119884491</v>
      </c>
    </row>
    <row r="138" spans="10:20">
      <c r="J138">
        <v>13</v>
      </c>
      <c r="K138">
        <v>213868.33855775278</v>
      </c>
      <c r="L138">
        <v>213441.63369323572</v>
      </c>
      <c r="M138">
        <v>1.999164160869993E-3</v>
      </c>
      <c r="N138">
        <v>1529.9152069091797</v>
      </c>
      <c r="P138">
        <v>13</v>
      </c>
      <c r="Q138">
        <v>213868.33855775284</v>
      </c>
      <c r="R138">
        <v>213441.63369323572</v>
      </c>
      <c r="S138">
        <v>1.9991641608702658E-3</v>
      </c>
      <c r="T138">
        <v>555.68694090843201</v>
      </c>
    </row>
    <row r="139" spans="10:20">
      <c r="J139">
        <v>14</v>
      </c>
      <c r="K139">
        <v>213868.33855775278</v>
      </c>
      <c r="L139">
        <v>213441.63369323572</v>
      </c>
      <c r="M139">
        <v>1.999164160869993E-3</v>
      </c>
      <c r="N139">
        <v>1758.4029078483582</v>
      </c>
      <c r="P139">
        <v>14</v>
      </c>
      <c r="Q139">
        <v>213868.33855775284</v>
      </c>
      <c r="R139">
        <v>213441.63369323572</v>
      </c>
      <c r="S139">
        <v>1.9991641608702658E-3</v>
      </c>
      <c r="T139">
        <v>647.02488708496094</v>
      </c>
    </row>
    <row r="140" spans="10:20">
      <c r="J140">
        <v>15</v>
      </c>
      <c r="K140">
        <v>213868.33855775278</v>
      </c>
      <c r="L140">
        <v>213441.63369323572</v>
      </c>
      <c r="M140">
        <v>1.999164160869993E-3</v>
      </c>
      <c r="N140">
        <v>2043.0590679645538</v>
      </c>
      <c r="P140">
        <v>15</v>
      </c>
      <c r="Q140">
        <v>213868.33855775284</v>
      </c>
      <c r="R140">
        <v>213441.63369323572</v>
      </c>
      <c r="S140">
        <v>1.9991641608702658E-3</v>
      </c>
      <c r="T140">
        <v>755.74252200126648</v>
      </c>
    </row>
    <row r="141" spans="10:20">
      <c r="J141">
        <v>16</v>
      </c>
      <c r="K141">
        <v>213868.33855775278</v>
      </c>
      <c r="L141">
        <v>213441.63369323572</v>
      </c>
      <c r="M141">
        <v>1.999164160869993E-3</v>
      </c>
      <c r="N141">
        <v>2333.7482209205627</v>
      </c>
      <c r="P141">
        <v>16</v>
      </c>
      <c r="Q141">
        <v>213868.33855775284</v>
      </c>
      <c r="R141">
        <v>213441.63369323572</v>
      </c>
      <c r="S141">
        <v>1.9991641608702658E-3</v>
      </c>
      <c r="T141">
        <v>878.02763891220093</v>
      </c>
    </row>
    <row r="142" spans="10:20">
      <c r="J142">
        <v>17</v>
      </c>
      <c r="K142">
        <v>213868.33855775278</v>
      </c>
      <c r="L142">
        <v>213441.63369323572</v>
      </c>
      <c r="M142">
        <v>1.999164160869993E-3</v>
      </c>
      <c r="N142">
        <v>2675.25599193573</v>
      </c>
      <c r="P142">
        <v>17</v>
      </c>
      <c r="Q142">
        <v>213868.33855775284</v>
      </c>
      <c r="R142">
        <v>213441.63369323572</v>
      </c>
      <c r="S142">
        <v>1.9991641608702658E-3</v>
      </c>
      <c r="T142">
        <v>1032.3861780166626</v>
      </c>
    </row>
    <row r="143" spans="10:20">
      <c r="J143">
        <v>18</v>
      </c>
      <c r="K143">
        <v>213868.33855775278</v>
      </c>
      <c r="L143">
        <v>213441.63369323572</v>
      </c>
      <c r="M143">
        <v>1.999164160869993E-3</v>
      </c>
      <c r="N143">
        <v>3107.3259508609772</v>
      </c>
      <c r="P143">
        <v>18</v>
      </c>
      <c r="Q143">
        <v>213868.33855775284</v>
      </c>
      <c r="R143">
        <v>213441.63369323572</v>
      </c>
      <c r="S143">
        <v>1.9991641608702658E-3</v>
      </c>
      <c r="T143">
        <v>1195.540834903717</v>
      </c>
    </row>
    <row r="144" spans="10:20">
      <c r="J144">
        <v>19</v>
      </c>
      <c r="K144">
        <v>213868.33855775278</v>
      </c>
      <c r="L144">
        <v>213441.63369323572</v>
      </c>
      <c r="M144">
        <v>1.999164160869993E-3</v>
      </c>
      <c r="N144">
        <v>3558.3447270393372</v>
      </c>
      <c r="P144">
        <v>19</v>
      </c>
      <c r="Q144">
        <v>213868.33855775284</v>
      </c>
      <c r="R144">
        <v>213441.63369323572</v>
      </c>
      <c r="S144">
        <v>1.9991641608702658E-3</v>
      </c>
      <c r="T144">
        <v>1387.9511790275574</v>
      </c>
    </row>
    <row r="145" spans="1:20">
      <c r="J145">
        <v>20</v>
      </c>
      <c r="K145">
        <v>213868.33855775278</v>
      </c>
      <c r="L145">
        <v>213441.63369323572</v>
      </c>
      <c r="M145">
        <v>1.999164160869993E-3</v>
      </c>
      <c r="N145">
        <v>4084.8992838859558</v>
      </c>
      <c r="P145">
        <v>20</v>
      </c>
      <c r="Q145">
        <v>213868.33855775284</v>
      </c>
      <c r="R145">
        <v>213441.63369323572</v>
      </c>
      <c r="S145">
        <v>1.9991641608702658E-3</v>
      </c>
      <c r="T145">
        <v>1580.013839006424</v>
      </c>
    </row>
    <row r="146" spans="1:20">
      <c r="P146">
        <v>21</v>
      </c>
      <c r="Q146">
        <v>213868.33855775284</v>
      </c>
      <c r="R146">
        <v>213441.63369323572</v>
      </c>
      <c r="S146">
        <v>1.9991641608702658E-3</v>
      </c>
      <c r="T146">
        <v>1812.3492848873138</v>
      </c>
    </row>
    <row r="147" spans="1:20">
      <c r="P147">
        <v>22</v>
      </c>
      <c r="Q147">
        <v>213868.33855775284</v>
      </c>
      <c r="R147">
        <v>213441.63369323572</v>
      </c>
      <c r="S147">
        <v>1.9991641608702658E-3</v>
      </c>
      <c r="T147">
        <v>2038.0930240154266</v>
      </c>
    </row>
    <row r="148" spans="1:20">
      <c r="P148">
        <v>23</v>
      </c>
      <c r="Q148">
        <v>213868.33855775284</v>
      </c>
      <c r="R148">
        <v>213441.63369323572</v>
      </c>
      <c r="S148">
        <v>1.9991641608702658E-3</v>
      </c>
      <c r="T148">
        <v>2277.6462659835815</v>
      </c>
    </row>
    <row r="149" spans="1:20">
      <c r="P149">
        <v>24</v>
      </c>
      <c r="Q149">
        <v>213868.33855775284</v>
      </c>
      <c r="R149">
        <v>213441.63369323572</v>
      </c>
      <c r="S149">
        <v>1.9991641608702658E-3</v>
      </c>
      <c r="T149">
        <v>2509.2545409202576</v>
      </c>
    </row>
    <row r="150" spans="1:20">
      <c r="P150">
        <v>25</v>
      </c>
      <c r="Q150">
        <v>213868.33855775284</v>
      </c>
      <c r="R150">
        <v>213441.63369323572</v>
      </c>
      <c r="S150">
        <v>1.9991641608702658E-3</v>
      </c>
      <c r="T150">
        <v>3071.9073259830475</v>
      </c>
    </row>
    <row r="151" spans="1:20">
      <c r="P151">
        <v>26</v>
      </c>
      <c r="Q151">
        <v>213868.33855775284</v>
      </c>
      <c r="R151">
        <v>213441.63369323572</v>
      </c>
      <c r="S151">
        <v>1.9991641608702658E-3</v>
      </c>
      <c r="T151">
        <v>3470.4691219329834</v>
      </c>
    </row>
    <row r="152" spans="1:20">
      <c r="P152">
        <v>27</v>
      </c>
      <c r="Q152">
        <v>213868.33855775284</v>
      </c>
      <c r="R152">
        <v>213441.63369323572</v>
      </c>
      <c r="S152">
        <v>1.9991641608702658E-3</v>
      </c>
      <c r="T152">
        <v>3916.4328279495239</v>
      </c>
    </row>
    <row r="154" spans="1:20">
      <c r="A154" s="6" t="s">
        <v>11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6" spans="1:20">
      <c r="A156" s="102" t="s">
        <v>4</v>
      </c>
      <c r="B156" s="102"/>
      <c r="D156" s="102" t="s">
        <v>7</v>
      </c>
      <c r="E156" s="102"/>
      <c r="F156" s="102"/>
      <c r="G156" s="102"/>
      <c r="H156" s="102"/>
      <c r="J156" s="102" t="s">
        <v>8</v>
      </c>
      <c r="K156" s="102"/>
      <c r="L156" s="102"/>
      <c r="M156" s="102"/>
      <c r="N156" s="102"/>
      <c r="P156" s="102" t="s">
        <v>9</v>
      </c>
      <c r="Q156" s="102"/>
      <c r="R156" s="102"/>
      <c r="S156" s="102"/>
      <c r="T156" s="102"/>
    </row>
    <row r="157" spans="1:20">
      <c r="A157" s="5" t="s">
        <v>5</v>
      </c>
      <c r="B157" s="5" t="s">
        <v>6</v>
      </c>
      <c r="D157" s="5" t="s">
        <v>0</v>
      </c>
      <c r="E157" s="5" t="s">
        <v>61</v>
      </c>
      <c r="F157" s="5" t="s">
        <v>1</v>
      </c>
      <c r="G157" s="5" t="s">
        <v>6</v>
      </c>
      <c r="H157" s="5" t="s">
        <v>2</v>
      </c>
      <c r="J157" s="5" t="s">
        <v>0</v>
      </c>
      <c r="K157" s="5" t="s">
        <v>61</v>
      </c>
      <c r="L157" s="5" t="s">
        <v>1</v>
      </c>
      <c r="M157" s="5" t="s">
        <v>6</v>
      </c>
      <c r="N157" s="5" t="s">
        <v>2</v>
      </c>
      <c r="P157" s="5" t="s">
        <v>0</v>
      </c>
      <c r="Q157" s="5" t="s">
        <v>61</v>
      </c>
      <c r="R157" s="5" t="s">
        <v>1</v>
      </c>
      <c r="S157" s="5" t="s">
        <v>6</v>
      </c>
      <c r="T157" s="5" t="s">
        <v>2</v>
      </c>
    </row>
    <row r="158" spans="1:20">
      <c r="A158">
        <v>121867.60197801812</v>
      </c>
      <c r="B158">
        <v>5.2909466117554826</v>
      </c>
      <c r="D158">
        <v>1</v>
      </c>
      <c r="E158">
        <v>130922.63795907229</v>
      </c>
      <c r="F158">
        <v>125743.22387960367</v>
      </c>
      <c r="G158">
        <v>4.1190403106157021E-2</v>
      </c>
      <c r="H158">
        <v>161.10901212692261</v>
      </c>
      <c r="J158" s="24">
        <v>1</v>
      </c>
      <c r="K158" s="24">
        <v>131748.3605374035</v>
      </c>
      <c r="L158" s="24">
        <v>13104.876097697004</v>
      </c>
      <c r="M158" s="24">
        <v>9.0533846756900207</v>
      </c>
      <c r="N158" s="24">
        <v>180.29466795921326</v>
      </c>
      <c r="O158" s="24"/>
      <c r="P158" s="24">
        <v>1</v>
      </c>
      <c r="Q158" s="24">
        <v>131748.36053740358</v>
      </c>
      <c r="R158" s="24">
        <v>13104.876097697004</v>
      </c>
      <c r="S158" s="24">
        <v>9.053384675690026</v>
      </c>
      <c r="T158" s="24">
        <v>46.926033020019531</v>
      </c>
    </row>
    <row r="159" spans="1:20">
      <c r="D159">
        <v>2</v>
      </c>
      <c r="E159">
        <v>128424.83304312333</v>
      </c>
      <c r="F159">
        <v>125743.22387960367</v>
      </c>
      <c r="G159">
        <v>2.1326072934850511E-2</v>
      </c>
      <c r="H159">
        <v>1764.470860004425</v>
      </c>
      <c r="J159" s="24">
        <v>2</v>
      </c>
      <c r="K159" s="24">
        <v>128886.61428619044</v>
      </c>
      <c r="L159" s="24">
        <v>126631.40435326277</v>
      </c>
      <c r="M159" s="24">
        <v>1.7809246801341033E-2</v>
      </c>
      <c r="N159" s="24">
        <v>536.23371601104736</v>
      </c>
      <c r="O159" s="24"/>
      <c r="P159" s="24">
        <v>2</v>
      </c>
      <c r="Q159" s="24">
        <v>128886.61428619048</v>
      </c>
      <c r="R159" s="24">
        <v>126631.40435326277</v>
      </c>
      <c r="S159" s="24">
        <v>1.7809246801341379E-2</v>
      </c>
      <c r="T159" s="24">
        <v>138.30128383636475</v>
      </c>
    </row>
    <row r="160" spans="1:20">
      <c r="D160">
        <v>3</v>
      </c>
      <c r="E160">
        <v>127290.28998502635</v>
      </c>
      <c r="F160">
        <v>125743.22387960367</v>
      </c>
      <c r="G160">
        <v>1.2303375543353028E-2</v>
      </c>
      <c r="H160">
        <v>3640.7715361118317</v>
      </c>
      <c r="J160" s="24">
        <v>3</v>
      </c>
      <c r="K160" s="24">
        <v>127966.80805300547</v>
      </c>
      <c r="L160" s="24">
        <v>126631.40435326277</v>
      </c>
      <c r="M160" s="24">
        <v>1.0545596541102365E-2</v>
      </c>
      <c r="N160" s="24">
        <v>725.37257504463196</v>
      </c>
      <c r="O160" s="24"/>
      <c r="P160" s="24">
        <v>3</v>
      </c>
      <c r="Q160" s="24">
        <v>127966.80805300559</v>
      </c>
      <c r="R160" s="24">
        <v>126631.40435326277</v>
      </c>
      <c r="S160" s="24">
        <v>1.0545596541103285E-2</v>
      </c>
      <c r="T160" s="24">
        <v>181.851970911026</v>
      </c>
    </row>
    <row r="161" spans="10:20">
      <c r="J161" s="24">
        <v>4</v>
      </c>
      <c r="K161" s="24">
        <v>127299.8693424736</v>
      </c>
      <c r="L161" s="24">
        <v>126631.40435326277</v>
      </c>
      <c r="M161" s="24">
        <v>5.2788247324969716E-3</v>
      </c>
      <c r="N161" s="24">
        <v>1085.8197228908539</v>
      </c>
      <c r="O161" s="24"/>
      <c r="P161" s="24">
        <v>4</v>
      </c>
      <c r="Q161" s="24">
        <v>127299.86934247361</v>
      </c>
      <c r="R161" s="24">
        <v>126631.40435326277</v>
      </c>
      <c r="S161" s="24">
        <v>5.278824732497087E-3</v>
      </c>
      <c r="T161" s="24">
        <v>262.24759101867676</v>
      </c>
    </row>
    <row r="162" spans="10:20">
      <c r="J162" s="24">
        <v>5</v>
      </c>
      <c r="K162" s="24">
        <v>127299.8693424736</v>
      </c>
      <c r="L162" s="24">
        <v>126631.40435326277</v>
      </c>
      <c r="M162" s="24">
        <v>5.2788247324969716E-3</v>
      </c>
      <c r="N162" s="24">
        <v>1532.2450189590454</v>
      </c>
      <c r="O162" s="24"/>
      <c r="P162" s="24">
        <v>5</v>
      </c>
      <c r="Q162" s="24">
        <v>127299.86934247361</v>
      </c>
      <c r="R162" s="24">
        <v>126631.40435326277</v>
      </c>
      <c r="S162" s="24">
        <v>5.278824732497087E-3</v>
      </c>
      <c r="T162" s="24">
        <v>349.8845329284668</v>
      </c>
    </row>
    <row r="163" spans="10:20">
      <c r="J163" s="24">
        <v>6</v>
      </c>
      <c r="K163" s="24">
        <v>127299.8693424736</v>
      </c>
      <c r="L163" s="24">
        <v>126631.40435326277</v>
      </c>
      <c r="M163" s="24">
        <v>5.2788247324969716E-3</v>
      </c>
      <c r="N163" s="24">
        <v>1955.8518929481506</v>
      </c>
      <c r="O163" s="24"/>
      <c r="P163" s="24">
        <v>6</v>
      </c>
      <c r="Q163" s="24">
        <v>127299.86934247361</v>
      </c>
      <c r="R163" s="24">
        <v>126631.40435326277</v>
      </c>
      <c r="S163" s="24">
        <v>5.278824732497087E-3</v>
      </c>
      <c r="T163" s="24">
        <v>427.23239398002625</v>
      </c>
    </row>
    <row r="164" spans="10:20">
      <c r="J164" s="24">
        <v>7</v>
      </c>
      <c r="K164" s="24">
        <v>127201.05975401342</v>
      </c>
      <c r="L164" s="24">
        <v>126631.40435326277</v>
      </c>
      <c r="M164" s="24">
        <v>4.4985318109675657E-3</v>
      </c>
      <c r="N164" s="24">
        <v>2978.4794480800629</v>
      </c>
      <c r="O164" s="24"/>
      <c r="P164" s="24">
        <v>7</v>
      </c>
      <c r="Q164" s="24">
        <v>127201.05975401356</v>
      </c>
      <c r="R164" s="24">
        <v>126631.40435326277</v>
      </c>
      <c r="S164" s="24">
        <v>4.498531810968715E-3</v>
      </c>
      <c r="T164" s="24">
        <v>620.87097096443176</v>
      </c>
    </row>
    <row r="165" spans="10:20">
      <c r="J165" s="24">
        <v>8</v>
      </c>
      <c r="K165" s="24">
        <v>127201.05975401342</v>
      </c>
      <c r="L165" s="24">
        <v>126631.40435326277</v>
      </c>
      <c r="M165" s="24">
        <v>4.4985318109675657E-3</v>
      </c>
      <c r="N165" s="24">
        <v>3622.3756730556488</v>
      </c>
      <c r="O165" s="24"/>
      <c r="P165" s="24">
        <v>8</v>
      </c>
      <c r="Q165" s="24">
        <v>127201.05975401356</v>
      </c>
      <c r="R165" s="24">
        <v>126631.40435326277</v>
      </c>
      <c r="S165" s="24">
        <v>4.498531810968715E-3</v>
      </c>
      <c r="T165" s="24">
        <v>731.39034605026245</v>
      </c>
    </row>
    <row r="166" spans="10:20">
      <c r="J166" s="24"/>
      <c r="K166" s="24"/>
      <c r="L166" s="24"/>
      <c r="M166" s="24"/>
      <c r="N166" s="24"/>
      <c r="O166" s="24"/>
      <c r="P166" s="24">
        <v>9</v>
      </c>
      <c r="Q166" s="24">
        <v>127065.57154271124</v>
      </c>
      <c r="R166" s="24">
        <v>126631.40435326277</v>
      </c>
      <c r="S166" s="24">
        <v>3.4285901800258172E-3</v>
      </c>
      <c r="T166" s="24">
        <v>866.41717600822449</v>
      </c>
    </row>
    <row r="167" spans="10:20">
      <c r="J167" s="24"/>
      <c r="K167" s="24"/>
      <c r="L167" s="24"/>
      <c r="M167" s="24"/>
      <c r="N167" s="24"/>
      <c r="O167" s="24"/>
      <c r="P167" s="24">
        <v>10</v>
      </c>
      <c r="Q167" s="24">
        <v>127065.57154271124</v>
      </c>
      <c r="R167" s="24">
        <v>126631.40435326277</v>
      </c>
      <c r="S167" s="24">
        <v>3.4285901800258172E-3</v>
      </c>
      <c r="T167" s="24">
        <v>1066.1391408443451</v>
      </c>
    </row>
    <row r="168" spans="10:20">
      <c r="J168" s="24"/>
      <c r="K168" s="24"/>
      <c r="L168" s="24"/>
      <c r="M168" s="24"/>
      <c r="N168" s="24"/>
      <c r="O168" s="24"/>
      <c r="P168" s="24">
        <v>11</v>
      </c>
      <c r="Q168" s="24">
        <v>127065.57154271124</v>
      </c>
      <c r="R168" s="24">
        <v>126631.40435326277</v>
      </c>
      <c r="S168" s="24">
        <v>3.4285901800258172E-3</v>
      </c>
      <c r="T168" s="24">
        <v>1246.4290728569031</v>
      </c>
    </row>
    <row r="169" spans="10:20">
      <c r="J169" s="24"/>
      <c r="K169" s="24"/>
      <c r="L169" s="24"/>
      <c r="M169" s="24"/>
      <c r="N169" s="24"/>
      <c r="O169" s="24"/>
      <c r="P169" s="24">
        <v>12</v>
      </c>
      <c r="Q169" s="24">
        <v>127065.57154271124</v>
      </c>
      <c r="R169" s="24">
        <v>126631.40435326277</v>
      </c>
      <c r="S169" s="24">
        <v>3.4285901800258172E-3</v>
      </c>
      <c r="T169" s="24">
        <v>1424.35271692276</v>
      </c>
    </row>
    <row r="170" spans="10:20">
      <c r="J170" s="24"/>
      <c r="K170" s="24"/>
      <c r="L170" s="24"/>
      <c r="M170" s="24"/>
      <c r="N170" s="24"/>
      <c r="O170" s="24"/>
      <c r="P170" s="24">
        <v>13</v>
      </c>
      <c r="Q170" s="24">
        <v>127065.57154271124</v>
      </c>
      <c r="R170" s="24">
        <v>126631.40435326277</v>
      </c>
      <c r="S170" s="24">
        <v>3.4285901800258172E-3</v>
      </c>
      <c r="T170" s="24">
        <v>1587.6760020256042</v>
      </c>
    </row>
    <row r="171" spans="10:20">
      <c r="J171" s="24"/>
      <c r="K171" s="24"/>
      <c r="L171" s="24"/>
      <c r="M171" s="24"/>
      <c r="N171" s="24"/>
      <c r="O171" s="24"/>
      <c r="P171" s="24">
        <v>14</v>
      </c>
      <c r="Q171" s="24">
        <v>127065.57154271124</v>
      </c>
      <c r="R171" s="24">
        <v>126631.40435326277</v>
      </c>
      <c r="S171" s="24">
        <v>3.4285901800258172E-3</v>
      </c>
      <c r="T171" s="24">
        <v>1834.065908908844</v>
      </c>
    </row>
    <row r="172" spans="10:20">
      <c r="J172" s="24"/>
      <c r="K172" s="24"/>
      <c r="L172" s="24"/>
      <c r="M172" s="24"/>
      <c r="N172" s="24"/>
      <c r="O172" s="24"/>
      <c r="P172" s="24">
        <v>15</v>
      </c>
      <c r="Q172" s="24">
        <v>127065.57154271124</v>
      </c>
      <c r="R172" s="24">
        <v>126631.40435326277</v>
      </c>
      <c r="S172" s="24">
        <v>3.4285901800258172E-3</v>
      </c>
      <c r="T172" s="24">
        <v>2225.9740610122681</v>
      </c>
    </row>
    <row r="173" spans="10:20">
      <c r="J173" s="24"/>
      <c r="K173" s="24"/>
      <c r="L173" s="24"/>
      <c r="M173" s="24"/>
      <c r="N173" s="24"/>
      <c r="O173" s="24"/>
      <c r="P173" s="24">
        <v>16</v>
      </c>
      <c r="Q173" s="24">
        <v>127065.57154271124</v>
      </c>
      <c r="R173" s="24">
        <v>126631.40435326277</v>
      </c>
      <c r="S173" s="24">
        <v>3.4285901800258172E-3</v>
      </c>
      <c r="T173" s="24">
        <v>2588.9373269081116</v>
      </c>
    </row>
    <row r="174" spans="10:20">
      <c r="J174" s="24"/>
      <c r="K174" s="24"/>
      <c r="L174" s="24"/>
      <c r="M174" s="24"/>
      <c r="N174" s="24"/>
      <c r="O174" s="24"/>
      <c r="P174" s="24">
        <v>17</v>
      </c>
      <c r="Q174" s="24">
        <v>127065.57154271124</v>
      </c>
      <c r="R174" s="24">
        <v>126631.40435326277</v>
      </c>
      <c r="S174" s="24">
        <v>3.4285901800258172E-3</v>
      </c>
      <c r="T174" s="24">
        <v>3168.464674949646</v>
      </c>
    </row>
    <row r="175" spans="10:20">
      <c r="J175" s="24"/>
      <c r="K175" s="24"/>
      <c r="L175" s="24"/>
      <c r="M175" s="24"/>
      <c r="N175" s="24"/>
      <c r="O175" s="24"/>
      <c r="P175" s="24">
        <v>18</v>
      </c>
      <c r="Q175" s="24">
        <v>127065.57154271124</v>
      </c>
      <c r="R175" s="24">
        <v>126631.40435326277</v>
      </c>
      <c r="S175" s="24">
        <v>3.4285901800258172E-3</v>
      </c>
      <c r="T175" s="24">
        <v>3863.2327790260315</v>
      </c>
    </row>
    <row r="177" spans="1:20">
      <c r="A177" s="11" t="s">
        <v>13</v>
      </c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</row>
    <row r="179" spans="1:20">
      <c r="A179" s="102" t="s">
        <v>4</v>
      </c>
      <c r="B179" s="102"/>
      <c r="D179" s="102" t="s">
        <v>7</v>
      </c>
      <c r="E179" s="102"/>
      <c r="F179" s="102"/>
      <c r="G179" s="102"/>
      <c r="H179" s="102"/>
      <c r="J179" s="102" t="s">
        <v>8</v>
      </c>
      <c r="K179" s="102"/>
      <c r="L179" s="102"/>
      <c r="M179" s="102"/>
      <c r="N179" s="102"/>
      <c r="P179" s="102" t="s">
        <v>9</v>
      </c>
      <c r="Q179" s="102"/>
      <c r="R179" s="102"/>
      <c r="S179" s="102"/>
      <c r="T179" s="102"/>
    </row>
    <row r="180" spans="1:20">
      <c r="A180" s="5" t="s">
        <v>5</v>
      </c>
      <c r="B180" s="5" t="s">
        <v>6</v>
      </c>
      <c r="D180" s="5" t="s">
        <v>0</v>
      </c>
      <c r="E180" s="5" t="s">
        <v>61</v>
      </c>
      <c r="F180" s="5" t="s">
        <v>1</v>
      </c>
      <c r="G180" s="5" t="s">
        <v>6</v>
      </c>
      <c r="H180" s="5" t="s">
        <v>2</v>
      </c>
      <c r="J180" s="5" t="s">
        <v>0</v>
      </c>
      <c r="K180" s="5" t="s">
        <v>61</v>
      </c>
      <c r="L180" s="5" t="s">
        <v>1</v>
      </c>
      <c r="M180" s="5" t="s">
        <v>6</v>
      </c>
      <c r="N180" s="5" t="s">
        <v>2</v>
      </c>
      <c r="P180" s="5" t="s">
        <v>0</v>
      </c>
      <c r="Q180" s="5" t="s">
        <v>61</v>
      </c>
      <c r="R180" s="5" t="s">
        <v>1</v>
      </c>
      <c r="S180" s="5" t="s">
        <v>6</v>
      </c>
      <c r="T180" s="5" t="s">
        <v>2</v>
      </c>
    </row>
    <row r="181" spans="1:20">
      <c r="A181">
        <v>145644.65333681463</v>
      </c>
      <c r="B181">
        <v>3.5936222859547926</v>
      </c>
      <c r="D181">
        <v>1</v>
      </c>
      <c r="E181">
        <v>170990.33247176459</v>
      </c>
      <c r="F181">
        <v>161710.4787854265</v>
      </c>
      <c r="G181">
        <v>5.7385605163234453E-2</v>
      </c>
      <c r="H181">
        <v>521.05594611167908</v>
      </c>
      <c r="J181">
        <v>1</v>
      </c>
      <c r="K181">
        <v>171552.86196934228</v>
      </c>
      <c r="L181">
        <v>164909.36261909743</v>
      </c>
      <c r="M181">
        <v>4.0285762098236949E-2</v>
      </c>
      <c r="N181">
        <v>564.96387505531311</v>
      </c>
      <c r="P181">
        <v>1</v>
      </c>
      <c r="Q181">
        <v>171552.86196934243</v>
      </c>
      <c r="R181">
        <v>164909.36261909743</v>
      </c>
      <c r="S181">
        <v>4.028576209823783E-2</v>
      </c>
      <c r="T181">
        <v>157.10714101791382</v>
      </c>
    </row>
    <row r="182" spans="1:20">
      <c r="D182">
        <v>2</v>
      </c>
      <c r="E182">
        <v>166433.79099073831</v>
      </c>
      <c r="F182">
        <v>161710.4787854265</v>
      </c>
      <c r="G182">
        <v>2.9208448585321251E-2</v>
      </c>
      <c r="H182">
        <v>3658.3695471286774</v>
      </c>
      <c r="J182">
        <v>2</v>
      </c>
      <c r="K182">
        <v>167033.70795168233</v>
      </c>
      <c r="L182">
        <v>164909.36261909743</v>
      </c>
      <c r="M182">
        <v>1.2881896448121289E-2</v>
      </c>
      <c r="N182">
        <v>950.03191018104553</v>
      </c>
      <c r="P182">
        <v>2</v>
      </c>
      <c r="Q182">
        <v>167033.70795168224</v>
      </c>
      <c r="R182">
        <v>164909.36261909743</v>
      </c>
      <c r="S182">
        <v>1.288189644812076E-2</v>
      </c>
      <c r="T182">
        <v>252.67086696624756</v>
      </c>
    </row>
    <row r="183" spans="1:20">
      <c r="J183">
        <v>3</v>
      </c>
      <c r="K183">
        <v>164942.73298360733</v>
      </c>
      <c r="L183">
        <v>164909.36261909743</v>
      </c>
      <c r="M183">
        <v>2.0235579096245193E-4</v>
      </c>
      <c r="N183">
        <v>1582.8591561317444</v>
      </c>
      <c r="P183">
        <v>3</v>
      </c>
      <c r="Q183">
        <v>164942.73298360771</v>
      </c>
      <c r="R183">
        <v>164909.36261909743</v>
      </c>
      <c r="S183">
        <v>2.0235579096474621E-4</v>
      </c>
      <c r="T183">
        <v>393.3584361076355</v>
      </c>
    </row>
    <row r="185" spans="1:20">
      <c r="A185" s="4" t="s">
        <v>3</v>
      </c>
      <c r="B185" s="2">
        <v>20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7" spans="1:20">
      <c r="A187" s="1" t="s">
        <v>10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9" spans="1:20">
      <c r="A189" s="15" t="s">
        <v>4</v>
      </c>
      <c r="B189" s="15"/>
      <c r="D189" s="15" t="s">
        <v>7</v>
      </c>
      <c r="E189" s="15"/>
      <c r="F189" s="15"/>
      <c r="G189" s="15"/>
      <c r="H189" s="15"/>
      <c r="J189" s="15" t="s">
        <v>8</v>
      </c>
      <c r="K189" s="15"/>
      <c r="L189" s="15"/>
      <c r="M189" s="15"/>
      <c r="N189" s="15"/>
      <c r="P189" s="15" t="s">
        <v>9</v>
      </c>
      <c r="Q189" s="15"/>
      <c r="R189" s="15"/>
      <c r="S189" s="15"/>
      <c r="T189" s="15"/>
    </row>
    <row r="190" spans="1:20">
      <c r="A190" s="5" t="s">
        <v>5</v>
      </c>
      <c r="B190" s="5" t="s">
        <v>6</v>
      </c>
      <c r="D190" s="5" t="s">
        <v>0</v>
      </c>
      <c r="E190" s="5" t="s">
        <v>61</v>
      </c>
      <c r="F190" s="5" t="s">
        <v>1</v>
      </c>
      <c r="G190" s="5" t="s">
        <v>6</v>
      </c>
      <c r="H190" s="5" t="s">
        <v>2</v>
      </c>
      <c r="J190" s="5" t="s">
        <v>0</v>
      </c>
      <c r="K190" s="5" t="s">
        <v>61</v>
      </c>
      <c r="L190" s="5" t="s">
        <v>1</v>
      </c>
      <c r="M190" s="5" t="s">
        <v>6</v>
      </c>
      <c r="N190" s="5" t="s">
        <v>2</v>
      </c>
      <c r="P190" s="5" t="s">
        <v>0</v>
      </c>
      <c r="Q190" s="5" t="s">
        <v>61</v>
      </c>
      <c r="R190" s="5" t="s">
        <v>1</v>
      </c>
      <c r="S190" s="5" t="s">
        <v>6</v>
      </c>
      <c r="T190" s="5" t="s">
        <v>2</v>
      </c>
    </row>
    <row r="191" spans="1:20">
      <c r="A191">
        <v>161059.21069742733</v>
      </c>
      <c r="B191">
        <v>2.5543673186772664</v>
      </c>
      <c r="D191">
        <v>1</v>
      </c>
      <c r="E191">
        <v>193059.39063548046</v>
      </c>
      <c r="F191">
        <v>189868.64152612034</v>
      </c>
      <c r="G191">
        <v>1.6805034700378231E-2</v>
      </c>
      <c r="H191">
        <v>546.59097194671631</v>
      </c>
      <c r="J191">
        <v>1</v>
      </c>
      <c r="K191">
        <v>193135.0862380098</v>
      </c>
      <c r="L191">
        <v>189681.01696250145</v>
      </c>
      <c r="M191">
        <v>1.8209883787111854E-2</v>
      </c>
      <c r="N191">
        <v>132.34106111526489</v>
      </c>
      <c r="P191">
        <v>1</v>
      </c>
      <c r="Q191">
        <v>193135.0862380098</v>
      </c>
      <c r="R191">
        <v>189681.01696250145</v>
      </c>
      <c r="S191">
        <v>1.8209883787111854E-2</v>
      </c>
      <c r="T191">
        <v>40.93505597114563</v>
      </c>
    </row>
    <row r="192" spans="1:20">
      <c r="D192">
        <v>2</v>
      </c>
      <c r="E192">
        <v>191676.43720864542</v>
      </c>
      <c r="F192">
        <v>189868.64152612034</v>
      </c>
      <c r="G192">
        <v>9.5212967659874907E-3</v>
      </c>
      <c r="H192">
        <v>3621.2226600646973</v>
      </c>
      <c r="J192">
        <v>2</v>
      </c>
      <c r="K192">
        <v>191753.74860909022</v>
      </c>
      <c r="L192">
        <v>189879.36786754403</v>
      </c>
      <c r="M192">
        <v>9.8714292268643009E-3</v>
      </c>
      <c r="N192">
        <v>217.72398400306702</v>
      </c>
      <c r="P192">
        <v>2</v>
      </c>
      <c r="Q192">
        <v>191753.74860909022</v>
      </c>
      <c r="R192">
        <v>189879.36786754403</v>
      </c>
      <c r="S192">
        <v>9.8714292268643009E-3</v>
      </c>
      <c r="T192">
        <v>64.091906070709229</v>
      </c>
    </row>
    <row r="193" spans="10:20">
      <c r="J193">
        <v>3</v>
      </c>
      <c r="K193">
        <v>191169.81169851741</v>
      </c>
      <c r="L193">
        <v>189902.49432427075</v>
      </c>
      <c r="M193">
        <v>6.6735162102854453E-3</v>
      </c>
      <c r="N193">
        <v>328.54037809371948</v>
      </c>
      <c r="P193">
        <v>3</v>
      </c>
      <c r="Q193">
        <v>191169.81169851744</v>
      </c>
      <c r="R193">
        <v>189902.49432427075</v>
      </c>
      <c r="S193">
        <v>6.6735162102855988E-3</v>
      </c>
      <c r="T193">
        <v>88.393507957458496</v>
      </c>
    </row>
    <row r="194" spans="10:20">
      <c r="J194">
        <v>4</v>
      </c>
      <c r="K194">
        <v>190701.82583779603</v>
      </c>
      <c r="L194">
        <v>189971.44351568419</v>
      </c>
      <c r="M194">
        <v>3.8446953320725569E-3</v>
      </c>
      <c r="N194">
        <v>532.57525014877319</v>
      </c>
      <c r="P194">
        <v>4</v>
      </c>
      <c r="Q194">
        <v>190701.82583779597</v>
      </c>
      <c r="R194">
        <v>189971.44351568419</v>
      </c>
      <c r="S194">
        <v>3.8446953320722503E-3</v>
      </c>
      <c r="T194">
        <v>124.35765290260315</v>
      </c>
    </row>
    <row r="195" spans="10:20">
      <c r="J195">
        <v>5</v>
      </c>
      <c r="K195">
        <v>190701.82583779603</v>
      </c>
      <c r="L195">
        <v>189971.44351568419</v>
      </c>
      <c r="M195">
        <v>3.8446953320725569E-3</v>
      </c>
      <c r="N195">
        <v>776.18263506889343</v>
      </c>
      <c r="P195">
        <v>5</v>
      </c>
      <c r="Q195">
        <v>190701.82583779597</v>
      </c>
      <c r="R195">
        <v>189971.44351568419</v>
      </c>
      <c r="S195">
        <v>3.8446953320722503E-3</v>
      </c>
      <c r="T195">
        <v>172.33577299118042</v>
      </c>
    </row>
    <row r="196" spans="10:20">
      <c r="J196">
        <v>6</v>
      </c>
      <c r="K196">
        <v>190630.54744355427</v>
      </c>
      <c r="L196">
        <v>189971.44351568419</v>
      </c>
      <c r="M196">
        <v>3.4694894962761136E-3</v>
      </c>
      <c r="N196">
        <v>1001.9972281455994</v>
      </c>
      <c r="P196">
        <v>6</v>
      </c>
      <c r="Q196">
        <v>190630.54744355418</v>
      </c>
      <c r="R196">
        <v>189971.44351568419</v>
      </c>
      <c r="S196">
        <v>3.4694894962756539E-3</v>
      </c>
      <c r="T196">
        <v>228.85022211074829</v>
      </c>
    </row>
    <row r="197" spans="10:20">
      <c r="J197">
        <v>7</v>
      </c>
      <c r="K197">
        <v>190366.28709422698</v>
      </c>
      <c r="L197">
        <v>190026.92490254808</v>
      </c>
      <c r="M197">
        <v>1.7858637235377765E-3</v>
      </c>
      <c r="N197">
        <v>1236.5456612110138</v>
      </c>
      <c r="P197">
        <v>7</v>
      </c>
      <c r="Q197">
        <v>190366.28709422692</v>
      </c>
      <c r="R197">
        <v>190026.92490254808</v>
      </c>
      <c r="S197">
        <v>1.7858637235374701E-3</v>
      </c>
      <c r="T197">
        <v>293.87201809883118</v>
      </c>
    </row>
    <row r="198" spans="10:20">
      <c r="J198">
        <v>8</v>
      </c>
      <c r="K198">
        <v>190283.82808267049</v>
      </c>
      <c r="L198">
        <v>190026.92490254808</v>
      </c>
      <c r="M198">
        <v>1.3519304185664889E-3</v>
      </c>
      <c r="N198">
        <v>1516.7825610637665</v>
      </c>
      <c r="P198">
        <v>8</v>
      </c>
      <c r="Q198">
        <v>190283.82808267046</v>
      </c>
      <c r="R198">
        <v>190026.92490254808</v>
      </c>
      <c r="S198">
        <v>1.3519304185663358E-3</v>
      </c>
      <c r="T198">
        <v>377.14272999763489</v>
      </c>
    </row>
    <row r="199" spans="10:20">
      <c r="J199">
        <v>9</v>
      </c>
      <c r="K199">
        <v>190252.36761198725</v>
      </c>
      <c r="L199">
        <v>190026.92490254808</v>
      </c>
      <c r="M199">
        <v>1.186372455139115E-3</v>
      </c>
      <c r="N199">
        <v>1887.465311050415</v>
      </c>
      <c r="P199">
        <v>9</v>
      </c>
      <c r="Q199">
        <v>190252.36761198731</v>
      </c>
      <c r="R199">
        <v>190026.92490254808</v>
      </c>
      <c r="S199">
        <v>1.1863724551394212E-3</v>
      </c>
      <c r="T199">
        <v>490.93419909477234</v>
      </c>
    </row>
    <row r="200" spans="10:20">
      <c r="J200">
        <v>10</v>
      </c>
      <c r="K200">
        <v>190252.36761198725</v>
      </c>
      <c r="L200">
        <v>190026.92490254808</v>
      </c>
      <c r="M200">
        <v>1.186372455139115E-3</v>
      </c>
      <c r="N200">
        <v>2231.4336071014404</v>
      </c>
      <c r="P200">
        <v>10</v>
      </c>
      <c r="Q200">
        <v>190252.36761198731</v>
      </c>
      <c r="R200">
        <v>190026.92490254808</v>
      </c>
      <c r="S200">
        <v>1.1863724551394212E-3</v>
      </c>
      <c r="T200">
        <v>584.00578594207764</v>
      </c>
    </row>
    <row r="201" spans="10:20">
      <c r="J201">
        <v>11</v>
      </c>
      <c r="K201">
        <v>190252.36761198725</v>
      </c>
      <c r="L201">
        <v>190026.92490254808</v>
      </c>
      <c r="M201">
        <v>1.186372455139115E-3</v>
      </c>
      <c r="N201">
        <v>2716.4669351577759</v>
      </c>
      <c r="P201">
        <v>11</v>
      </c>
      <c r="Q201">
        <v>190252.36761198731</v>
      </c>
      <c r="R201">
        <v>190026.92490254808</v>
      </c>
      <c r="S201">
        <v>1.1863724551394212E-3</v>
      </c>
      <c r="T201">
        <v>714.92730093002319</v>
      </c>
    </row>
    <row r="202" spans="10:20">
      <c r="J202">
        <v>12</v>
      </c>
      <c r="K202">
        <v>190252.36761198725</v>
      </c>
      <c r="L202">
        <v>190036.16692880602</v>
      </c>
      <c r="M202">
        <v>1.1376817722398515E-3</v>
      </c>
      <c r="N202">
        <v>3266.7876791954041</v>
      </c>
      <c r="P202">
        <v>12</v>
      </c>
      <c r="Q202">
        <v>190252.36761198731</v>
      </c>
      <c r="R202">
        <v>190036.16692880602</v>
      </c>
      <c r="S202">
        <v>1.1376817722401579E-3</v>
      </c>
      <c r="T202">
        <v>873.66826391220093</v>
      </c>
    </row>
    <row r="203" spans="10:20">
      <c r="J203">
        <v>13</v>
      </c>
      <c r="K203">
        <v>190252.36761198725</v>
      </c>
      <c r="L203">
        <v>190036.16692880602</v>
      </c>
      <c r="M203">
        <v>1.1376817722398515E-3</v>
      </c>
      <c r="N203">
        <v>3811.4262211322784</v>
      </c>
      <c r="P203">
        <v>13</v>
      </c>
      <c r="Q203">
        <v>190252.36761198731</v>
      </c>
      <c r="R203">
        <v>190036.16692880602</v>
      </c>
      <c r="S203">
        <v>1.1376817722401579E-3</v>
      </c>
      <c r="T203">
        <v>1041.934464931488</v>
      </c>
    </row>
    <row r="204" spans="10:20">
      <c r="P204">
        <v>14</v>
      </c>
      <c r="Q204">
        <v>190252.36761198731</v>
      </c>
      <c r="R204">
        <v>190036.16692880602</v>
      </c>
      <c r="S204">
        <v>1.1376817722401579E-3</v>
      </c>
      <c r="T204">
        <v>1265.1560590267181</v>
      </c>
    </row>
    <row r="205" spans="10:20">
      <c r="P205">
        <v>15</v>
      </c>
      <c r="Q205">
        <v>190252.36761198731</v>
      </c>
      <c r="R205">
        <v>190036.16692880602</v>
      </c>
      <c r="S205">
        <v>1.1376817722401579E-3</v>
      </c>
      <c r="T205">
        <v>1491.6471140384674</v>
      </c>
    </row>
    <row r="206" spans="10:20">
      <c r="P206">
        <v>16</v>
      </c>
      <c r="Q206">
        <v>190252.36761198731</v>
      </c>
      <c r="R206">
        <v>190036.16692880602</v>
      </c>
      <c r="S206">
        <v>1.1376817722401579E-3</v>
      </c>
      <c r="T206">
        <v>1769.351047039032</v>
      </c>
    </row>
    <row r="207" spans="10:20">
      <c r="P207">
        <v>17</v>
      </c>
      <c r="Q207">
        <v>190252.36761198731</v>
      </c>
      <c r="R207">
        <v>190036.16692880602</v>
      </c>
      <c r="S207">
        <v>1.1376817722401579E-3</v>
      </c>
      <c r="T207">
        <v>2115.0894029140472</v>
      </c>
    </row>
    <row r="208" spans="10:20">
      <c r="P208">
        <v>18</v>
      </c>
      <c r="Q208">
        <v>190252.36761198731</v>
      </c>
      <c r="R208">
        <v>190036.16692880602</v>
      </c>
      <c r="S208">
        <v>1.1376817722401579E-3</v>
      </c>
      <c r="T208">
        <v>2523.2587249279022</v>
      </c>
    </row>
    <row r="209" spans="1:20">
      <c r="P209">
        <v>19</v>
      </c>
      <c r="Q209">
        <v>190252.36761198731</v>
      </c>
      <c r="R209">
        <v>190036.16692880602</v>
      </c>
      <c r="S209">
        <v>1.1376817722401579E-3</v>
      </c>
      <c r="T209">
        <v>2982.6708540916443</v>
      </c>
    </row>
    <row r="210" spans="1:20">
      <c r="P210">
        <v>20</v>
      </c>
      <c r="Q210">
        <v>190252.36761198731</v>
      </c>
      <c r="R210">
        <v>190036.16692880602</v>
      </c>
      <c r="S210">
        <v>1.1376817722401579E-3</v>
      </c>
      <c r="T210">
        <v>3460.3199999332428</v>
      </c>
    </row>
    <row r="211" spans="1:20">
      <c r="P211">
        <v>21</v>
      </c>
      <c r="Q211">
        <v>190252.36761198731</v>
      </c>
      <c r="R211">
        <v>190036.16692880602</v>
      </c>
      <c r="S211">
        <v>1.1376817722401579E-3</v>
      </c>
      <c r="T211">
        <v>4191.8535668849945</v>
      </c>
    </row>
    <row r="213" spans="1:20">
      <c r="A213" s="6" t="s">
        <v>11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5" spans="1:20">
      <c r="A215" s="102" t="s">
        <v>4</v>
      </c>
      <c r="B215" s="102"/>
      <c r="D215" s="102" t="s">
        <v>7</v>
      </c>
      <c r="E215" s="102"/>
      <c r="F215" s="102"/>
      <c r="G215" s="102"/>
      <c r="H215" s="102"/>
      <c r="J215" s="102" t="s">
        <v>8</v>
      </c>
      <c r="K215" s="102"/>
      <c r="L215" s="102"/>
      <c r="M215" s="102"/>
      <c r="N215" s="102"/>
      <c r="P215" s="102" t="s">
        <v>9</v>
      </c>
      <c r="Q215" s="102"/>
      <c r="R215" s="102"/>
      <c r="S215" s="102"/>
      <c r="T215" s="102"/>
    </row>
    <row r="216" spans="1:20">
      <c r="A216" s="5" t="s">
        <v>5</v>
      </c>
      <c r="B216" s="5" t="s">
        <v>6</v>
      </c>
      <c r="D216" s="5" t="s">
        <v>0</v>
      </c>
      <c r="E216" s="5" t="s">
        <v>61</v>
      </c>
      <c r="F216" s="5" t="s">
        <v>1</v>
      </c>
      <c r="G216" s="5" t="s">
        <v>6</v>
      </c>
      <c r="H216" s="5" t="s">
        <v>2</v>
      </c>
      <c r="J216" s="5" t="s">
        <v>0</v>
      </c>
      <c r="K216" s="5" t="s">
        <v>61</v>
      </c>
      <c r="L216" s="5" t="s">
        <v>1</v>
      </c>
      <c r="M216" s="5" t="s">
        <v>6</v>
      </c>
      <c r="N216" s="5" t="s">
        <v>2</v>
      </c>
      <c r="P216" s="5" t="s">
        <v>0</v>
      </c>
      <c r="Q216" s="5" t="s">
        <v>61</v>
      </c>
      <c r="R216" s="5" t="s">
        <v>1</v>
      </c>
      <c r="S216" s="5" t="s">
        <v>6</v>
      </c>
      <c r="T216" s="5" t="s">
        <v>2</v>
      </c>
    </row>
    <row r="217" spans="1:20">
      <c r="A217">
        <v>152846.906554271</v>
      </c>
      <c r="B217">
        <v>2.8543042177886289</v>
      </c>
      <c r="D217">
        <v>1</v>
      </c>
      <c r="E217">
        <v>172913.07543086575</v>
      </c>
      <c r="F217">
        <v>167898.06417151503</v>
      </c>
      <c r="G217">
        <v>2.9869381068191914E-2</v>
      </c>
      <c r="H217">
        <v>2421.7412137985229</v>
      </c>
      <c r="J217" s="24">
        <v>1</v>
      </c>
      <c r="K217" s="24">
        <v>173449.17600156079</v>
      </c>
      <c r="L217" s="24">
        <v>168478.2027784024</v>
      </c>
      <c r="M217" s="24">
        <v>2.9505141562417188E-2</v>
      </c>
      <c r="N217" s="24">
        <v>463.02868604660034</v>
      </c>
      <c r="O217" s="24"/>
      <c r="P217" s="24">
        <v>1</v>
      </c>
      <c r="Q217" s="24">
        <v>173449.17600156079</v>
      </c>
      <c r="R217" s="24">
        <v>168478.2027784024</v>
      </c>
      <c r="S217" s="24">
        <v>2.9505141562417188E-2</v>
      </c>
      <c r="T217" s="24">
        <v>108.06976890563965</v>
      </c>
    </row>
    <row r="218" spans="1:20">
      <c r="D218">
        <v>2</v>
      </c>
      <c r="E218">
        <v>170634.50854739407</v>
      </c>
      <c r="F218">
        <v>167898.06417151503</v>
      </c>
      <c r="G218">
        <v>1.6298248519909374E-2</v>
      </c>
      <c r="H218">
        <v>3641.913165807724</v>
      </c>
      <c r="J218" s="24">
        <v>2</v>
      </c>
      <c r="K218" s="24">
        <v>171121.99880146721</v>
      </c>
      <c r="L218" s="24">
        <v>168478.2027784024</v>
      </c>
      <c r="M218" s="24">
        <v>1.5692214063692107E-2</v>
      </c>
      <c r="N218" s="24">
        <v>795.61925601959229</v>
      </c>
      <c r="O218" s="24"/>
      <c r="P218" s="24">
        <v>2</v>
      </c>
      <c r="Q218" s="24">
        <v>171121.99880146733</v>
      </c>
      <c r="R218" s="24">
        <v>168478.2027784024</v>
      </c>
      <c r="S218" s="24">
        <v>1.5692214063692801E-2</v>
      </c>
      <c r="T218" s="24">
        <v>170.92336487770081</v>
      </c>
    </row>
    <row r="219" spans="1:20">
      <c r="J219" s="24">
        <v>3</v>
      </c>
      <c r="K219" s="24">
        <v>170091.50070776741</v>
      </c>
      <c r="L219" s="24">
        <v>168478.2027784024</v>
      </c>
      <c r="M219" s="24">
        <v>9.5757071405074695E-3</v>
      </c>
      <c r="N219" s="24">
        <v>1343.800005197525</v>
      </c>
      <c r="O219" s="24"/>
      <c r="P219" s="24">
        <v>3</v>
      </c>
      <c r="Q219" s="24">
        <v>170091.5007077675</v>
      </c>
      <c r="R219" s="24">
        <v>168478.2027784024</v>
      </c>
      <c r="S219" s="24">
        <v>9.5757071405079882E-3</v>
      </c>
      <c r="T219" s="24">
        <v>308.79560494422913</v>
      </c>
    </row>
    <row r="220" spans="1:20">
      <c r="J220" s="24">
        <v>4</v>
      </c>
      <c r="K220" s="24">
        <v>169775.19462521173</v>
      </c>
      <c r="L220" s="24">
        <v>168478.2027784024</v>
      </c>
      <c r="M220" s="24">
        <v>7.69827684187288E-3</v>
      </c>
      <c r="N220" s="24">
        <v>1607.3070561885834</v>
      </c>
      <c r="O220" s="24"/>
      <c r="P220" s="24">
        <v>4</v>
      </c>
      <c r="Q220" s="24">
        <v>169775.19462521185</v>
      </c>
      <c r="R220" s="24">
        <v>168478.2027784024</v>
      </c>
      <c r="S220" s="24">
        <v>7.6982768418735713E-3</v>
      </c>
      <c r="T220" s="24">
        <v>366.3723828792572</v>
      </c>
    </row>
    <row r="221" spans="1:20">
      <c r="J221" s="24">
        <v>5</v>
      </c>
      <c r="K221" s="24">
        <v>169775.19462521173</v>
      </c>
      <c r="L221" s="24">
        <v>168478.2027784024</v>
      </c>
      <c r="M221" s="24">
        <v>7.69827684187288E-3</v>
      </c>
      <c r="N221" s="24">
        <v>2400.1425471305847</v>
      </c>
      <c r="O221" s="24"/>
      <c r="P221" s="24">
        <v>5</v>
      </c>
      <c r="Q221" s="24">
        <v>169775.19462521185</v>
      </c>
      <c r="R221" s="24">
        <v>168478.2027784024</v>
      </c>
      <c r="S221" s="24">
        <v>7.6982768418735713E-3</v>
      </c>
      <c r="T221" s="24">
        <v>486.32927298545837</v>
      </c>
    </row>
    <row r="222" spans="1:20">
      <c r="J222" s="24">
        <v>6</v>
      </c>
      <c r="K222" s="24">
        <v>169775.19462521173</v>
      </c>
      <c r="L222" s="24">
        <v>168478.2027784024</v>
      </c>
      <c r="M222" s="24">
        <v>7.69827684187288E-3</v>
      </c>
      <c r="N222" s="24">
        <v>2949.5407049655914</v>
      </c>
      <c r="O222" s="24"/>
      <c r="P222" s="24">
        <v>6</v>
      </c>
      <c r="Q222" s="24">
        <v>169775.19462521185</v>
      </c>
      <c r="R222" s="24">
        <v>168478.2027784024</v>
      </c>
      <c r="S222" s="24">
        <v>7.6982768418735713E-3</v>
      </c>
      <c r="T222" s="24">
        <v>573.95912098884583</v>
      </c>
    </row>
    <row r="223" spans="1:20">
      <c r="J223" s="24">
        <v>7</v>
      </c>
      <c r="K223" s="24">
        <v>169775.19462521173</v>
      </c>
      <c r="L223" s="24">
        <v>168478.2027784024</v>
      </c>
      <c r="M223" s="24">
        <v>7.69827684187288E-3</v>
      </c>
      <c r="N223" s="24">
        <v>3803.8017580509186</v>
      </c>
      <c r="O223" s="24"/>
      <c r="P223" s="24">
        <v>7</v>
      </c>
      <c r="Q223" s="24">
        <v>169775.19462521185</v>
      </c>
      <c r="R223" s="24">
        <v>168478.2027784024</v>
      </c>
      <c r="S223" s="24">
        <v>7.6982768418735713E-3</v>
      </c>
      <c r="T223" s="24">
        <v>748.64312386512756</v>
      </c>
    </row>
    <row r="224" spans="1:20">
      <c r="J224" s="24"/>
      <c r="K224" s="24"/>
      <c r="L224" s="24"/>
      <c r="M224" s="24"/>
      <c r="N224" s="24"/>
      <c r="O224" s="24"/>
      <c r="P224" s="24">
        <v>8</v>
      </c>
      <c r="Q224" s="24">
        <v>169586.6571415693</v>
      </c>
      <c r="R224" s="24">
        <v>168478.2027784024</v>
      </c>
      <c r="S224" s="24">
        <v>6.5792152627888959E-3</v>
      </c>
      <c r="T224" s="24">
        <v>894.62088489532471</v>
      </c>
    </row>
    <row r="225" spans="1:20">
      <c r="J225" s="24"/>
      <c r="K225" s="24"/>
      <c r="L225" s="24"/>
      <c r="M225" s="24"/>
      <c r="N225" s="24"/>
      <c r="O225" s="24"/>
      <c r="P225" s="24">
        <v>9</v>
      </c>
      <c r="Q225" s="24">
        <v>169586.6571415693</v>
      </c>
      <c r="R225" s="24">
        <v>168478.2027784024</v>
      </c>
      <c r="S225" s="24">
        <v>6.5792152627888959E-3</v>
      </c>
      <c r="T225" s="24">
        <v>1014.8365960121155</v>
      </c>
    </row>
    <row r="226" spans="1:20">
      <c r="J226" s="24"/>
      <c r="K226" s="24"/>
      <c r="L226" s="24"/>
      <c r="M226" s="24"/>
      <c r="N226" s="24"/>
      <c r="O226" s="24"/>
      <c r="P226" s="24">
        <v>10</v>
      </c>
      <c r="Q226" s="24">
        <v>169586.6571415693</v>
      </c>
      <c r="R226" s="24">
        <v>168478.2027784024</v>
      </c>
      <c r="S226" s="24">
        <v>6.5792152627888959E-3</v>
      </c>
      <c r="T226" s="24">
        <v>1192.6773190498352</v>
      </c>
    </row>
    <row r="227" spans="1:20">
      <c r="J227" s="24"/>
      <c r="K227" s="24"/>
      <c r="L227" s="24"/>
      <c r="M227" s="24"/>
      <c r="N227" s="24"/>
      <c r="O227" s="24"/>
      <c r="P227" s="24">
        <v>11</v>
      </c>
      <c r="Q227" s="24">
        <v>169586.6571415693</v>
      </c>
      <c r="R227" s="24">
        <v>168478.2027784024</v>
      </c>
      <c r="S227" s="24">
        <v>6.5792152627888959E-3</v>
      </c>
      <c r="T227" s="24">
        <v>1443.4226670265198</v>
      </c>
    </row>
    <row r="228" spans="1:20">
      <c r="J228" s="24"/>
      <c r="K228" s="24"/>
      <c r="L228" s="24"/>
      <c r="M228" s="24"/>
      <c r="N228" s="24"/>
      <c r="O228" s="24"/>
      <c r="P228" s="24">
        <v>12</v>
      </c>
      <c r="Q228" s="24">
        <v>169586.6571415693</v>
      </c>
      <c r="R228" s="24">
        <v>168478.2027784024</v>
      </c>
      <c r="S228" s="24">
        <v>6.5792152627888959E-3</v>
      </c>
      <c r="T228" s="24">
        <v>1738.9176189899445</v>
      </c>
    </row>
    <row r="229" spans="1:20">
      <c r="J229" s="24"/>
      <c r="K229" s="24"/>
      <c r="L229" s="24"/>
      <c r="M229" s="24"/>
      <c r="N229" s="24"/>
      <c r="O229" s="24"/>
      <c r="P229" s="24">
        <v>13</v>
      </c>
      <c r="Q229" s="24">
        <v>169586.6571415693</v>
      </c>
      <c r="R229" s="24">
        <v>168478.2027784024</v>
      </c>
      <c r="S229" s="24">
        <v>6.5792152627888959E-3</v>
      </c>
      <c r="T229" s="24">
        <v>1961.0587849617004</v>
      </c>
    </row>
    <row r="230" spans="1:20">
      <c r="J230" s="24"/>
      <c r="K230" s="24"/>
      <c r="L230" s="24"/>
      <c r="M230" s="24"/>
      <c r="N230" s="24"/>
      <c r="O230" s="24"/>
      <c r="P230" s="24">
        <v>14</v>
      </c>
      <c r="Q230" s="24">
        <v>169586.6571415693</v>
      </c>
      <c r="R230" s="24">
        <v>168478.2027784024</v>
      </c>
      <c r="S230" s="24">
        <v>6.5792152627888959E-3</v>
      </c>
      <c r="T230" s="24">
        <v>2249.7794768810272</v>
      </c>
    </row>
    <row r="231" spans="1:20">
      <c r="J231" s="24"/>
      <c r="K231" s="24"/>
      <c r="L231" s="24"/>
      <c r="M231" s="24"/>
      <c r="N231" s="24"/>
      <c r="O231" s="24"/>
      <c r="P231" s="24">
        <v>15</v>
      </c>
      <c r="Q231" s="24">
        <v>169586.6571415693</v>
      </c>
      <c r="R231" s="24">
        <v>168478.2027784024</v>
      </c>
      <c r="S231" s="24">
        <v>6.5792152627888959E-3</v>
      </c>
      <c r="T231" s="24">
        <v>2715.0028510093689</v>
      </c>
    </row>
    <row r="232" spans="1:20">
      <c r="J232" s="24"/>
      <c r="K232" s="24"/>
      <c r="L232" s="24"/>
      <c r="M232" s="24"/>
      <c r="N232" s="24"/>
      <c r="O232" s="24"/>
      <c r="P232" s="24">
        <v>16</v>
      </c>
      <c r="Q232" s="24">
        <v>169586.6571415693</v>
      </c>
      <c r="R232" s="24">
        <v>168528.46862965691</v>
      </c>
      <c r="S232" s="24">
        <v>6.2789896598287572E-3</v>
      </c>
      <c r="T232" s="24">
        <v>3148.5116670131683</v>
      </c>
    </row>
    <row r="233" spans="1:20">
      <c r="J233" s="24"/>
      <c r="K233" s="24"/>
      <c r="L233" s="24"/>
      <c r="M233" s="24"/>
      <c r="N233" s="24"/>
      <c r="O233" s="24"/>
      <c r="P233" s="24">
        <v>17</v>
      </c>
      <c r="Q233" s="24">
        <v>169586.6571415693</v>
      </c>
      <c r="R233" s="24">
        <v>168528.46862965691</v>
      </c>
      <c r="S233" s="24">
        <v>6.2789896598287572E-3</v>
      </c>
      <c r="T233" s="24">
        <v>3584.5645439624786</v>
      </c>
    </row>
    <row r="234" spans="1:20">
      <c r="J234" s="24"/>
      <c r="K234" s="24"/>
      <c r="L234" s="24"/>
      <c r="M234" s="24"/>
      <c r="N234" s="24"/>
      <c r="O234" s="24"/>
      <c r="P234" s="24">
        <v>18</v>
      </c>
      <c r="Q234" s="24">
        <v>169586.6571415693</v>
      </c>
      <c r="R234" s="24">
        <v>168528.46862965691</v>
      </c>
      <c r="S234" s="24">
        <v>6.2789896598287572E-3</v>
      </c>
      <c r="T234" s="24">
        <v>4015.7637679576874</v>
      </c>
    </row>
    <row r="236" spans="1:20">
      <c r="A236" s="11" t="s">
        <v>13</v>
      </c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</row>
    <row r="238" spans="1:20">
      <c r="A238" s="102" t="s">
        <v>4</v>
      </c>
      <c r="B238" s="102"/>
      <c r="D238" s="102" t="s">
        <v>7</v>
      </c>
      <c r="E238" s="102"/>
      <c r="F238" s="102"/>
      <c r="G238" s="102"/>
      <c r="H238" s="102"/>
      <c r="J238" s="102" t="s">
        <v>8</v>
      </c>
      <c r="K238" s="102"/>
      <c r="L238" s="102"/>
      <c r="M238" s="102"/>
      <c r="N238" s="102"/>
      <c r="P238" s="102" t="s">
        <v>9</v>
      </c>
      <c r="Q238" s="102"/>
      <c r="R238" s="102"/>
      <c r="S238" s="102"/>
      <c r="T238" s="102"/>
    </row>
    <row r="239" spans="1:20">
      <c r="A239" s="5" t="s">
        <v>5</v>
      </c>
      <c r="B239" s="5" t="s">
        <v>6</v>
      </c>
      <c r="D239" s="5" t="s">
        <v>0</v>
      </c>
      <c r="E239" s="5" t="s">
        <v>61</v>
      </c>
      <c r="F239" s="5" t="s">
        <v>1</v>
      </c>
      <c r="G239" s="5" t="s">
        <v>6</v>
      </c>
      <c r="H239" s="5" t="s">
        <v>2</v>
      </c>
      <c r="J239" s="5" t="s">
        <v>0</v>
      </c>
      <c r="K239" s="5" t="s">
        <v>61</v>
      </c>
      <c r="L239" s="5" t="s">
        <v>1</v>
      </c>
      <c r="M239" s="5" t="s">
        <v>6</v>
      </c>
      <c r="N239" s="5" t="s">
        <v>2</v>
      </c>
      <c r="P239" s="5" t="s">
        <v>0</v>
      </c>
      <c r="Q239" s="5" t="s">
        <v>61</v>
      </c>
      <c r="R239" s="5" t="s">
        <v>1</v>
      </c>
      <c r="S239" s="5" t="s">
        <v>6</v>
      </c>
      <c r="T239" s="5" t="s">
        <v>2</v>
      </c>
    </row>
    <row r="240" spans="1:20">
      <c r="A240">
        <v>147752.54788280983</v>
      </c>
      <c r="B240">
        <v>8.3423014959626638</v>
      </c>
      <c r="D240">
        <v>1</v>
      </c>
      <c r="E240">
        <v>181457.57520732895</v>
      </c>
      <c r="F240">
        <v>171486.16589207965</v>
      </c>
      <c r="G240">
        <v>5.8147018818559083E-2</v>
      </c>
      <c r="H240">
        <v>2625.2989809513092</v>
      </c>
      <c r="J240" s="24">
        <v>1</v>
      </c>
      <c r="K240" s="24">
        <v>182088.47181536403</v>
      </c>
      <c r="L240" s="24">
        <v>174281.9123001307</v>
      </c>
      <c r="M240" s="24">
        <v>4.4792712061763808E-2</v>
      </c>
      <c r="N240" s="24">
        <v>1183.6866099834442</v>
      </c>
      <c r="O240" s="24"/>
      <c r="P240">
        <v>1</v>
      </c>
      <c r="Q240">
        <v>182088.47181536455</v>
      </c>
      <c r="R240">
        <v>174281.9123001307</v>
      </c>
      <c r="S240">
        <v>4.4792712061766812E-2</v>
      </c>
      <c r="T240">
        <v>269.28730988502502</v>
      </c>
    </row>
    <row r="241" spans="1:20">
      <c r="D241">
        <v>2</v>
      </c>
      <c r="E241">
        <v>176994.51064400258</v>
      </c>
      <c r="F241">
        <v>171486.16589207965</v>
      </c>
      <c r="G241">
        <v>3.2121219360572044E-2</v>
      </c>
      <c r="H241">
        <v>3705.2548999786377</v>
      </c>
      <c r="J241" s="24">
        <v>2</v>
      </c>
      <c r="K241" s="24">
        <v>177586.13805847467</v>
      </c>
      <c r="L241" s="24">
        <v>174281.9123001307</v>
      </c>
      <c r="M241" s="24">
        <v>1.8959085970170906E-2</v>
      </c>
      <c r="N241" s="24">
        <v>1985.0840508937836</v>
      </c>
      <c r="O241" s="24"/>
      <c r="P241">
        <v>2</v>
      </c>
      <c r="Q241">
        <v>177586.13805847426</v>
      </c>
      <c r="R241">
        <v>174281.9123001307</v>
      </c>
      <c r="S241">
        <v>1.8959085970168568E-2</v>
      </c>
      <c r="T241">
        <v>437.87949395179749</v>
      </c>
    </row>
    <row r="242" spans="1:20">
      <c r="J242" s="24">
        <v>3</v>
      </c>
      <c r="K242" s="24">
        <v>175443.99168510622</v>
      </c>
      <c r="L242" s="24">
        <v>174281.9123001307</v>
      </c>
      <c r="M242" s="24">
        <v>6.6678140584910377E-3</v>
      </c>
      <c r="N242" s="24">
        <v>3528.3826820850372</v>
      </c>
      <c r="O242" s="24"/>
      <c r="P242">
        <v>3</v>
      </c>
      <c r="Q242">
        <v>175443.99168510604</v>
      </c>
      <c r="R242">
        <v>174281.9123001307</v>
      </c>
      <c r="S242">
        <v>6.6678140584900359E-3</v>
      </c>
      <c r="T242">
        <v>716.37311291694641</v>
      </c>
    </row>
    <row r="243" spans="1:20">
      <c r="J243" s="24">
        <v>4</v>
      </c>
      <c r="K243" s="24">
        <v>174944.73570472081</v>
      </c>
      <c r="L243" s="24">
        <v>174281.9123001307</v>
      </c>
      <c r="M243" s="24">
        <v>3.8031680731656016E-3</v>
      </c>
      <c r="N243" s="24">
        <v>4661.7947599887848</v>
      </c>
      <c r="O243" s="24"/>
      <c r="P243">
        <v>4</v>
      </c>
      <c r="Q243">
        <v>174944.73570472075</v>
      </c>
      <c r="R243">
        <v>174281.9123001307</v>
      </c>
      <c r="S243">
        <v>3.8031680731652677E-3</v>
      </c>
      <c r="T243">
        <v>928.32986402511597</v>
      </c>
    </row>
    <row r="244" spans="1:20">
      <c r="J244" s="24"/>
      <c r="K244" s="24"/>
      <c r="L244" s="24"/>
      <c r="M244" s="24"/>
      <c r="N244" s="24"/>
      <c r="O244" s="24"/>
      <c r="P244">
        <v>5</v>
      </c>
      <c r="Q244">
        <v>174944.73570472075</v>
      </c>
      <c r="R244">
        <v>174281.9123001307</v>
      </c>
      <c r="S244">
        <v>3.8031680731652677E-3</v>
      </c>
      <c r="T244">
        <v>1280.6002900600433</v>
      </c>
    </row>
    <row r="245" spans="1:20">
      <c r="J245" s="24"/>
      <c r="K245" s="24"/>
      <c r="L245" s="24"/>
      <c r="M245" s="24"/>
      <c r="N245" s="24"/>
      <c r="O245" s="24"/>
      <c r="P245">
        <v>6</v>
      </c>
      <c r="Q245">
        <v>174944.73570472075</v>
      </c>
      <c r="R245">
        <v>174281.9123001307</v>
      </c>
      <c r="S245">
        <v>3.8031680731652677E-3</v>
      </c>
      <c r="T245">
        <v>1541.5042688846588</v>
      </c>
    </row>
    <row r="246" spans="1:20">
      <c r="J246" s="24"/>
      <c r="K246" s="24"/>
      <c r="L246" s="24"/>
      <c r="M246" s="24"/>
      <c r="N246" s="24"/>
      <c r="O246" s="24"/>
      <c r="P246">
        <v>7</v>
      </c>
      <c r="Q246">
        <v>174876.29199262839</v>
      </c>
      <c r="R246">
        <v>174281.9123001307</v>
      </c>
      <c r="S246">
        <v>3.4104496826619143E-3</v>
      </c>
      <c r="T246">
        <v>2058.2132680416107</v>
      </c>
    </row>
    <row r="247" spans="1:20">
      <c r="J247" s="24"/>
      <c r="K247" s="24"/>
      <c r="L247" s="24"/>
      <c r="M247" s="24"/>
      <c r="N247" s="24"/>
      <c r="O247" s="24"/>
      <c r="P247">
        <v>8</v>
      </c>
      <c r="Q247">
        <v>174876.29199262839</v>
      </c>
      <c r="R247">
        <v>174281.9123001307</v>
      </c>
      <c r="S247">
        <v>3.4104496826619143E-3</v>
      </c>
      <c r="T247">
        <v>2470.7202489376068</v>
      </c>
    </row>
    <row r="248" spans="1:20">
      <c r="J248" s="24"/>
      <c r="K248" s="24"/>
      <c r="L248" s="24"/>
      <c r="M248" s="24"/>
      <c r="N248" s="24"/>
      <c r="O248" s="24"/>
      <c r="P248">
        <v>9</v>
      </c>
      <c r="Q248">
        <v>174870.79810731014</v>
      </c>
      <c r="R248">
        <v>174281.9123001307</v>
      </c>
      <c r="S248">
        <v>3.3789267021888006E-3</v>
      </c>
      <c r="T248">
        <v>3191.7629110813141</v>
      </c>
    </row>
    <row r="249" spans="1:20">
      <c r="J249" s="24"/>
      <c r="K249" s="24"/>
      <c r="L249" s="24"/>
      <c r="M249" s="24"/>
      <c r="N249" s="24"/>
      <c r="O249" s="24"/>
      <c r="P249">
        <v>10</v>
      </c>
      <c r="Q249">
        <v>174870.79810731014</v>
      </c>
      <c r="R249">
        <v>174281.9123001307</v>
      </c>
      <c r="S249">
        <v>3.3789267021888006E-3</v>
      </c>
      <c r="T249">
        <v>4146.014839887619</v>
      </c>
    </row>
    <row r="251" spans="1:20">
      <c r="A251" s="4" t="s">
        <v>3</v>
      </c>
      <c r="B251" s="2">
        <v>25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3" spans="1:20">
      <c r="A253" s="1" t="s">
        <v>10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5" spans="1:20">
      <c r="A255" s="15" t="s">
        <v>4</v>
      </c>
      <c r="B255" s="15"/>
      <c r="D255" s="15" t="s">
        <v>7</v>
      </c>
      <c r="E255" s="15"/>
      <c r="F255" s="15"/>
      <c r="G255" s="15"/>
      <c r="H255" s="15"/>
      <c r="J255" s="15" t="s">
        <v>8</v>
      </c>
      <c r="K255" s="15"/>
      <c r="L255" s="15"/>
      <c r="M255" s="15"/>
      <c r="N255" s="15"/>
      <c r="P255" s="15" t="s">
        <v>9</v>
      </c>
      <c r="Q255" s="15"/>
      <c r="R255" s="15"/>
      <c r="S255" s="15"/>
      <c r="T255" s="15"/>
    </row>
    <row r="256" spans="1:20">
      <c r="A256" s="5" t="s">
        <v>5</v>
      </c>
      <c r="B256" s="5" t="s">
        <v>6</v>
      </c>
      <c r="D256" s="5" t="s">
        <v>0</v>
      </c>
      <c r="E256" s="5" t="s">
        <v>61</v>
      </c>
      <c r="F256" s="5" t="s">
        <v>1</v>
      </c>
      <c r="G256" s="5" t="s">
        <v>6</v>
      </c>
      <c r="H256" s="5" t="s">
        <v>2</v>
      </c>
      <c r="J256" s="5" t="s">
        <v>0</v>
      </c>
      <c r="K256" s="5" t="s">
        <v>61</v>
      </c>
      <c r="L256" s="5" t="s">
        <v>1</v>
      </c>
      <c r="M256" s="5" t="s">
        <v>6</v>
      </c>
      <c r="N256" s="5" t="s">
        <v>2</v>
      </c>
      <c r="P256" s="5" t="s">
        <v>0</v>
      </c>
      <c r="Q256" s="5" t="s">
        <v>61</v>
      </c>
      <c r="R256" s="5" t="s">
        <v>1</v>
      </c>
      <c r="S256" s="5" t="s">
        <v>6</v>
      </c>
      <c r="T256" s="5" t="s">
        <v>2</v>
      </c>
    </row>
    <row r="257" spans="1:20">
      <c r="A257">
        <v>167680.25036396616</v>
      </c>
      <c r="B257">
        <v>2.5346818278160508</v>
      </c>
      <c r="D257">
        <v>1</v>
      </c>
      <c r="E257">
        <v>199496.12735085178</v>
      </c>
      <c r="F257">
        <v>197027.67836098452</v>
      </c>
      <c r="G257">
        <v>1.252843768145453E-2</v>
      </c>
      <c r="H257">
        <v>1365.0352690219879</v>
      </c>
      <c r="J257" s="24">
        <v>1</v>
      </c>
      <c r="K257" s="24">
        <v>199657.78657429109</v>
      </c>
      <c r="L257" s="24">
        <v>196878.88280584908</v>
      </c>
      <c r="M257" s="24">
        <v>1.4114788385824077E-2</v>
      </c>
      <c r="N257" s="24">
        <v>148.15307807922363</v>
      </c>
      <c r="O257" s="24"/>
      <c r="P257" s="24">
        <v>1</v>
      </c>
      <c r="Q257" s="24">
        <v>199657.78657429104</v>
      </c>
      <c r="R257" s="24">
        <v>196878.88280584908</v>
      </c>
      <c r="S257" s="24">
        <v>1.4114788385823782E-2</v>
      </c>
      <c r="T257" s="24">
        <v>36.009163856506348</v>
      </c>
    </row>
    <row r="258" spans="1:20">
      <c r="D258">
        <v>2</v>
      </c>
      <c r="E258">
        <v>198268.98844800587</v>
      </c>
      <c r="F258">
        <v>197027.67836098452</v>
      </c>
      <c r="G258">
        <v>6.3001812605591638E-3</v>
      </c>
      <c r="H258">
        <v>3623.0086190700531</v>
      </c>
      <c r="J258" s="24">
        <v>2</v>
      </c>
      <c r="K258" s="24">
        <v>198460.49052211229</v>
      </c>
      <c r="L258" s="24">
        <v>196878.88280584908</v>
      </c>
      <c r="M258" s="24">
        <v>8.033404566923039E-3</v>
      </c>
      <c r="N258" s="24">
        <v>319.97103404998779</v>
      </c>
      <c r="O258" s="24"/>
      <c r="P258" s="24">
        <v>2</v>
      </c>
      <c r="Q258" s="24">
        <v>198460.49052211223</v>
      </c>
      <c r="R258" s="24">
        <v>196878.88280584908</v>
      </c>
      <c r="S258" s="24">
        <v>8.0334045669227423E-3</v>
      </c>
      <c r="T258" s="24">
        <v>78.700196981430054</v>
      </c>
    </row>
    <row r="259" spans="1:20">
      <c r="J259" s="24">
        <v>3</v>
      </c>
      <c r="K259" s="24">
        <v>197847.19211970639</v>
      </c>
      <c r="L259" s="24">
        <v>196878.88280584908</v>
      </c>
      <c r="M259" s="24">
        <v>4.9182995152009731E-3</v>
      </c>
      <c r="N259" s="24">
        <v>516.37390398979187</v>
      </c>
      <c r="O259" s="24"/>
      <c r="P259" s="24">
        <v>3</v>
      </c>
      <c r="Q259" s="24">
        <v>197847.19211970642</v>
      </c>
      <c r="R259" s="24">
        <v>196878.88280584908</v>
      </c>
      <c r="S259" s="24">
        <v>4.9182995152011215E-3</v>
      </c>
      <c r="T259" s="24">
        <v>119.52155900001526</v>
      </c>
    </row>
    <row r="260" spans="1:20">
      <c r="J260" s="24">
        <v>4</v>
      </c>
      <c r="K260" s="24">
        <v>197372.36490154444</v>
      </c>
      <c r="L260" s="24">
        <v>196878.88280584908</v>
      </c>
      <c r="M260" s="24">
        <v>2.5065262899831011E-3</v>
      </c>
      <c r="N260" s="24">
        <v>768.77569198608398</v>
      </c>
      <c r="O260" s="24"/>
      <c r="P260" s="24">
        <v>4</v>
      </c>
      <c r="Q260" s="24">
        <v>197372.36490154441</v>
      </c>
      <c r="R260" s="24">
        <v>196878.88280584908</v>
      </c>
      <c r="S260" s="24">
        <v>2.5065262899829533E-3</v>
      </c>
      <c r="T260" s="24">
        <v>168.59935593605042</v>
      </c>
    </row>
    <row r="261" spans="1:20">
      <c r="J261" s="24">
        <v>5</v>
      </c>
      <c r="K261" s="24">
        <v>197372.36490154444</v>
      </c>
      <c r="L261" s="24">
        <v>196878.88280584908</v>
      </c>
      <c r="M261" s="24">
        <v>2.5065262899831011E-3</v>
      </c>
      <c r="N261" s="24">
        <v>1016.5584690570831</v>
      </c>
      <c r="O261" s="24"/>
      <c r="P261" s="24">
        <v>5</v>
      </c>
      <c r="Q261" s="24">
        <v>197372.36490154441</v>
      </c>
      <c r="R261" s="24">
        <v>196878.88280584908</v>
      </c>
      <c r="S261" s="24">
        <v>2.5065262899829533E-3</v>
      </c>
      <c r="T261" s="24">
        <v>217.67593884468079</v>
      </c>
    </row>
    <row r="262" spans="1:20">
      <c r="J262" s="24">
        <v>6</v>
      </c>
      <c r="K262" s="24">
        <v>197345.54116221564</v>
      </c>
      <c r="L262" s="24">
        <v>196878.88280584908</v>
      </c>
      <c r="M262" s="24">
        <v>2.3702814121855566E-3</v>
      </c>
      <c r="N262" s="24">
        <v>1446.6642549037933</v>
      </c>
      <c r="O262" s="24"/>
      <c r="P262" s="24">
        <v>6</v>
      </c>
      <c r="Q262" s="24">
        <v>197345.54116221567</v>
      </c>
      <c r="R262" s="24">
        <v>196878.88280584908</v>
      </c>
      <c r="S262" s="24">
        <v>2.3702814121857045E-3</v>
      </c>
      <c r="T262" s="24">
        <v>311.74201989173889</v>
      </c>
    </row>
    <row r="263" spans="1:20">
      <c r="J263" s="24">
        <v>7</v>
      </c>
      <c r="K263" s="24">
        <v>197152.57615828089</v>
      </c>
      <c r="L263" s="24">
        <v>196878.88280584908</v>
      </c>
      <c r="M263" s="24">
        <v>1.3901610397785355E-3</v>
      </c>
      <c r="N263" s="24">
        <v>1874.6406080722809</v>
      </c>
      <c r="O263" s="24"/>
      <c r="P263" s="24">
        <v>7</v>
      </c>
      <c r="Q263" s="24">
        <v>197152.57615828092</v>
      </c>
      <c r="R263" s="24">
        <v>196878.88280584908</v>
      </c>
      <c r="S263" s="24">
        <v>1.3901610397786834E-3</v>
      </c>
      <c r="T263" s="24">
        <v>402.71062994003296</v>
      </c>
    </row>
    <row r="264" spans="1:20">
      <c r="J264" s="24">
        <v>8</v>
      </c>
      <c r="K264" s="24">
        <v>197152.57615828089</v>
      </c>
      <c r="L264" s="24">
        <v>196878.88280584908</v>
      </c>
      <c r="M264" s="24">
        <v>1.3901610397785355E-3</v>
      </c>
      <c r="N264" s="24">
        <v>2278.3614621162415</v>
      </c>
      <c r="O264" s="24"/>
      <c r="P264" s="24">
        <v>8</v>
      </c>
      <c r="Q264" s="24">
        <v>197152.57615828092</v>
      </c>
      <c r="R264" s="24">
        <v>196878.88280584908</v>
      </c>
      <c r="S264" s="24">
        <v>1.3901610397786834E-3</v>
      </c>
      <c r="T264" s="24">
        <v>491.17283797264099</v>
      </c>
    </row>
    <row r="265" spans="1:20">
      <c r="J265" s="24">
        <v>9</v>
      </c>
      <c r="K265" s="24">
        <v>197152.57615828089</v>
      </c>
      <c r="L265" s="24">
        <v>196878.88280584908</v>
      </c>
      <c r="M265" s="24">
        <v>1.3901610397785355E-3</v>
      </c>
      <c r="N265" s="24">
        <v>2587.7969229221344</v>
      </c>
      <c r="O265" s="24"/>
      <c r="P265" s="24">
        <v>9</v>
      </c>
      <c r="Q265" s="24">
        <v>197152.57615828092</v>
      </c>
      <c r="R265" s="24">
        <v>196878.88280584908</v>
      </c>
      <c r="S265" s="24">
        <v>1.3901610397786834E-3</v>
      </c>
      <c r="T265" s="24">
        <v>545.97049903869629</v>
      </c>
    </row>
    <row r="266" spans="1:20">
      <c r="J266" s="24">
        <v>10</v>
      </c>
      <c r="K266" s="24">
        <v>197152.57615828089</v>
      </c>
      <c r="L266" s="24">
        <v>196972.82674189931</v>
      </c>
      <c r="M266" s="24">
        <v>9.1255945987472973E-4</v>
      </c>
      <c r="N266" s="24">
        <v>3208.9208109378815</v>
      </c>
      <c r="O266" s="24"/>
      <c r="P266" s="24">
        <v>10</v>
      </c>
      <c r="Q266" s="24">
        <v>197152.57615828092</v>
      </c>
      <c r="R266" s="24">
        <v>196972.82674189931</v>
      </c>
      <c r="S266" s="24">
        <v>9.125594598748774E-4</v>
      </c>
      <c r="T266" s="24">
        <v>660.09085083007812</v>
      </c>
    </row>
    <row r="268" spans="1:20">
      <c r="A268" s="6" t="s">
        <v>11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70" spans="1:20">
      <c r="A270" s="102" t="s">
        <v>4</v>
      </c>
      <c r="B270" s="102"/>
      <c r="D270" s="102" t="s">
        <v>7</v>
      </c>
      <c r="E270" s="102"/>
      <c r="F270" s="102"/>
      <c r="G270" s="102"/>
      <c r="H270" s="102"/>
      <c r="J270" s="102" t="s">
        <v>8</v>
      </c>
      <c r="K270" s="102"/>
      <c r="L270" s="102"/>
      <c r="M270" s="102"/>
      <c r="N270" s="102"/>
      <c r="P270" s="102" t="s">
        <v>9</v>
      </c>
      <c r="Q270" s="102"/>
      <c r="R270" s="102"/>
      <c r="S270" s="102"/>
      <c r="T270" s="102"/>
    </row>
    <row r="271" spans="1:20">
      <c r="A271" s="5" t="s">
        <v>5</v>
      </c>
      <c r="B271" s="5" t="s">
        <v>6</v>
      </c>
      <c r="D271" s="5" t="s">
        <v>0</v>
      </c>
      <c r="E271" s="5" t="s">
        <v>61</v>
      </c>
      <c r="F271" s="5" t="s">
        <v>1</v>
      </c>
      <c r="G271" s="5" t="s">
        <v>6</v>
      </c>
      <c r="H271" s="5" t="s">
        <v>2</v>
      </c>
      <c r="J271" s="5" t="s">
        <v>0</v>
      </c>
      <c r="K271" s="5" t="s">
        <v>61</v>
      </c>
      <c r="L271" s="5" t="s">
        <v>1</v>
      </c>
      <c r="M271" s="5" t="s">
        <v>6</v>
      </c>
      <c r="N271" s="5" t="s">
        <v>2</v>
      </c>
      <c r="P271" s="5" t="s">
        <v>0</v>
      </c>
      <c r="Q271" s="5" t="s">
        <v>61</v>
      </c>
      <c r="R271" s="5" t="s">
        <v>1</v>
      </c>
      <c r="S271" s="5" t="s">
        <v>6</v>
      </c>
      <c r="T271" s="5" t="s">
        <v>2</v>
      </c>
    </row>
    <row r="272" spans="1:20">
      <c r="A272">
        <v>150340.37836144594</v>
      </c>
      <c r="B272">
        <v>2.7890693401648341</v>
      </c>
      <c r="D272">
        <v>1</v>
      </c>
      <c r="E272">
        <v>163820.68331606014</v>
      </c>
      <c r="F272">
        <v>158852.29984152512</v>
      </c>
      <c r="G272">
        <v>3.1276748775381891E-2</v>
      </c>
      <c r="H272">
        <v>3223.9370429515839</v>
      </c>
      <c r="J272">
        <v>1</v>
      </c>
      <c r="K272">
        <v>166128.47756379851</v>
      </c>
      <c r="L272">
        <v>154340.61207892274</v>
      </c>
      <c r="M272">
        <v>7.637565593460259E-2</v>
      </c>
      <c r="N272">
        <v>304.55717492103577</v>
      </c>
      <c r="P272">
        <v>1</v>
      </c>
      <c r="Q272">
        <v>166128.47756379846</v>
      </c>
      <c r="R272">
        <v>154340.61207892274</v>
      </c>
      <c r="S272">
        <v>7.6375655934602216E-2</v>
      </c>
      <c r="T272">
        <v>92.286356925964355</v>
      </c>
    </row>
    <row r="273" spans="1:20">
      <c r="D273">
        <v>2</v>
      </c>
      <c r="E273">
        <v>161026.11430715764</v>
      </c>
      <c r="F273">
        <v>158852.29984152512</v>
      </c>
      <c r="G273">
        <v>1.368450106042636E-2</v>
      </c>
      <c r="H273">
        <v>3655.575679063797</v>
      </c>
      <c r="J273">
        <v>2</v>
      </c>
      <c r="K273">
        <v>162956.0743461237</v>
      </c>
      <c r="L273">
        <v>154340.61207892274</v>
      </c>
      <c r="M273">
        <v>5.5821096930698984E-2</v>
      </c>
      <c r="N273">
        <v>780.24006700515747</v>
      </c>
      <c r="P273">
        <v>2</v>
      </c>
      <c r="Q273">
        <v>162956.0743461237</v>
      </c>
      <c r="R273">
        <v>154340.61207892274</v>
      </c>
      <c r="S273">
        <v>5.5821096930698984E-2</v>
      </c>
      <c r="T273">
        <v>191.37377285957336</v>
      </c>
    </row>
    <row r="274" spans="1:20">
      <c r="J274">
        <v>3</v>
      </c>
      <c r="K274">
        <v>160134.31280756762</v>
      </c>
      <c r="L274">
        <v>158396.19072481431</v>
      </c>
      <c r="M274">
        <v>1.0973256836542199E-2</v>
      </c>
      <c r="N274">
        <v>1388.4555768966675</v>
      </c>
      <c r="P274">
        <v>3</v>
      </c>
      <c r="Q274">
        <v>160134.31280756742</v>
      </c>
      <c r="R274">
        <v>158396.19072481431</v>
      </c>
      <c r="S274">
        <v>1.0973256836540914E-2</v>
      </c>
      <c r="T274">
        <v>347.86697888374329</v>
      </c>
    </row>
    <row r="275" spans="1:20">
      <c r="J275">
        <v>4</v>
      </c>
      <c r="K275">
        <v>159804.77591689728</v>
      </c>
      <c r="L275">
        <v>159147.85988420772</v>
      </c>
      <c r="M275">
        <v>4.1277088687684659E-3</v>
      </c>
      <c r="N275">
        <v>2030.298290014267</v>
      </c>
      <c r="P275">
        <v>4</v>
      </c>
      <c r="Q275">
        <v>159804.7759168974</v>
      </c>
      <c r="R275">
        <v>159147.85988420772</v>
      </c>
      <c r="S275">
        <v>4.1277088687691971E-3</v>
      </c>
      <c r="T275">
        <v>517.11434388160706</v>
      </c>
    </row>
    <row r="276" spans="1:20">
      <c r="J276">
        <v>5</v>
      </c>
      <c r="K276">
        <v>159804.77591689728</v>
      </c>
      <c r="L276">
        <v>159147.85988420772</v>
      </c>
      <c r="M276">
        <v>4.1277088687684659E-3</v>
      </c>
      <c r="N276">
        <v>2897.9847919940948</v>
      </c>
      <c r="P276">
        <v>5</v>
      </c>
      <c r="Q276">
        <v>159804.7759168974</v>
      </c>
      <c r="R276">
        <v>159147.85988420772</v>
      </c>
      <c r="S276">
        <v>4.1277088687691971E-3</v>
      </c>
      <c r="T276">
        <v>628.63734698295593</v>
      </c>
    </row>
    <row r="277" spans="1:20">
      <c r="J277">
        <v>6</v>
      </c>
      <c r="K277">
        <v>159783.58637758682</v>
      </c>
      <c r="L277">
        <v>159147.85988420772</v>
      </c>
      <c r="M277">
        <v>3.9945651411312788E-3</v>
      </c>
      <c r="N277">
        <v>3879.6269679069519</v>
      </c>
      <c r="P277">
        <v>6</v>
      </c>
      <c r="Q277">
        <v>159783.58637758708</v>
      </c>
      <c r="R277">
        <v>159147.85988420772</v>
      </c>
      <c r="S277">
        <v>3.9945651411329242E-3</v>
      </c>
      <c r="T277">
        <v>782.55352401733398</v>
      </c>
    </row>
    <row r="278" spans="1:20">
      <c r="P278">
        <v>7</v>
      </c>
      <c r="Q278">
        <v>159680.30582373304</v>
      </c>
      <c r="R278">
        <v>159147.85988420772</v>
      </c>
      <c r="S278">
        <v>3.3456054006174942E-3</v>
      </c>
      <c r="T278">
        <v>902.81167483329773</v>
      </c>
    </row>
    <row r="279" spans="1:20">
      <c r="P279">
        <v>8</v>
      </c>
      <c r="Q279">
        <v>159679.38215892785</v>
      </c>
      <c r="R279">
        <v>159147.85988420772</v>
      </c>
      <c r="S279">
        <v>3.3398015851853523E-3</v>
      </c>
      <c r="T279">
        <v>1070.6434688568115</v>
      </c>
    </row>
    <row r="280" spans="1:20">
      <c r="P280">
        <v>9</v>
      </c>
      <c r="Q280">
        <v>159679.38215892785</v>
      </c>
      <c r="R280">
        <v>159671.02711289088</v>
      </c>
      <c r="S280">
        <v>5.2326625487704566E-5</v>
      </c>
      <c r="T280">
        <v>1212.184063911438</v>
      </c>
    </row>
    <row r="282" spans="1:20">
      <c r="A282" s="11" t="s">
        <v>13</v>
      </c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</row>
    <row r="284" spans="1:20">
      <c r="A284" s="102" t="s">
        <v>4</v>
      </c>
      <c r="B284" s="102"/>
      <c r="D284" s="102" t="s">
        <v>7</v>
      </c>
      <c r="E284" s="102"/>
      <c r="F284" s="102"/>
      <c r="G284" s="102"/>
      <c r="H284" s="102"/>
      <c r="J284" s="102" t="s">
        <v>8</v>
      </c>
      <c r="K284" s="102"/>
      <c r="L284" s="102"/>
      <c r="M284" s="102"/>
      <c r="N284" s="102"/>
      <c r="P284" s="102" t="s">
        <v>9</v>
      </c>
      <c r="Q284" s="102"/>
      <c r="R284" s="102"/>
      <c r="S284" s="102"/>
      <c r="T284" s="102"/>
    </row>
    <row r="285" spans="1:20">
      <c r="A285" s="5" t="s">
        <v>5</v>
      </c>
      <c r="B285" s="5" t="s">
        <v>6</v>
      </c>
      <c r="D285" s="5" t="s">
        <v>0</v>
      </c>
      <c r="E285" s="5" t="s">
        <v>61</v>
      </c>
      <c r="F285" s="5" t="s">
        <v>1</v>
      </c>
      <c r="G285" s="5" t="s">
        <v>6</v>
      </c>
      <c r="H285" s="5" t="s">
        <v>2</v>
      </c>
      <c r="J285" s="5" t="s">
        <v>0</v>
      </c>
      <c r="K285" s="5" t="s">
        <v>61</v>
      </c>
      <c r="L285" s="5" t="s">
        <v>1</v>
      </c>
      <c r="M285" s="5" t="s">
        <v>6</v>
      </c>
      <c r="N285" s="5" t="s">
        <v>2</v>
      </c>
      <c r="P285" s="5" t="s">
        <v>0</v>
      </c>
      <c r="Q285" s="5" t="s">
        <v>61</v>
      </c>
      <c r="R285" s="5" t="s">
        <v>1</v>
      </c>
      <c r="S285" s="5" t="s">
        <v>6</v>
      </c>
      <c r="T285" s="5" t="s">
        <v>2</v>
      </c>
    </row>
    <row r="286" spans="1:20">
      <c r="A286">
        <v>146127.48547725426</v>
      </c>
      <c r="B286">
        <v>8.5147291305054562</v>
      </c>
      <c r="D286">
        <v>1</v>
      </c>
      <c r="E286">
        <v>181766.04129883219</v>
      </c>
      <c r="F286">
        <v>172052.99999003252</v>
      </c>
      <c r="G286">
        <v>5.6453774763371593E-2</v>
      </c>
      <c r="H286">
        <v>3747.2443881034851</v>
      </c>
      <c r="J286">
        <v>1</v>
      </c>
      <c r="K286">
        <v>183377.30571371416</v>
      </c>
      <c r="L286">
        <v>175105.44664187828</v>
      </c>
      <c r="M286">
        <v>4.7239301977586655E-2</v>
      </c>
      <c r="N286">
        <v>1778.5824189186096</v>
      </c>
      <c r="P286">
        <v>1</v>
      </c>
      <c r="Q286">
        <v>183377.30571371442</v>
      </c>
      <c r="R286">
        <v>175105.44664187828</v>
      </c>
      <c r="S286">
        <v>4.7239301977588154E-2</v>
      </c>
      <c r="T286">
        <v>330.63687491416931</v>
      </c>
    </row>
    <row r="287" spans="1:20">
      <c r="J287">
        <v>2</v>
      </c>
      <c r="K287">
        <v>178930.22642604378</v>
      </c>
      <c r="L287">
        <v>177202.90640777457</v>
      </c>
      <c r="M287">
        <v>9.7476957533323208E-3</v>
      </c>
      <c r="N287">
        <v>3440.2152190208435</v>
      </c>
      <c r="P287">
        <v>2</v>
      </c>
      <c r="Q287">
        <v>178930.22642604398</v>
      </c>
      <c r="R287">
        <v>177202.90640777457</v>
      </c>
      <c r="S287">
        <v>9.7476957533334709E-3</v>
      </c>
      <c r="T287">
        <v>615.38216996192932</v>
      </c>
    </row>
    <row r="288" spans="1:20">
      <c r="J288">
        <v>3</v>
      </c>
      <c r="K288">
        <v>177139.71804170031</v>
      </c>
      <c r="L288">
        <v>177202.90640777457</v>
      </c>
      <c r="M288">
        <v>-3.5658763930684738E-4</v>
      </c>
      <c r="N288">
        <v>5678.6289179325104</v>
      </c>
      <c r="P288">
        <v>3</v>
      </c>
      <c r="Q288">
        <v>177139.7180417006</v>
      </c>
      <c r="R288">
        <v>177202.90640777457</v>
      </c>
      <c r="S288">
        <v>-3.5658763930520503E-4</v>
      </c>
      <c r="T288">
        <v>920.81493210792542</v>
      </c>
    </row>
  </sheetData>
  <mergeCells count="48">
    <mergeCell ref="A270:B270"/>
    <mergeCell ref="D270:H270"/>
    <mergeCell ref="J270:N270"/>
    <mergeCell ref="P270:T270"/>
    <mergeCell ref="A284:B284"/>
    <mergeCell ref="D284:H284"/>
    <mergeCell ref="J284:N284"/>
    <mergeCell ref="P284:T284"/>
    <mergeCell ref="A215:B215"/>
    <mergeCell ref="D215:H215"/>
    <mergeCell ref="J215:N215"/>
    <mergeCell ref="P215:T215"/>
    <mergeCell ref="A238:B238"/>
    <mergeCell ref="D238:H238"/>
    <mergeCell ref="J238:N238"/>
    <mergeCell ref="P238:T238"/>
    <mergeCell ref="A179:B179"/>
    <mergeCell ref="D179:H179"/>
    <mergeCell ref="J179:N179"/>
    <mergeCell ref="P179:T179"/>
    <mergeCell ref="A6:B6"/>
    <mergeCell ref="D6:H6"/>
    <mergeCell ref="J6:N6"/>
    <mergeCell ref="P6:T6"/>
    <mergeCell ref="A156:B156"/>
    <mergeCell ref="D156:H156"/>
    <mergeCell ref="J156:N156"/>
    <mergeCell ref="P156:T156"/>
    <mergeCell ref="A37:B37"/>
    <mergeCell ref="D37:H37"/>
    <mergeCell ref="J37:N37"/>
    <mergeCell ref="P37:T37"/>
    <mergeCell ref="A58:B58"/>
    <mergeCell ref="D58:H58"/>
    <mergeCell ref="J58:N58"/>
    <mergeCell ref="P58:T58"/>
    <mergeCell ref="A104:B104"/>
    <mergeCell ref="D104:H104"/>
    <mergeCell ref="J104:N104"/>
    <mergeCell ref="P104:T104"/>
    <mergeCell ref="A80:B80"/>
    <mergeCell ref="D80:H80"/>
    <mergeCell ref="J80:N80"/>
    <mergeCell ref="P80:T80"/>
    <mergeCell ref="A92:B92"/>
    <mergeCell ref="D92:H92"/>
    <mergeCell ref="J92:N92"/>
    <mergeCell ref="P92:T9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3C16-A639-874B-AC59-C83842FC4AC8}">
  <dimension ref="A2:V298"/>
  <sheetViews>
    <sheetView topLeftCell="A229" zoomScale="125" zoomScaleNormal="84" workbookViewId="0">
      <selection activeCell="V82" sqref="V82"/>
    </sheetView>
  </sheetViews>
  <sheetFormatPr baseColWidth="10" defaultRowHeight="16"/>
  <cols>
    <col min="13" max="13" width="29.6640625" customWidth="1"/>
    <col min="19" max="19" width="10.83203125" customWidth="1"/>
  </cols>
  <sheetData>
    <row r="2" spans="1:20">
      <c r="A2" s="4" t="s">
        <v>3</v>
      </c>
      <c r="B2" s="2">
        <v>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4" spans="1:20">
      <c r="A4" s="1" t="s">
        <v>10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6" spans="1:20">
      <c r="A6" s="102" t="s">
        <v>4</v>
      </c>
      <c r="B6" s="102"/>
      <c r="D6" s="102" t="s">
        <v>7</v>
      </c>
      <c r="E6" s="102"/>
      <c r="F6" s="102"/>
      <c r="G6" s="102"/>
      <c r="H6" s="102"/>
      <c r="J6" s="102" t="s">
        <v>8</v>
      </c>
      <c r="K6" s="102"/>
      <c r="L6" s="102"/>
      <c r="M6" s="102"/>
      <c r="N6" s="102"/>
      <c r="P6" s="102" t="s">
        <v>9</v>
      </c>
      <c r="Q6" s="102"/>
      <c r="R6" s="102"/>
      <c r="S6" s="102"/>
      <c r="T6" s="102"/>
    </row>
    <row r="7" spans="1:20">
      <c r="A7" s="5" t="s">
        <v>5</v>
      </c>
      <c r="B7" s="5" t="s">
        <v>6</v>
      </c>
      <c r="D7" s="5" t="s">
        <v>0</v>
      </c>
      <c r="E7" s="5" t="s">
        <v>61</v>
      </c>
      <c r="F7" s="5" t="s">
        <v>1</v>
      </c>
      <c r="G7" s="5" t="s">
        <v>6</v>
      </c>
      <c r="H7" s="5" t="s">
        <v>2</v>
      </c>
      <c r="J7" s="5" t="s">
        <v>0</v>
      </c>
      <c r="K7" s="5" t="s">
        <v>61</v>
      </c>
      <c r="L7" s="5" t="s">
        <v>1</v>
      </c>
      <c r="M7" s="5" t="s">
        <v>6</v>
      </c>
      <c r="N7" s="5" t="s">
        <v>2</v>
      </c>
      <c r="P7" s="5" t="s">
        <v>0</v>
      </c>
      <c r="Q7" s="5" t="s">
        <v>61</v>
      </c>
      <c r="R7" s="5" t="s">
        <v>1</v>
      </c>
      <c r="S7" s="5" t="s">
        <v>6</v>
      </c>
      <c r="T7" s="5" t="s">
        <v>2</v>
      </c>
    </row>
    <row r="8" spans="1:20">
      <c r="A8">
        <v>286571.20376500301</v>
      </c>
      <c r="B8">
        <v>1.2650818443935885</v>
      </c>
      <c r="D8">
        <v>1</v>
      </c>
      <c r="E8">
        <v>293013.74941238511</v>
      </c>
      <c r="F8">
        <v>290183.02014210535</v>
      </c>
      <c r="G8">
        <v>9.7549790090871689E-3</v>
      </c>
      <c r="H8">
        <v>21.209396839141846</v>
      </c>
      <c r="J8">
        <v>1</v>
      </c>
      <c r="K8">
        <v>293193.33296321199</v>
      </c>
      <c r="L8">
        <v>289855.07508637162</v>
      </c>
      <c r="M8">
        <v>1.1516989570893733E-2</v>
      </c>
      <c r="N8">
        <v>14.734990835189819</v>
      </c>
      <c r="P8">
        <v>1</v>
      </c>
      <c r="Q8">
        <v>293193.33296321193</v>
      </c>
      <c r="R8">
        <v>289855.07508637162</v>
      </c>
      <c r="S8">
        <v>1.1516989570893532E-2</v>
      </c>
      <c r="T8">
        <v>5.7967798709869385</v>
      </c>
    </row>
    <row r="9" spans="1:20">
      <c r="D9">
        <v>2</v>
      </c>
      <c r="E9">
        <v>291775.00813961751</v>
      </c>
      <c r="F9">
        <v>290183.02014210535</v>
      </c>
      <c r="G9">
        <v>5.4861514527367828E-3</v>
      </c>
      <c r="H9">
        <v>32.656097888946533</v>
      </c>
      <c r="J9">
        <v>2</v>
      </c>
      <c r="K9">
        <v>291954.01855803252</v>
      </c>
      <c r="L9">
        <v>289855.07508637162</v>
      </c>
      <c r="M9">
        <v>7.2413549117104408E-3</v>
      </c>
      <c r="N9">
        <v>30.479228973388672</v>
      </c>
      <c r="P9">
        <v>2</v>
      </c>
      <c r="Q9">
        <v>291954.01855803246</v>
      </c>
      <c r="R9">
        <v>289855.07508637162</v>
      </c>
      <c r="S9">
        <v>7.2413549117102396E-3</v>
      </c>
      <c r="T9">
        <v>13.749173879623413</v>
      </c>
    </row>
    <row r="10" spans="1:20">
      <c r="D10">
        <v>3</v>
      </c>
      <c r="E10">
        <v>291050.88286137971</v>
      </c>
      <c r="F10">
        <v>290183.02014210535</v>
      </c>
      <c r="G10">
        <v>2.9907425970318951E-3</v>
      </c>
      <c r="H10">
        <v>71.440737962722778</v>
      </c>
      <c r="J10">
        <v>3</v>
      </c>
      <c r="K10">
        <v>291050.88286137971</v>
      </c>
      <c r="L10">
        <v>290183.02014210535</v>
      </c>
      <c r="M10">
        <v>2.9907425970318951E-3</v>
      </c>
      <c r="N10">
        <v>51.032166004180908</v>
      </c>
      <c r="P10">
        <v>3</v>
      </c>
      <c r="Q10">
        <v>291050.88286137965</v>
      </c>
      <c r="R10">
        <v>290183.02014210535</v>
      </c>
      <c r="S10">
        <v>2.9907425970316943E-3</v>
      </c>
      <c r="T10">
        <v>26.986835956573486</v>
      </c>
    </row>
    <row r="11" spans="1:20">
      <c r="D11">
        <v>4</v>
      </c>
      <c r="E11">
        <v>290650.24911474565</v>
      </c>
      <c r="F11">
        <v>290183.02014210535</v>
      </c>
      <c r="G11">
        <v>1.6101182364546677E-3</v>
      </c>
      <c r="H11">
        <v>120.42458581924438</v>
      </c>
      <c r="J11">
        <v>4</v>
      </c>
      <c r="K11">
        <v>290650.24911474565</v>
      </c>
      <c r="L11">
        <v>290183.02014210535</v>
      </c>
      <c r="M11">
        <v>1.6101182364546677E-3</v>
      </c>
      <c r="N11">
        <v>69.179497003555298</v>
      </c>
      <c r="P11">
        <v>4</v>
      </c>
      <c r="Q11">
        <v>290650.24911474565</v>
      </c>
      <c r="R11">
        <v>290183.02014210535</v>
      </c>
      <c r="S11">
        <v>1.6101182364546677E-3</v>
      </c>
      <c r="T11">
        <v>38.213384866714478</v>
      </c>
    </row>
    <row r="12" spans="1:20">
      <c r="D12">
        <v>5</v>
      </c>
      <c r="E12">
        <v>290650.24911474565</v>
      </c>
      <c r="F12">
        <v>290183.02014210535</v>
      </c>
      <c r="G12">
        <v>1.6101182364546677E-3</v>
      </c>
      <c r="H12">
        <v>161.80944299697876</v>
      </c>
      <c r="J12">
        <v>5</v>
      </c>
      <c r="K12">
        <v>290650.24911474565</v>
      </c>
      <c r="L12">
        <v>290183.02014210535</v>
      </c>
      <c r="M12">
        <v>1.6101182364546677E-3</v>
      </c>
      <c r="N12">
        <v>94.255803823471069</v>
      </c>
      <c r="P12">
        <v>5</v>
      </c>
      <c r="Q12">
        <v>290650.24911474565</v>
      </c>
      <c r="R12">
        <v>290183.02014210535</v>
      </c>
      <c r="S12">
        <v>1.6101182364546677E-3</v>
      </c>
      <c r="T12">
        <v>53.801601886749268</v>
      </c>
    </row>
    <row r="13" spans="1:20">
      <c r="D13">
        <v>6</v>
      </c>
      <c r="E13">
        <v>290650.24911474565</v>
      </c>
      <c r="F13">
        <v>290183.02014210535</v>
      </c>
      <c r="G13">
        <v>1.6101182364546677E-3</v>
      </c>
      <c r="H13">
        <v>239.79759287834167</v>
      </c>
      <c r="J13">
        <v>6</v>
      </c>
      <c r="K13">
        <v>290650.24911474565</v>
      </c>
      <c r="L13">
        <v>290183.02014210535</v>
      </c>
      <c r="M13">
        <v>1.6101182364546677E-3</v>
      </c>
      <c r="N13">
        <v>137.50413584709167</v>
      </c>
      <c r="P13">
        <v>6</v>
      </c>
      <c r="Q13">
        <v>290650.24911474565</v>
      </c>
      <c r="R13">
        <v>290183.02014210535</v>
      </c>
      <c r="S13">
        <v>1.6101182364546677E-3</v>
      </c>
      <c r="T13">
        <v>85.495481014251709</v>
      </c>
    </row>
    <row r="14" spans="1:20">
      <c r="D14">
        <v>7</v>
      </c>
      <c r="E14">
        <v>290650.24911474565</v>
      </c>
      <c r="F14">
        <v>290183.02014210535</v>
      </c>
      <c r="G14">
        <v>1.6101182364546677E-3</v>
      </c>
      <c r="H14">
        <v>349.00424695014954</v>
      </c>
      <c r="J14">
        <v>7</v>
      </c>
      <c r="K14">
        <v>290650.24911474565</v>
      </c>
      <c r="L14">
        <v>290183.02014210535</v>
      </c>
      <c r="M14">
        <v>1.6101182364546677E-3</v>
      </c>
      <c r="N14">
        <v>191.83837795257568</v>
      </c>
      <c r="P14">
        <v>7</v>
      </c>
      <c r="Q14">
        <v>290650.24911474565</v>
      </c>
      <c r="R14">
        <v>290183.02014210535</v>
      </c>
      <c r="S14">
        <v>1.6101182364546677E-3</v>
      </c>
      <c r="T14">
        <v>128.58506107330322</v>
      </c>
    </row>
    <row r="15" spans="1:20">
      <c r="D15">
        <v>8</v>
      </c>
      <c r="E15">
        <v>290650.24911474565</v>
      </c>
      <c r="F15">
        <v>290183.02014210535</v>
      </c>
      <c r="G15">
        <v>1.6101182364546677E-3</v>
      </c>
      <c r="H15">
        <v>520.86793088912964</v>
      </c>
      <c r="J15">
        <v>8</v>
      </c>
      <c r="K15">
        <v>290650.24911474565</v>
      </c>
      <c r="L15">
        <v>290183.02014210535</v>
      </c>
      <c r="M15">
        <v>1.6101182364546677E-3</v>
      </c>
      <c r="N15">
        <v>253.80451083183289</v>
      </c>
      <c r="P15">
        <v>8</v>
      </c>
      <c r="Q15">
        <v>290650.24911474565</v>
      </c>
      <c r="R15">
        <v>290183.02014210535</v>
      </c>
      <c r="S15">
        <v>1.6101182364546677E-3</v>
      </c>
      <c r="T15">
        <v>178.25372195243835</v>
      </c>
    </row>
    <row r="16" spans="1:20">
      <c r="D16">
        <v>9</v>
      </c>
      <c r="E16">
        <v>290650.24911474565</v>
      </c>
      <c r="F16">
        <v>290183.02014210535</v>
      </c>
      <c r="G16">
        <v>1.6101182364546677E-3</v>
      </c>
      <c r="H16">
        <v>658.14039397239685</v>
      </c>
      <c r="J16">
        <v>9</v>
      </c>
      <c r="K16">
        <v>290650.24911474565</v>
      </c>
      <c r="L16">
        <v>290183.02014210535</v>
      </c>
      <c r="M16">
        <v>1.6101182364546677E-3</v>
      </c>
      <c r="N16">
        <v>305.70398092269897</v>
      </c>
      <c r="P16">
        <v>9</v>
      </c>
      <c r="Q16">
        <v>290650.24911474565</v>
      </c>
      <c r="R16">
        <v>290183.02014210535</v>
      </c>
      <c r="S16">
        <v>1.6101182364546677E-3</v>
      </c>
      <c r="T16">
        <v>219.76183390617371</v>
      </c>
    </row>
    <row r="17" spans="4:20">
      <c r="D17">
        <v>10</v>
      </c>
      <c r="E17">
        <v>290650.24911474565</v>
      </c>
      <c r="F17">
        <v>290183.02014210535</v>
      </c>
      <c r="G17">
        <v>1.6101182364546677E-3</v>
      </c>
      <c r="H17">
        <v>914.19689393043518</v>
      </c>
      <c r="J17">
        <v>10</v>
      </c>
      <c r="K17">
        <v>290650.24911474565</v>
      </c>
      <c r="L17">
        <v>290183.02014210535</v>
      </c>
      <c r="M17">
        <v>1.6101182364546677E-3</v>
      </c>
      <c r="N17">
        <v>371.56605386734009</v>
      </c>
      <c r="P17">
        <v>10</v>
      </c>
      <c r="Q17">
        <v>290650.24911474565</v>
      </c>
      <c r="R17">
        <v>290183.02014210535</v>
      </c>
      <c r="S17">
        <v>1.6101182364546677E-3</v>
      </c>
      <c r="T17">
        <v>274.64135599136353</v>
      </c>
    </row>
    <row r="18" spans="4:20">
      <c r="D18">
        <v>11</v>
      </c>
      <c r="E18">
        <v>290650.24911474565</v>
      </c>
      <c r="F18">
        <v>290183.02014210535</v>
      </c>
      <c r="G18">
        <v>1.6101182364546677E-3</v>
      </c>
      <c r="H18">
        <v>1246.7645359039307</v>
      </c>
      <c r="J18">
        <v>11</v>
      </c>
      <c r="K18">
        <v>290650.24911474565</v>
      </c>
      <c r="L18">
        <v>290183.02014210535</v>
      </c>
      <c r="M18">
        <v>1.6101182364546677E-3</v>
      </c>
      <c r="N18">
        <v>469.26329898834229</v>
      </c>
      <c r="P18">
        <v>11</v>
      </c>
      <c r="Q18">
        <v>290650.24911474565</v>
      </c>
      <c r="R18">
        <v>290183.02014210535</v>
      </c>
      <c r="S18">
        <v>1.6101182364546677E-3</v>
      </c>
      <c r="T18">
        <v>360.96700501441956</v>
      </c>
    </row>
    <row r="19" spans="4:20">
      <c r="D19">
        <v>12</v>
      </c>
      <c r="E19">
        <v>290650.24911474565</v>
      </c>
      <c r="F19">
        <v>290183.02014210535</v>
      </c>
      <c r="G19">
        <v>1.6101182364546677E-3</v>
      </c>
      <c r="H19">
        <v>1527.1297378540039</v>
      </c>
      <c r="J19">
        <v>12</v>
      </c>
      <c r="K19">
        <v>290650.24911474565</v>
      </c>
      <c r="L19">
        <v>290183.02014210535</v>
      </c>
      <c r="M19">
        <v>1.6101182364546677E-3</v>
      </c>
      <c r="N19">
        <v>561.97250199317932</v>
      </c>
      <c r="P19">
        <v>12</v>
      </c>
      <c r="Q19">
        <v>290650.24911474565</v>
      </c>
      <c r="R19">
        <v>290183.02014210535</v>
      </c>
      <c r="S19">
        <v>1.6101182364546677E-3</v>
      </c>
      <c r="T19">
        <v>441.12233090400696</v>
      </c>
    </row>
    <row r="20" spans="4:20">
      <c r="D20">
        <v>13</v>
      </c>
      <c r="E20">
        <v>290650.24911474565</v>
      </c>
      <c r="F20">
        <v>290183.02014210535</v>
      </c>
      <c r="G20">
        <v>1.6101182364546677E-3</v>
      </c>
      <c r="H20">
        <v>1891.5819149017334</v>
      </c>
      <c r="J20">
        <v>13</v>
      </c>
      <c r="K20">
        <v>290650.24911474565</v>
      </c>
      <c r="L20">
        <v>290183.02014210535</v>
      </c>
      <c r="M20">
        <v>1.6101182364546677E-3</v>
      </c>
      <c r="N20">
        <v>666.38005590438843</v>
      </c>
      <c r="P20">
        <v>13</v>
      </c>
      <c r="Q20">
        <v>290650.24911474565</v>
      </c>
      <c r="R20">
        <v>290183.02014210535</v>
      </c>
      <c r="S20">
        <v>1.6101182364546677E-3</v>
      </c>
      <c r="T20">
        <v>531.29902291297913</v>
      </c>
    </row>
    <row r="21" spans="4:20">
      <c r="D21">
        <v>14</v>
      </c>
      <c r="E21">
        <v>290650.24911474565</v>
      </c>
      <c r="F21">
        <v>290183.02014210535</v>
      </c>
      <c r="G21">
        <v>1.6101182364546677E-3</v>
      </c>
      <c r="H21">
        <v>2289.8484818935394</v>
      </c>
      <c r="J21">
        <v>14</v>
      </c>
      <c r="K21">
        <v>290650.24911474565</v>
      </c>
      <c r="L21">
        <v>290183.02014210535</v>
      </c>
      <c r="M21">
        <v>1.6101182364546677E-3</v>
      </c>
      <c r="N21">
        <v>754.28649401664734</v>
      </c>
      <c r="P21">
        <v>14</v>
      </c>
      <c r="Q21">
        <v>290650.24911474565</v>
      </c>
      <c r="R21">
        <v>290183.02014210535</v>
      </c>
      <c r="S21">
        <v>1.6101182364546677E-3</v>
      </c>
      <c r="T21">
        <v>605.31583690643311</v>
      </c>
    </row>
    <row r="22" spans="4:20">
      <c r="D22">
        <v>15</v>
      </c>
      <c r="E22">
        <v>290650.24911474565</v>
      </c>
      <c r="F22">
        <v>290183.02014210535</v>
      </c>
      <c r="G22">
        <v>1.6101182364546677E-3</v>
      </c>
      <c r="H22">
        <v>3429.319874048233</v>
      </c>
      <c r="J22">
        <v>15</v>
      </c>
      <c r="K22">
        <v>290650.24911474565</v>
      </c>
      <c r="L22">
        <v>290183.02014210535</v>
      </c>
      <c r="M22">
        <v>1.6101182364546677E-3</v>
      </c>
      <c r="N22">
        <v>893.65083599090576</v>
      </c>
      <c r="P22">
        <v>15</v>
      </c>
      <c r="Q22">
        <v>290650.24911474565</v>
      </c>
      <c r="R22">
        <v>290183.02014210535</v>
      </c>
      <c r="S22">
        <v>1.6101182364546677E-3</v>
      </c>
      <c r="T22">
        <v>727.88756990432739</v>
      </c>
    </row>
    <row r="23" spans="4:20">
      <c r="D23">
        <v>16</v>
      </c>
      <c r="E23">
        <v>290650.24911474565</v>
      </c>
      <c r="F23">
        <v>290183.02014210535</v>
      </c>
      <c r="G23">
        <v>1.6101182364546677E-3</v>
      </c>
      <c r="H23">
        <v>3601.9072799682617</v>
      </c>
      <c r="J23">
        <v>16</v>
      </c>
      <c r="K23">
        <v>290650.24911474565</v>
      </c>
      <c r="L23">
        <v>290183.02014210535</v>
      </c>
      <c r="M23">
        <v>1.6101182364546677E-3</v>
      </c>
      <c r="N23">
        <v>1043.8596849441528</v>
      </c>
      <c r="P23">
        <v>16</v>
      </c>
      <c r="Q23">
        <v>290650.24911474565</v>
      </c>
      <c r="R23">
        <v>290183.02014210535</v>
      </c>
      <c r="S23">
        <v>1.6101182364546677E-3</v>
      </c>
      <c r="T23">
        <v>860.7215690612793</v>
      </c>
    </row>
    <row r="24" spans="4:20">
      <c r="J24">
        <v>17</v>
      </c>
      <c r="K24">
        <v>290650.24911474565</v>
      </c>
      <c r="L24">
        <v>290183.02014210535</v>
      </c>
      <c r="M24">
        <v>1.6101182364546677E-3</v>
      </c>
      <c r="N24">
        <v>1180.6439769268036</v>
      </c>
      <c r="P24">
        <v>17</v>
      </c>
      <c r="Q24">
        <v>290650.24911474565</v>
      </c>
      <c r="R24">
        <v>290183.02014210535</v>
      </c>
      <c r="S24">
        <v>1.6101182364546677E-3</v>
      </c>
      <c r="T24">
        <v>975.21436285972595</v>
      </c>
    </row>
    <row r="25" spans="4:20">
      <c r="J25">
        <v>18</v>
      </c>
      <c r="K25">
        <v>290650.24911474565</v>
      </c>
      <c r="L25">
        <v>290183.02014210535</v>
      </c>
      <c r="M25">
        <v>1.6101182364546677E-3</v>
      </c>
      <c r="N25">
        <v>1343.123692035675</v>
      </c>
      <c r="P25">
        <v>18</v>
      </c>
      <c r="Q25">
        <v>290650.24911474565</v>
      </c>
      <c r="R25">
        <v>290183.02014210535</v>
      </c>
      <c r="S25">
        <v>1.6101182364546677E-3</v>
      </c>
      <c r="T25">
        <v>1114.5991649627686</v>
      </c>
    </row>
    <row r="26" spans="4:20">
      <c r="J26">
        <v>19</v>
      </c>
      <c r="K26">
        <v>290650.24911474565</v>
      </c>
      <c r="L26">
        <v>290183.02014210535</v>
      </c>
      <c r="M26">
        <v>1.6101182364546677E-3</v>
      </c>
      <c r="N26">
        <v>1506.3164668083191</v>
      </c>
      <c r="P26">
        <v>19</v>
      </c>
      <c r="Q26">
        <v>290650.24911474565</v>
      </c>
      <c r="R26">
        <v>290183.02014210535</v>
      </c>
      <c r="S26">
        <v>1.6101182364546677E-3</v>
      </c>
      <c r="T26">
        <v>1255.7079000473022</v>
      </c>
    </row>
    <row r="27" spans="4:20">
      <c r="J27">
        <v>20</v>
      </c>
      <c r="K27">
        <v>290650.24911474565</v>
      </c>
      <c r="L27">
        <v>290183.02014210535</v>
      </c>
      <c r="M27">
        <v>1.6101182364546677E-3</v>
      </c>
      <c r="N27">
        <v>1669.0641329288483</v>
      </c>
      <c r="P27">
        <v>20</v>
      </c>
      <c r="Q27">
        <v>290650.24911474565</v>
      </c>
      <c r="R27">
        <v>290183.02014210535</v>
      </c>
      <c r="S27">
        <v>1.6101182364546677E-3</v>
      </c>
      <c r="T27">
        <v>1394.5625369548798</v>
      </c>
    </row>
    <row r="28" spans="4:20">
      <c r="J28">
        <v>21</v>
      </c>
      <c r="K28">
        <v>290650.24911474565</v>
      </c>
      <c r="L28">
        <v>290183.02014210535</v>
      </c>
      <c r="M28">
        <v>1.6101182364546677E-3</v>
      </c>
      <c r="N28">
        <v>1858.6391789913177</v>
      </c>
      <c r="P28">
        <v>21</v>
      </c>
      <c r="Q28">
        <v>290650.24911474565</v>
      </c>
      <c r="R28">
        <v>290183.02014210535</v>
      </c>
      <c r="S28">
        <v>1.6101182364546677E-3</v>
      </c>
      <c r="T28">
        <v>1556.4723010063171</v>
      </c>
    </row>
    <row r="29" spans="4:20">
      <c r="J29">
        <v>22</v>
      </c>
      <c r="K29">
        <v>290650.24911474565</v>
      </c>
      <c r="L29">
        <v>290183.02014210535</v>
      </c>
      <c r="M29">
        <v>1.6101182364546677E-3</v>
      </c>
      <c r="N29">
        <v>2077.8850679397583</v>
      </c>
      <c r="P29">
        <v>22</v>
      </c>
      <c r="Q29">
        <v>290650.24911474565</v>
      </c>
      <c r="R29">
        <v>290183.02014210535</v>
      </c>
      <c r="S29">
        <v>1.6101182364546677E-3</v>
      </c>
      <c r="T29">
        <v>1746.1462440490723</v>
      </c>
    </row>
    <row r="30" spans="4:20">
      <c r="J30">
        <v>23</v>
      </c>
      <c r="K30">
        <v>290650.24911474565</v>
      </c>
      <c r="L30">
        <v>290183.02014210535</v>
      </c>
      <c r="M30">
        <v>1.6101182364546677E-3</v>
      </c>
      <c r="N30">
        <v>2424.6763119697571</v>
      </c>
      <c r="P30">
        <v>23</v>
      </c>
      <c r="Q30">
        <v>290650.24911474565</v>
      </c>
      <c r="R30">
        <v>290183.02014210535</v>
      </c>
      <c r="S30">
        <v>1.6101182364546677E-3</v>
      </c>
      <c r="T30">
        <v>2060.1120190620422</v>
      </c>
    </row>
    <row r="31" spans="4:20">
      <c r="J31">
        <v>24</v>
      </c>
      <c r="K31">
        <v>290650.24911474565</v>
      </c>
      <c r="L31">
        <v>290183.02014210535</v>
      </c>
      <c r="M31">
        <v>1.6101182364546677E-3</v>
      </c>
      <c r="N31">
        <v>2732.7286868095398</v>
      </c>
      <c r="P31">
        <v>24</v>
      </c>
      <c r="Q31">
        <v>290650.24911474565</v>
      </c>
      <c r="R31">
        <v>290183.02014210535</v>
      </c>
      <c r="S31">
        <v>1.6101182364546677E-3</v>
      </c>
      <c r="T31">
        <v>2333.9630088806152</v>
      </c>
    </row>
    <row r="32" spans="4:20">
      <c r="J32">
        <v>25</v>
      </c>
      <c r="K32">
        <v>290650.24911474565</v>
      </c>
      <c r="L32">
        <v>290183.02014210535</v>
      </c>
      <c r="M32">
        <v>1.6101182364546677E-3</v>
      </c>
      <c r="N32">
        <v>3063.7989659309387</v>
      </c>
      <c r="P32">
        <v>25</v>
      </c>
      <c r="Q32">
        <v>290650.24911474565</v>
      </c>
      <c r="R32">
        <v>290183.02014210535</v>
      </c>
      <c r="S32">
        <v>1.6101182364546677E-3</v>
      </c>
      <c r="T32">
        <v>2628.8335280418396</v>
      </c>
    </row>
    <row r="33" spans="1:20">
      <c r="J33">
        <v>26</v>
      </c>
      <c r="K33">
        <v>290650.24911474565</v>
      </c>
      <c r="L33">
        <v>290183.02014210535</v>
      </c>
      <c r="M33">
        <v>1.6101182364546677E-3</v>
      </c>
      <c r="N33">
        <v>3428.7836818695068</v>
      </c>
      <c r="P33">
        <v>26</v>
      </c>
      <c r="Q33">
        <v>290650.24911474565</v>
      </c>
      <c r="R33">
        <v>290183.02014210535</v>
      </c>
      <c r="S33">
        <v>1.6101182364546677E-3</v>
      </c>
      <c r="T33">
        <v>2956.130362033844</v>
      </c>
    </row>
    <row r="34" spans="1:20">
      <c r="J34">
        <v>27</v>
      </c>
      <c r="K34">
        <v>290650.24911474565</v>
      </c>
      <c r="L34">
        <v>290183.02014210535</v>
      </c>
      <c r="M34">
        <v>1.6101182364546677E-3</v>
      </c>
      <c r="N34">
        <v>3812.0724408626556</v>
      </c>
      <c r="P34">
        <v>27</v>
      </c>
      <c r="Q34">
        <v>290650.24911474565</v>
      </c>
      <c r="R34">
        <v>290183.02014210535</v>
      </c>
      <c r="S34">
        <v>1.6101182364546677E-3</v>
      </c>
      <c r="T34">
        <v>3293.0450968742371</v>
      </c>
    </row>
    <row r="35" spans="1:20">
      <c r="P35">
        <v>28</v>
      </c>
      <c r="Q35">
        <v>290650.24911474565</v>
      </c>
      <c r="R35">
        <v>290183.02014210535</v>
      </c>
      <c r="S35">
        <v>1.6101182364546677E-3</v>
      </c>
      <c r="T35">
        <v>3612.3857450485229</v>
      </c>
    </row>
    <row r="37" spans="1:20">
      <c r="A37" s="6" t="s">
        <v>11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9" spans="1:20">
      <c r="A39" s="17" t="s">
        <v>4</v>
      </c>
      <c r="B39" s="17"/>
      <c r="D39" s="17" t="s">
        <v>7</v>
      </c>
      <c r="E39" s="17"/>
      <c r="F39" s="17"/>
      <c r="G39" s="17"/>
      <c r="H39" s="17"/>
      <c r="J39" s="17" t="s">
        <v>8</v>
      </c>
      <c r="K39" s="17"/>
      <c r="L39" s="17"/>
      <c r="M39" s="17"/>
      <c r="N39" s="17"/>
      <c r="P39" s="17" t="s">
        <v>9</v>
      </c>
      <c r="Q39" s="17"/>
      <c r="R39" s="17"/>
      <c r="S39" s="17"/>
      <c r="T39" s="17"/>
    </row>
    <row r="40" spans="1:20">
      <c r="A40" s="5" t="s">
        <v>5</v>
      </c>
      <c r="B40" s="5" t="s">
        <v>6</v>
      </c>
      <c r="D40" s="5" t="s">
        <v>0</v>
      </c>
      <c r="E40" s="5" t="s">
        <v>61</v>
      </c>
      <c r="F40" s="5" t="s">
        <v>1</v>
      </c>
      <c r="G40" s="5" t="s">
        <v>6</v>
      </c>
      <c r="H40" s="5" t="s">
        <v>2</v>
      </c>
      <c r="J40" s="5" t="s">
        <v>0</v>
      </c>
      <c r="K40" s="5" t="s">
        <v>61</v>
      </c>
      <c r="L40" s="5" t="s">
        <v>1</v>
      </c>
      <c r="M40" s="5" t="s">
        <v>6</v>
      </c>
      <c r="N40" s="5" t="s">
        <v>2</v>
      </c>
      <c r="P40" s="5" t="s">
        <v>0</v>
      </c>
      <c r="Q40" s="5" t="s">
        <v>61</v>
      </c>
      <c r="R40" s="5" t="s">
        <v>1</v>
      </c>
      <c r="S40" s="5" t="s">
        <v>6</v>
      </c>
      <c r="T40" s="5" t="s">
        <v>2</v>
      </c>
    </row>
    <row r="41" spans="1:20">
      <c r="A41">
        <v>152414.21568144197</v>
      </c>
      <c r="B41">
        <v>2.5307782581973384</v>
      </c>
      <c r="D41">
        <v>1</v>
      </c>
      <c r="E41">
        <v>160806.98330555181</v>
      </c>
      <c r="F41">
        <v>156884.9437625375</v>
      </c>
      <c r="G41">
        <v>2.499946425037922E-2</v>
      </c>
      <c r="H41">
        <v>9.0178291797637939</v>
      </c>
      <c r="J41">
        <v>1</v>
      </c>
      <c r="K41">
        <v>161124.77267081858</v>
      </c>
      <c r="L41">
        <v>158212.68621347082</v>
      </c>
      <c r="M41">
        <v>1.8406150145371929E-2</v>
      </c>
      <c r="N41">
        <v>53.727266073226929</v>
      </c>
      <c r="P41">
        <v>1</v>
      </c>
      <c r="Q41">
        <v>161124.77267081861</v>
      </c>
      <c r="R41">
        <v>158212.68621347082</v>
      </c>
      <c r="S41">
        <v>1.8406150145372113E-2</v>
      </c>
      <c r="T41">
        <v>24.780413866043091</v>
      </c>
    </row>
    <row r="42" spans="1:20">
      <c r="D42">
        <v>2</v>
      </c>
      <c r="E42">
        <v>159004.34367673233</v>
      </c>
      <c r="F42">
        <v>156884.9437625375</v>
      </c>
      <c r="G42">
        <v>1.35092626696082E-2</v>
      </c>
      <c r="H42">
        <v>32.903089046478271</v>
      </c>
      <c r="J42">
        <v>2</v>
      </c>
      <c r="K42">
        <v>159275.83961588124</v>
      </c>
      <c r="L42">
        <v>158212.68621347082</v>
      </c>
      <c r="M42">
        <v>6.7197734129609745E-3</v>
      </c>
      <c r="N42">
        <v>81.797012090682983</v>
      </c>
      <c r="P42">
        <v>2</v>
      </c>
      <c r="Q42">
        <v>159275.8396158813</v>
      </c>
      <c r="R42">
        <v>158212.68621347082</v>
      </c>
      <c r="S42">
        <v>6.7197734129613423E-3</v>
      </c>
      <c r="T42">
        <v>38.530920028686523</v>
      </c>
    </row>
    <row r="43" spans="1:20">
      <c r="D43">
        <v>3</v>
      </c>
      <c r="E43">
        <v>157268.74333706012</v>
      </c>
      <c r="F43">
        <v>156884.9437625375</v>
      </c>
      <c r="G43">
        <v>2.4463760850342931E-3</v>
      </c>
      <c r="H43">
        <v>148.1426830291748</v>
      </c>
      <c r="J43">
        <v>3</v>
      </c>
      <c r="K43">
        <v>157474.60044763982</v>
      </c>
      <c r="L43">
        <v>158212.68621347082</v>
      </c>
      <c r="M43">
        <v>-4.6651490692416701E-3</v>
      </c>
      <c r="N43">
        <v>125.68130493164062</v>
      </c>
      <c r="P43">
        <v>3</v>
      </c>
      <c r="Q43">
        <v>157474.60044763982</v>
      </c>
      <c r="R43">
        <v>158212.68621347082</v>
      </c>
      <c r="S43">
        <v>-4.6651490692416701E-3</v>
      </c>
      <c r="T43">
        <v>59.428535938262939</v>
      </c>
    </row>
    <row r="44" spans="1:20">
      <c r="D44">
        <v>4</v>
      </c>
      <c r="E44">
        <v>157143.79416152852</v>
      </c>
      <c r="F44">
        <v>156884.9437625375</v>
      </c>
      <c r="G44">
        <v>1.6499378001678892E-3</v>
      </c>
      <c r="H44">
        <v>275.70236206054688</v>
      </c>
    </row>
    <row r="45" spans="1:20">
      <c r="D45">
        <v>5</v>
      </c>
      <c r="E45">
        <v>157143.79416152852</v>
      </c>
      <c r="F45">
        <v>156884.9437625375</v>
      </c>
      <c r="G45">
        <v>1.6499378001678892E-3</v>
      </c>
      <c r="H45">
        <v>476.47579407691956</v>
      </c>
    </row>
    <row r="46" spans="1:20">
      <c r="D46">
        <v>6</v>
      </c>
      <c r="E46">
        <v>157143.79416152852</v>
      </c>
      <c r="F46">
        <v>156884.9437625375</v>
      </c>
      <c r="G46">
        <v>1.6499378001678892E-3</v>
      </c>
      <c r="H46">
        <v>644.99991607666016</v>
      </c>
    </row>
    <row r="47" spans="1:20">
      <c r="D47">
        <v>7</v>
      </c>
      <c r="E47">
        <v>157143.79416152852</v>
      </c>
      <c r="F47">
        <v>156884.9437625375</v>
      </c>
      <c r="G47">
        <v>1.6499378001678892E-3</v>
      </c>
      <c r="H47">
        <v>815.82962107658386</v>
      </c>
    </row>
    <row r="48" spans="1:20">
      <c r="D48">
        <v>8</v>
      </c>
      <c r="E48">
        <v>157143.79416152852</v>
      </c>
      <c r="F48">
        <v>156884.9437625375</v>
      </c>
      <c r="G48">
        <v>1.6499378001678892E-3</v>
      </c>
      <c r="H48">
        <v>985.2595272064209</v>
      </c>
    </row>
    <row r="49" spans="1:22">
      <c r="D49">
        <v>9</v>
      </c>
      <c r="E49">
        <v>157143.79416152852</v>
      </c>
      <c r="F49">
        <v>156884.9437625375</v>
      </c>
      <c r="G49">
        <v>1.6499378001678892E-3</v>
      </c>
      <c r="H49">
        <v>1158.5170781612396</v>
      </c>
    </row>
    <row r="50" spans="1:22">
      <c r="D50">
        <v>10</v>
      </c>
      <c r="E50">
        <v>157143.79416152852</v>
      </c>
      <c r="F50">
        <v>156884.9437625375</v>
      </c>
      <c r="G50">
        <v>1.6499378001678892E-3</v>
      </c>
      <c r="H50">
        <v>1467.3405241966248</v>
      </c>
    </row>
    <row r="51" spans="1:22">
      <c r="D51">
        <v>11</v>
      </c>
      <c r="E51">
        <v>157143.79416152852</v>
      </c>
      <c r="F51">
        <v>156884.9437625375</v>
      </c>
      <c r="G51">
        <v>1.6499378001678892E-3</v>
      </c>
      <c r="H51">
        <v>1783.7589349746704</v>
      </c>
    </row>
    <row r="52" spans="1:22">
      <c r="D52">
        <v>12</v>
      </c>
      <c r="E52">
        <v>157143.79416152852</v>
      </c>
      <c r="F52">
        <v>156884.9437625375</v>
      </c>
      <c r="G52">
        <v>1.6499378001678892E-3</v>
      </c>
      <c r="H52">
        <v>2085.7400841712952</v>
      </c>
    </row>
    <row r="53" spans="1:22">
      <c r="D53">
        <v>13</v>
      </c>
      <c r="E53">
        <v>157143.79416152852</v>
      </c>
      <c r="F53">
        <v>156884.9437625375</v>
      </c>
      <c r="G53">
        <v>1.6499378001678892E-3</v>
      </c>
      <c r="H53">
        <v>2436.6700000762939</v>
      </c>
    </row>
    <row r="54" spans="1:22">
      <c r="D54">
        <v>14</v>
      </c>
      <c r="E54">
        <v>157143.79416152852</v>
      </c>
      <c r="F54">
        <v>156884.9437625375</v>
      </c>
      <c r="G54">
        <v>1.6499378001678892E-3</v>
      </c>
      <c r="H54">
        <v>2883.2422811985016</v>
      </c>
    </row>
    <row r="55" spans="1:22">
      <c r="D55">
        <v>15</v>
      </c>
      <c r="E55">
        <v>157143.79416152852</v>
      </c>
      <c r="F55">
        <v>156884.9437625375</v>
      </c>
      <c r="G55">
        <v>1.6499378001678892E-3</v>
      </c>
      <c r="H55">
        <v>3603.1019990444183</v>
      </c>
    </row>
    <row r="57" spans="1:22">
      <c r="A57" s="11" t="s">
        <v>13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</row>
    <row r="59" spans="1:22">
      <c r="A59" s="102" t="s">
        <v>4</v>
      </c>
      <c r="B59" s="102"/>
      <c r="D59" s="102" t="s">
        <v>7</v>
      </c>
      <c r="E59" s="102"/>
      <c r="F59" s="102"/>
      <c r="G59" s="102"/>
      <c r="H59" s="102"/>
      <c r="J59" s="102" t="s">
        <v>8</v>
      </c>
      <c r="K59" s="102"/>
      <c r="L59" s="102"/>
      <c r="M59" s="102"/>
      <c r="N59" s="102"/>
      <c r="P59" s="102" t="s">
        <v>9</v>
      </c>
      <c r="Q59" s="102"/>
      <c r="R59" s="102"/>
      <c r="S59" s="102"/>
      <c r="T59" s="102"/>
    </row>
    <row r="60" spans="1:22">
      <c r="A60" s="5" t="s">
        <v>5</v>
      </c>
      <c r="B60" s="5" t="s">
        <v>6</v>
      </c>
      <c r="D60" s="5" t="s">
        <v>0</v>
      </c>
      <c r="E60" s="5" t="s">
        <v>61</v>
      </c>
      <c r="F60" s="5" t="s">
        <v>1</v>
      </c>
      <c r="G60" s="5" t="s">
        <v>6</v>
      </c>
      <c r="H60" s="5" t="s">
        <v>2</v>
      </c>
      <c r="J60" s="5" t="s">
        <v>0</v>
      </c>
      <c r="K60" s="5" t="s">
        <v>61</v>
      </c>
      <c r="L60" s="5" t="s">
        <v>1</v>
      </c>
      <c r="M60" s="5" t="s">
        <v>6</v>
      </c>
      <c r="N60" s="5" t="s">
        <v>2</v>
      </c>
      <c r="P60" s="5" t="s">
        <v>0</v>
      </c>
      <c r="Q60" s="5" t="s">
        <v>61</v>
      </c>
      <c r="R60" s="5" t="s">
        <v>1</v>
      </c>
      <c r="S60" s="5" t="s">
        <v>6</v>
      </c>
      <c r="T60" s="5" t="s">
        <v>2</v>
      </c>
    </row>
    <row r="61" spans="1:22">
      <c r="A61">
        <v>90608.922410698928</v>
      </c>
      <c r="B61">
        <v>2.4867125151406029</v>
      </c>
      <c r="D61">
        <v>1</v>
      </c>
      <c r="E61">
        <v>106156.31825692588</v>
      </c>
      <c r="F61">
        <v>95548.323002992693</v>
      </c>
      <c r="G61">
        <v>0.11102230704353577</v>
      </c>
      <c r="H61">
        <v>19.952510118484497</v>
      </c>
      <c r="J61" s="16">
        <v>1</v>
      </c>
      <c r="K61" s="16">
        <v>106395.94883239042</v>
      </c>
      <c r="L61" s="16">
        <v>95678.371400400953</v>
      </c>
      <c r="M61" s="16">
        <v>0.11201672096965225</v>
      </c>
      <c r="N61" s="16">
        <v>82.485040903091431</v>
      </c>
      <c r="O61" s="16"/>
      <c r="P61" s="16">
        <v>1</v>
      </c>
      <c r="Q61" s="16">
        <v>106395.94883239093</v>
      </c>
      <c r="R61" s="16">
        <v>95678.371400400953</v>
      </c>
      <c r="S61" s="16">
        <v>0.11201672096965758</v>
      </c>
      <c r="T61" s="16">
        <v>40.916648864746094</v>
      </c>
      <c r="U61" s="16"/>
      <c r="V61" s="16"/>
    </row>
    <row r="62" spans="1:22">
      <c r="D62">
        <v>2</v>
      </c>
      <c r="E62">
        <v>102149.52075656866</v>
      </c>
      <c r="F62">
        <v>95548.323002992693</v>
      </c>
      <c r="G62">
        <v>6.9087531273251207E-2</v>
      </c>
      <c r="H62">
        <v>42.505860090255737</v>
      </c>
      <c r="J62" s="16">
        <v>2</v>
      </c>
      <c r="K62" s="16">
        <v>102328.27701237702</v>
      </c>
      <c r="L62" s="16">
        <v>95678.371400400953</v>
      </c>
      <c r="M62" s="16">
        <v>6.9502704891862291E-2</v>
      </c>
      <c r="N62" s="16">
        <v>155.14447093009949</v>
      </c>
      <c r="O62" s="16"/>
      <c r="P62" s="16">
        <v>2</v>
      </c>
      <c r="Q62" s="16">
        <v>102328.27701237693</v>
      </c>
      <c r="R62" s="16">
        <v>95678.371400400953</v>
      </c>
      <c r="S62" s="16">
        <v>6.9502704891861375E-2</v>
      </c>
      <c r="T62" s="16">
        <v>72.199635982513428</v>
      </c>
      <c r="U62" s="16"/>
      <c r="V62" s="16"/>
    </row>
    <row r="63" spans="1:22">
      <c r="D63">
        <v>3</v>
      </c>
      <c r="E63">
        <v>99836.295599852252</v>
      </c>
      <c r="F63">
        <v>95548.323002992693</v>
      </c>
      <c r="G63">
        <v>4.4877528585459889E-2</v>
      </c>
      <c r="H63">
        <v>71.391792058944702</v>
      </c>
      <c r="J63" s="16">
        <v>3</v>
      </c>
      <c r="K63" s="16">
        <v>100020.42036380265</v>
      </c>
      <c r="L63" s="16">
        <v>95678.371400400953</v>
      </c>
      <c r="M63" s="16">
        <v>4.5381718980466501E-2</v>
      </c>
      <c r="N63" s="16">
        <v>209.6441478729248</v>
      </c>
      <c r="O63" s="16"/>
      <c r="P63" s="16">
        <v>3</v>
      </c>
      <c r="Q63" s="16">
        <v>100020.42036380258</v>
      </c>
      <c r="R63" s="16">
        <v>95678.371400400953</v>
      </c>
      <c r="S63" s="16">
        <v>4.5381718980465745E-2</v>
      </c>
      <c r="T63" s="16">
        <v>93.91521692276001</v>
      </c>
      <c r="U63" s="16"/>
      <c r="V63" s="16"/>
    </row>
    <row r="64" spans="1:22">
      <c r="D64">
        <v>4</v>
      </c>
      <c r="E64">
        <v>98971.128266075058</v>
      </c>
      <c r="F64">
        <v>95664.339719115262</v>
      </c>
      <c r="G64">
        <v>3.4566574720204205E-2</v>
      </c>
      <c r="H64">
        <v>129.95327210426331</v>
      </c>
      <c r="J64" s="16">
        <v>4</v>
      </c>
      <c r="K64" s="16">
        <v>99136.836068630568</v>
      </c>
      <c r="L64" s="16">
        <v>95678.371400400953</v>
      </c>
      <c r="M64" s="16">
        <v>3.6146776095889128E-2</v>
      </c>
      <c r="N64" s="16">
        <v>310.73298287391663</v>
      </c>
      <c r="O64" s="16"/>
      <c r="P64" s="16">
        <v>4</v>
      </c>
      <c r="Q64" s="16">
        <v>99136.836068629156</v>
      </c>
      <c r="R64" s="16">
        <v>95678.371400400953</v>
      </c>
      <c r="S64" s="16">
        <v>3.6146776095874376E-2</v>
      </c>
      <c r="T64" s="16">
        <v>133.03906798362732</v>
      </c>
      <c r="U64" s="16"/>
      <c r="V64" s="16"/>
    </row>
    <row r="65" spans="4:22">
      <c r="D65">
        <v>5</v>
      </c>
      <c r="E65">
        <v>98971.128266075058</v>
      </c>
      <c r="F65">
        <v>95664.339719115262</v>
      </c>
      <c r="G65">
        <v>3.4566574720204205E-2</v>
      </c>
      <c r="H65">
        <v>332.25732898712158</v>
      </c>
      <c r="J65" s="16">
        <v>5</v>
      </c>
      <c r="K65" s="16">
        <v>99136.836068630568</v>
      </c>
      <c r="L65" s="16">
        <v>95678.371400400953</v>
      </c>
      <c r="M65" s="16">
        <v>3.6146776095889128E-2</v>
      </c>
      <c r="N65" s="16">
        <v>461.89566993713379</v>
      </c>
      <c r="O65" s="16"/>
      <c r="P65" s="16">
        <v>5</v>
      </c>
      <c r="Q65" s="16">
        <v>99136.836068629156</v>
      </c>
      <c r="R65" s="16">
        <v>95678.371400400953</v>
      </c>
      <c r="S65" s="16">
        <v>3.6146776095874376E-2</v>
      </c>
      <c r="T65" s="16">
        <v>185.72102403640747</v>
      </c>
      <c r="U65" s="16"/>
      <c r="V65" s="16"/>
    </row>
    <row r="66" spans="4:22">
      <c r="D66">
        <v>6</v>
      </c>
      <c r="E66">
        <v>98941.967347465586</v>
      </c>
      <c r="F66">
        <v>95664.339719115262</v>
      </c>
      <c r="G66">
        <v>3.4261749341227124E-2</v>
      </c>
      <c r="H66">
        <v>537.19554400444031</v>
      </c>
      <c r="J66" s="16">
        <v>6</v>
      </c>
      <c r="K66" s="16">
        <v>99015.041381061514</v>
      </c>
      <c r="L66" s="16">
        <v>95678.371400400953</v>
      </c>
      <c r="M66" s="16">
        <v>3.4873816640304756E-2</v>
      </c>
      <c r="N66" s="16">
        <v>664.7821409702301</v>
      </c>
      <c r="O66" s="16"/>
      <c r="P66" s="16">
        <v>6</v>
      </c>
      <c r="Q66" s="16">
        <v>99015.041381061543</v>
      </c>
      <c r="R66" s="16">
        <v>95678.371400400953</v>
      </c>
      <c r="S66" s="16">
        <v>3.4873816640305054E-2</v>
      </c>
      <c r="T66" s="16">
        <v>261.09299206733704</v>
      </c>
      <c r="U66" s="16"/>
      <c r="V66" s="16"/>
    </row>
    <row r="67" spans="4:22">
      <c r="D67">
        <v>7</v>
      </c>
      <c r="E67">
        <v>98941.967347465586</v>
      </c>
      <c r="F67">
        <v>95664.339719115262</v>
      </c>
      <c r="G67">
        <v>3.4261749341227124E-2</v>
      </c>
      <c r="H67">
        <v>705.13496494293213</v>
      </c>
      <c r="J67" s="16">
        <v>7</v>
      </c>
      <c r="K67" s="16">
        <v>98952.184320510103</v>
      </c>
      <c r="L67" s="16">
        <v>95678.371400400953</v>
      </c>
      <c r="M67" s="16">
        <v>3.4216854574255759E-2</v>
      </c>
      <c r="N67" s="16">
        <v>792.42023682594299</v>
      </c>
      <c r="O67" s="16"/>
      <c r="P67" s="16">
        <v>7</v>
      </c>
      <c r="Q67" s="16">
        <v>98952.184320510278</v>
      </c>
      <c r="R67" s="16">
        <v>95678.371400400953</v>
      </c>
      <c r="S67" s="16">
        <v>3.4216854574257584E-2</v>
      </c>
      <c r="T67" s="16">
        <v>313.40725088119507</v>
      </c>
      <c r="U67" s="16"/>
      <c r="V67" s="16"/>
    </row>
    <row r="68" spans="4:22">
      <c r="D68">
        <v>8</v>
      </c>
      <c r="E68">
        <v>98909.954563318985</v>
      </c>
      <c r="F68">
        <v>95664.339719115262</v>
      </c>
      <c r="G68">
        <v>3.3927112795983656E-2</v>
      </c>
      <c r="H68">
        <v>870.89993095397949</v>
      </c>
      <c r="J68" s="16">
        <v>8</v>
      </c>
      <c r="K68" s="16">
        <v>98919.352616217162</v>
      </c>
      <c r="L68" s="16">
        <v>95678.371400400953</v>
      </c>
      <c r="M68" s="16">
        <v>3.3873708011324152E-2</v>
      </c>
      <c r="N68" s="16">
        <v>1052.6976938247681</v>
      </c>
      <c r="O68" s="16"/>
      <c r="P68" s="16">
        <v>8</v>
      </c>
      <c r="Q68" s="16">
        <v>98952.184320510278</v>
      </c>
      <c r="R68" s="16">
        <v>95678.371400400953</v>
      </c>
      <c r="S68" s="16">
        <v>3.4216854574257584E-2</v>
      </c>
      <c r="T68" s="16">
        <v>403.97214007377625</v>
      </c>
      <c r="U68" s="16"/>
      <c r="V68" s="16"/>
    </row>
    <row r="69" spans="4:22">
      <c r="D69">
        <v>9</v>
      </c>
      <c r="E69">
        <v>98909.954563318985</v>
      </c>
      <c r="F69">
        <v>95664.339719115262</v>
      </c>
      <c r="G69">
        <v>3.3927112795983656E-2</v>
      </c>
      <c r="H69">
        <v>1096.2196829319</v>
      </c>
      <c r="J69" s="16">
        <v>9</v>
      </c>
      <c r="K69" s="16">
        <v>98919.352616217162</v>
      </c>
      <c r="L69" s="16">
        <v>95678.371400400953</v>
      </c>
      <c r="M69" s="16">
        <v>3.3873708011324152E-2</v>
      </c>
      <c r="N69" s="16">
        <v>1211.436017036438</v>
      </c>
      <c r="O69" s="16"/>
      <c r="P69" s="16">
        <v>9</v>
      </c>
      <c r="Q69" s="16">
        <v>98952.184320510278</v>
      </c>
      <c r="R69" s="16">
        <v>95678.371400400953</v>
      </c>
      <c r="S69" s="16">
        <v>3.4216854574257584E-2</v>
      </c>
      <c r="T69" s="16">
        <v>462.46368002891541</v>
      </c>
      <c r="U69" s="16"/>
      <c r="V69" s="16"/>
    </row>
    <row r="70" spans="4:22">
      <c r="D70">
        <v>10</v>
      </c>
      <c r="E70">
        <v>98909.954563318985</v>
      </c>
      <c r="F70">
        <v>95664.339719115262</v>
      </c>
      <c r="G70">
        <v>3.3927112795983656E-2</v>
      </c>
      <c r="H70">
        <v>1424.9434349536896</v>
      </c>
      <c r="J70" s="16">
        <v>10</v>
      </c>
      <c r="K70" s="16">
        <v>98919.352616217162</v>
      </c>
      <c r="L70" s="16">
        <v>95678.371400400953</v>
      </c>
      <c r="M70" s="16">
        <v>3.3873708011324152E-2</v>
      </c>
      <c r="N70" s="16">
        <v>1435.9341289997101</v>
      </c>
      <c r="O70" s="16"/>
      <c r="P70" s="16">
        <v>10</v>
      </c>
      <c r="Q70" s="16">
        <v>98952.184320510278</v>
      </c>
      <c r="R70" s="16">
        <v>95678.371400400953</v>
      </c>
      <c r="S70" s="16">
        <v>3.4216854574257584E-2</v>
      </c>
      <c r="T70" s="16">
        <v>546.05521202087402</v>
      </c>
      <c r="U70" s="16"/>
      <c r="V70" s="16"/>
    </row>
    <row r="71" spans="4:22">
      <c r="D71">
        <v>11</v>
      </c>
      <c r="E71">
        <v>98909.954563318985</v>
      </c>
      <c r="F71">
        <v>95664.339719115262</v>
      </c>
      <c r="G71">
        <v>3.3927112795983656E-2</v>
      </c>
      <c r="H71">
        <v>1790.2486500740051</v>
      </c>
      <c r="J71" s="16">
        <v>11</v>
      </c>
      <c r="K71" s="16">
        <v>98919.352616217162</v>
      </c>
      <c r="L71" s="16">
        <v>95691.213021034026</v>
      </c>
      <c r="M71" s="16">
        <v>3.373496367397448E-2</v>
      </c>
      <c r="N71" s="16">
        <v>1673.1482598781586</v>
      </c>
      <c r="O71" s="16"/>
      <c r="P71" s="16">
        <v>11</v>
      </c>
      <c r="Q71" s="16">
        <v>98952.184320510278</v>
      </c>
      <c r="R71" s="16">
        <v>95678.371400400953</v>
      </c>
      <c r="S71" s="16">
        <v>3.4216854574257584E-2</v>
      </c>
      <c r="T71" s="16">
        <v>649.49643301963806</v>
      </c>
      <c r="U71" s="16"/>
      <c r="V71" s="16"/>
    </row>
    <row r="72" spans="4:22">
      <c r="D72">
        <v>12</v>
      </c>
      <c r="E72">
        <v>98909.954563318985</v>
      </c>
      <c r="F72">
        <v>95664.339719115262</v>
      </c>
      <c r="G72">
        <v>3.3927112795983656E-2</v>
      </c>
      <c r="H72">
        <v>2422.9418201446533</v>
      </c>
      <c r="J72" s="16">
        <v>12</v>
      </c>
      <c r="K72" s="16">
        <v>98919.352616217162</v>
      </c>
      <c r="L72" s="16">
        <v>95691.213021034026</v>
      </c>
      <c r="M72" s="16">
        <v>3.373496367397448E-2</v>
      </c>
      <c r="N72" s="16">
        <v>1973.6954298019409</v>
      </c>
      <c r="O72" s="16"/>
      <c r="P72" s="16">
        <v>12</v>
      </c>
      <c r="Q72" s="16">
        <v>98952.184320510278</v>
      </c>
      <c r="R72" s="16">
        <v>95678.371400400953</v>
      </c>
      <c r="S72" s="16">
        <v>3.4216854574257584E-2</v>
      </c>
      <c r="T72" s="16">
        <v>729.21959900856018</v>
      </c>
      <c r="U72" s="16"/>
      <c r="V72" s="16"/>
    </row>
    <row r="73" spans="4:22">
      <c r="D73">
        <v>13</v>
      </c>
      <c r="E73">
        <v>98909.954563318985</v>
      </c>
      <c r="F73">
        <v>95664.339719115262</v>
      </c>
      <c r="G73">
        <v>3.3927112795983656E-2</v>
      </c>
      <c r="H73">
        <v>3384.4880850315094</v>
      </c>
      <c r="J73" s="16">
        <v>13</v>
      </c>
      <c r="K73" s="16">
        <v>98919.352616217162</v>
      </c>
      <c r="L73" s="16">
        <v>95691.213021034026</v>
      </c>
      <c r="M73" s="16">
        <v>3.373496367397448E-2</v>
      </c>
      <c r="N73" s="16">
        <v>2285.5639848709106</v>
      </c>
      <c r="O73" s="16"/>
      <c r="P73" s="16">
        <v>13</v>
      </c>
      <c r="Q73" s="16">
        <v>98952.184320510278</v>
      </c>
      <c r="R73" s="16">
        <v>95678.371400400953</v>
      </c>
      <c r="S73" s="16">
        <v>3.4216854574257584E-2</v>
      </c>
      <c r="T73" s="16">
        <v>822.5027379989624</v>
      </c>
      <c r="U73" s="16"/>
      <c r="V73" s="16"/>
    </row>
    <row r="74" spans="4:22">
      <c r="D74">
        <v>14</v>
      </c>
      <c r="E74">
        <v>98157.028691603569</v>
      </c>
      <c r="F74">
        <v>95664.339719115262</v>
      </c>
      <c r="G74">
        <v>2.6056616078752159E-2</v>
      </c>
      <c r="H74">
        <v>3606.3453640937805</v>
      </c>
      <c r="J74" s="16">
        <v>14</v>
      </c>
      <c r="K74" s="16">
        <v>98919.352616217162</v>
      </c>
      <c r="L74" s="16">
        <v>95691.213021034026</v>
      </c>
      <c r="M74" s="16">
        <v>3.373496367397448E-2</v>
      </c>
      <c r="N74" s="16">
        <v>2642.9374289512634</v>
      </c>
      <c r="O74" s="16"/>
      <c r="P74" s="16">
        <v>14</v>
      </c>
      <c r="Q74" s="16">
        <v>98952.184320510278</v>
      </c>
      <c r="R74" s="16">
        <v>95678.371400400953</v>
      </c>
      <c r="S74" s="16">
        <v>3.4216854574257584E-2</v>
      </c>
      <c r="T74" s="16">
        <v>912.71714401245117</v>
      </c>
      <c r="U74" s="16"/>
      <c r="V74" s="16"/>
    </row>
    <row r="75" spans="4:22">
      <c r="J75" s="16">
        <v>15</v>
      </c>
      <c r="K75" s="16">
        <v>98919.352616217162</v>
      </c>
      <c r="L75" s="16">
        <v>95691.213021034026</v>
      </c>
      <c r="M75" s="16">
        <v>3.373496367397448E-2</v>
      </c>
      <c r="N75" s="16">
        <v>3074.097776889801</v>
      </c>
      <c r="O75" s="16"/>
      <c r="P75" s="16">
        <v>15</v>
      </c>
      <c r="Q75" s="16">
        <v>98952.184320510278</v>
      </c>
      <c r="R75" s="16">
        <v>95678.371400400953</v>
      </c>
      <c r="S75" s="16">
        <v>3.4216854574257584E-2</v>
      </c>
      <c r="T75" s="16">
        <v>1029.0663080215454</v>
      </c>
      <c r="U75" s="16"/>
      <c r="V75" s="16"/>
    </row>
    <row r="76" spans="4:22">
      <c r="J76" s="16">
        <v>16</v>
      </c>
      <c r="K76" s="16">
        <v>98919.352616217162</v>
      </c>
      <c r="L76" s="16">
        <v>95691.213021034026</v>
      </c>
      <c r="M76" s="16">
        <v>3.373496367397448E-2</v>
      </c>
      <c r="N76" s="16">
        <v>3507.7487568855286</v>
      </c>
      <c r="O76" s="16"/>
      <c r="P76" s="16">
        <v>16</v>
      </c>
      <c r="Q76" s="16">
        <v>98952.184320510278</v>
      </c>
      <c r="R76" s="16">
        <v>95724.361798145357</v>
      </c>
      <c r="S76" s="16">
        <v>3.371996910432741E-2</v>
      </c>
      <c r="T76" s="16">
        <v>1135.5811738967896</v>
      </c>
      <c r="U76" s="16"/>
      <c r="V76" s="16"/>
    </row>
    <row r="77" spans="4:22">
      <c r="J77" s="16">
        <v>17</v>
      </c>
      <c r="K77" s="16">
        <v>98919.352616217162</v>
      </c>
      <c r="L77" s="16">
        <v>95691.213021034026</v>
      </c>
      <c r="M77" s="16">
        <v>3.373496367397448E-2</v>
      </c>
      <c r="N77" s="16">
        <v>3950.1547069549561</v>
      </c>
      <c r="O77" s="16"/>
      <c r="P77" s="16">
        <v>17</v>
      </c>
      <c r="Q77" s="16">
        <v>98952.184320510278</v>
      </c>
      <c r="R77" s="16">
        <v>95724.361798145357</v>
      </c>
      <c r="S77" s="16">
        <v>3.371996910432741E-2</v>
      </c>
      <c r="T77" s="16">
        <v>1271.5078959465027</v>
      </c>
      <c r="U77" s="16"/>
      <c r="V77" s="16"/>
    </row>
    <row r="78" spans="4:22">
      <c r="J78" s="16"/>
      <c r="K78" s="16"/>
      <c r="L78" s="16"/>
      <c r="M78" s="16"/>
      <c r="N78" s="16"/>
      <c r="O78" s="16"/>
      <c r="P78" s="16">
        <v>18</v>
      </c>
      <c r="Q78" s="16">
        <v>98952.184320510278</v>
      </c>
      <c r="R78" s="16">
        <v>95724.361798145357</v>
      </c>
      <c r="S78" s="16">
        <v>3.371996910432741E-2</v>
      </c>
      <c r="T78" s="16">
        <v>1406.4007239341736</v>
      </c>
      <c r="U78" s="16"/>
      <c r="V78" s="16"/>
    </row>
    <row r="79" spans="4:22">
      <c r="J79" s="16"/>
      <c r="K79" s="16"/>
      <c r="L79" s="16"/>
      <c r="M79" s="16"/>
      <c r="N79" s="16"/>
      <c r="O79" s="16"/>
      <c r="P79" s="16">
        <v>19</v>
      </c>
      <c r="Q79" s="16">
        <v>98952.184320510278</v>
      </c>
      <c r="R79" s="16">
        <v>95724.361798145357</v>
      </c>
      <c r="S79" s="16">
        <v>3.371996910432741E-2</v>
      </c>
      <c r="T79" s="16">
        <v>1553.4101328849792</v>
      </c>
      <c r="U79" s="16"/>
      <c r="V79" s="16"/>
    </row>
    <row r="80" spans="4:22">
      <c r="J80" s="16"/>
      <c r="K80" s="16"/>
      <c r="L80" s="16"/>
      <c r="M80" s="16"/>
      <c r="N80" s="16"/>
      <c r="O80" s="16"/>
      <c r="P80" s="16">
        <v>20</v>
      </c>
      <c r="Q80" s="16">
        <v>98952.184320510278</v>
      </c>
      <c r="R80" s="16">
        <v>95724.361798145357</v>
      </c>
      <c r="S80" s="16">
        <v>3.371996910432741E-2</v>
      </c>
      <c r="T80" s="16">
        <v>1746.8378629684448</v>
      </c>
      <c r="U80" s="16"/>
      <c r="V80" s="16"/>
    </row>
    <row r="81" spans="1:22">
      <c r="J81" s="16"/>
      <c r="K81" s="16"/>
      <c r="L81" s="16"/>
      <c r="M81" s="16"/>
      <c r="N81" s="16"/>
      <c r="O81" s="16"/>
      <c r="P81" s="16">
        <v>21</v>
      </c>
      <c r="Q81" s="16">
        <v>98952.184320510278</v>
      </c>
      <c r="R81" s="16">
        <v>95724.361798145357</v>
      </c>
      <c r="S81" s="16">
        <v>3.371996910432741E-2</v>
      </c>
      <c r="T81" s="16">
        <v>1979.4936230182648</v>
      </c>
      <c r="U81" s="16"/>
      <c r="V81" s="16"/>
    </row>
    <row r="82" spans="1:22">
      <c r="J82" s="16"/>
      <c r="K82" s="16"/>
      <c r="L82" s="16"/>
      <c r="M82" s="16"/>
      <c r="N82" s="16"/>
      <c r="O82" s="16"/>
      <c r="P82" s="16">
        <v>22</v>
      </c>
      <c r="Q82" s="16">
        <v>98952.184320510278</v>
      </c>
      <c r="R82" s="16">
        <v>95724.361798145357</v>
      </c>
      <c r="S82" s="16">
        <v>3.371996910432741E-2</v>
      </c>
      <c r="T82" s="16">
        <v>2234.2198889255524</v>
      </c>
      <c r="U82" s="16"/>
      <c r="V82" s="16"/>
    </row>
    <row r="83" spans="1:22">
      <c r="J83" s="16"/>
      <c r="K83" s="16"/>
      <c r="L83" s="16"/>
      <c r="M83" s="16"/>
      <c r="N83" s="16"/>
      <c r="O83" s="16"/>
      <c r="P83" s="16">
        <v>23</v>
      </c>
      <c r="Q83" s="16">
        <v>98952.184320510278</v>
      </c>
      <c r="R83" s="16">
        <v>95724.361798145357</v>
      </c>
      <c r="S83" s="16">
        <v>3.371996910432741E-2</v>
      </c>
      <c r="T83" s="16">
        <v>2554.9926478862762</v>
      </c>
      <c r="U83" s="16"/>
      <c r="V83" s="16"/>
    </row>
    <row r="84" spans="1:22">
      <c r="J84" s="16"/>
      <c r="K84" s="16"/>
      <c r="L84" s="16"/>
      <c r="M84" s="16"/>
      <c r="N84" s="16"/>
      <c r="O84" s="16"/>
      <c r="P84" s="16">
        <v>24</v>
      </c>
      <c r="Q84" s="16">
        <v>98952.184320510278</v>
      </c>
      <c r="R84" s="16">
        <v>95724.361798145357</v>
      </c>
      <c r="S84" s="16">
        <v>3.371996910432741E-2</v>
      </c>
      <c r="T84" s="16">
        <v>2916.0506880283356</v>
      </c>
      <c r="U84" s="16"/>
      <c r="V84" s="16"/>
    </row>
    <row r="85" spans="1:22">
      <c r="P85" s="16">
        <v>25</v>
      </c>
      <c r="Q85" s="16">
        <v>98952.184320510278</v>
      </c>
      <c r="R85" s="16">
        <v>95724.361798145357</v>
      </c>
      <c r="S85" s="16">
        <v>3.371996910432741E-2</v>
      </c>
      <c r="T85" s="16">
        <v>3313.8379409313202</v>
      </c>
      <c r="U85" s="16"/>
      <c r="V85" s="16"/>
    </row>
    <row r="86" spans="1:22">
      <c r="A86" s="18" t="s">
        <v>3</v>
      </c>
      <c r="B86" s="19">
        <v>10</v>
      </c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6">
        <v>26</v>
      </c>
      <c r="Q86" s="16">
        <v>98952.184320510278</v>
      </c>
      <c r="R86" s="16">
        <v>95724.361798145357</v>
      </c>
      <c r="S86" s="16">
        <v>3.371996910432741E-2</v>
      </c>
      <c r="T86" s="16">
        <v>3818.3789670467377</v>
      </c>
      <c r="U86" s="16"/>
      <c r="V86" s="16"/>
    </row>
    <row r="87" spans="1:2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2">
      <c r="A88" s="20" t="s">
        <v>41</v>
      </c>
      <c r="B88" s="20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</row>
    <row r="89" spans="1:2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2">
      <c r="A90" s="105" t="s">
        <v>4</v>
      </c>
      <c r="B90" s="105"/>
      <c r="C90" s="12"/>
      <c r="D90" s="105" t="s">
        <v>7</v>
      </c>
      <c r="E90" s="105"/>
      <c r="F90" s="105"/>
      <c r="G90" s="105"/>
      <c r="H90" s="105"/>
      <c r="I90" s="12"/>
      <c r="J90" s="105" t="s">
        <v>8</v>
      </c>
      <c r="K90" s="105"/>
      <c r="L90" s="105"/>
      <c r="M90" s="105"/>
      <c r="N90" s="105"/>
      <c r="O90" s="12"/>
      <c r="P90" s="105" t="s">
        <v>9</v>
      </c>
      <c r="Q90" s="105"/>
      <c r="R90" s="105"/>
      <c r="S90" s="105"/>
      <c r="T90" s="105"/>
    </row>
    <row r="91" spans="1:22">
      <c r="A91" s="22" t="s">
        <v>5</v>
      </c>
      <c r="B91" s="22" t="s">
        <v>6</v>
      </c>
      <c r="C91" s="12"/>
      <c r="D91" s="22" t="s">
        <v>0</v>
      </c>
      <c r="E91" s="22" t="s">
        <v>61</v>
      </c>
      <c r="F91" s="22" t="s">
        <v>1</v>
      </c>
      <c r="G91" s="22" t="s">
        <v>6</v>
      </c>
      <c r="H91" s="22" t="s">
        <v>2</v>
      </c>
      <c r="I91" s="12"/>
      <c r="J91" s="22" t="s">
        <v>0</v>
      </c>
      <c r="K91" s="22" t="s">
        <v>61</v>
      </c>
      <c r="L91" s="22" t="s">
        <v>1</v>
      </c>
      <c r="M91" s="22" t="s">
        <v>6</v>
      </c>
      <c r="N91" s="22" t="s">
        <v>2</v>
      </c>
      <c r="O91" s="12"/>
      <c r="P91" s="22" t="s">
        <v>0</v>
      </c>
      <c r="Q91" s="22" t="s">
        <v>61</v>
      </c>
      <c r="R91" s="22" t="s">
        <v>1</v>
      </c>
      <c r="S91" s="22" t="s">
        <v>6</v>
      </c>
      <c r="T91" s="22" t="s">
        <v>2</v>
      </c>
    </row>
    <row r="92" spans="1:22">
      <c r="A92">
        <v>399769.34747453535</v>
      </c>
      <c r="B92">
        <v>1.2851254060042057</v>
      </c>
      <c r="D92">
        <v>1</v>
      </c>
      <c r="E92">
        <v>410801.28673896601</v>
      </c>
      <c r="F92">
        <v>408521.38881280605</v>
      </c>
      <c r="G92">
        <v>5.5808532639760062E-3</v>
      </c>
      <c r="H92">
        <v>26.8787522315979</v>
      </c>
      <c r="J92">
        <v>1</v>
      </c>
      <c r="K92">
        <v>410810.87059366948</v>
      </c>
      <c r="L92">
        <v>408078.86361181823</v>
      </c>
      <c r="M92">
        <v>6.6948014843769069E-3</v>
      </c>
      <c r="N92">
        <v>33.505362987518311</v>
      </c>
      <c r="P92">
        <v>1</v>
      </c>
      <c r="Q92">
        <v>410810.87059366953</v>
      </c>
      <c r="R92">
        <v>408078.86361181823</v>
      </c>
      <c r="S92">
        <v>6.6948014843770491E-3</v>
      </c>
      <c r="T92">
        <v>14.368651866912842</v>
      </c>
    </row>
    <row r="93" spans="1:22">
      <c r="D93">
        <v>2</v>
      </c>
      <c r="E93">
        <v>409583.21531887224</v>
      </c>
      <c r="F93">
        <v>408521.38881280605</v>
      </c>
      <c r="G93">
        <v>2.5991943999601639E-3</v>
      </c>
      <c r="H93">
        <v>343.40760111808777</v>
      </c>
      <c r="J93">
        <v>2</v>
      </c>
      <c r="K93">
        <v>409601.25252829981</v>
      </c>
      <c r="L93">
        <v>408078.86361181823</v>
      </c>
      <c r="M93">
        <v>3.7306242793543397E-3</v>
      </c>
      <c r="N93">
        <v>69.605510950088501</v>
      </c>
      <c r="P93">
        <v>2</v>
      </c>
      <c r="Q93">
        <v>409601.25252829975</v>
      </c>
      <c r="R93">
        <v>408078.86361181823</v>
      </c>
      <c r="S93">
        <v>3.730624279354197E-3</v>
      </c>
      <c r="T93">
        <v>35.346899032592773</v>
      </c>
    </row>
    <row r="94" spans="1:22">
      <c r="D94">
        <v>3</v>
      </c>
      <c r="E94">
        <v>409168.70875372423</v>
      </c>
      <c r="F94">
        <v>408521.38881280605</v>
      </c>
      <c r="G94">
        <v>1.5845435726127926E-3</v>
      </c>
      <c r="H94">
        <v>982.57486200332642</v>
      </c>
      <c r="J94">
        <v>3</v>
      </c>
      <c r="K94">
        <v>409193.02122297836</v>
      </c>
      <c r="L94">
        <v>408078.86361181823</v>
      </c>
      <c r="M94">
        <v>2.7302507199195819E-3</v>
      </c>
      <c r="N94">
        <v>133.45209002494812</v>
      </c>
      <c r="P94">
        <v>3</v>
      </c>
      <c r="Q94">
        <v>409193.02122297842</v>
      </c>
      <c r="R94">
        <v>408078.86361181823</v>
      </c>
      <c r="S94">
        <v>2.7302507199197246E-3</v>
      </c>
      <c r="T94">
        <v>88.168246984481812</v>
      </c>
    </row>
    <row r="95" spans="1:22">
      <c r="D95">
        <v>4</v>
      </c>
      <c r="E95">
        <v>408798.82167105604</v>
      </c>
      <c r="F95">
        <v>408521.38881280605</v>
      </c>
      <c r="G95">
        <v>6.7911464576243677E-4</v>
      </c>
      <c r="H95">
        <v>3020.0179121494293</v>
      </c>
      <c r="J95">
        <v>4</v>
      </c>
      <c r="K95">
        <v>408797.92200801848</v>
      </c>
      <c r="L95">
        <v>408078.86361181823</v>
      </c>
      <c r="M95">
        <v>1.7620574362416392E-3</v>
      </c>
      <c r="N95">
        <v>227.47956395149231</v>
      </c>
      <c r="P95">
        <v>4</v>
      </c>
      <c r="Q95">
        <v>408797.92200801848</v>
      </c>
      <c r="R95">
        <v>408078.86361181823</v>
      </c>
      <c r="S95">
        <v>1.7620574362416392E-3</v>
      </c>
      <c r="T95">
        <v>150.91855597496033</v>
      </c>
    </row>
    <row r="96" spans="1:22">
      <c r="J96">
        <v>5</v>
      </c>
      <c r="K96">
        <v>408797.92200801848</v>
      </c>
      <c r="L96">
        <v>408078.86361181823</v>
      </c>
      <c r="M96">
        <v>1.7620574362416392E-3</v>
      </c>
      <c r="N96">
        <v>347.74059510231018</v>
      </c>
      <c r="P96">
        <v>5</v>
      </c>
      <c r="Q96">
        <v>408797.92200801848</v>
      </c>
      <c r="R96">
        <v>408078.86361181823</v>
      </c>
      <c r="S96">
        <v>1.7620574362416392E-3</v>
      </c>
      <c r="T96">
        <v>229.34429502487183</v>
      </c>
    </row>
    <row r="97" spans="1:20">
      <c r="J97">
        <v>6</v>
      </c>
      <c r="K97">
        <v>408797.92200801848</v>
      </c>
      <c r="L97">
        <v>408674.20621258562</v>
      </c>
      <c r="M97">
        <v>3.0272474639249136E-4</v>
      </c>
      <c r="N97">
        <v>444.93685507774353</v>
      </c>
      <c r="P97">
        <v>6</v>
      </c>
      <c r="Q97">
        <v>408797.92200801848</v>
      </c>
      <c r="R97">
        <v>408674.20621258562</v>
      </c>
      <c r="S97">
        <v>3.0272474639249136E-4</v>
      </c>
      <c r="T97">
        <v>289.51137495040899</v>
      </c>
    </row>
    <row r="99" spans="1:20">
      <c r="A99" s="6" t="s">
        <v>11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1" spans="1:20">
      <c r="A101" s="17" t="s">
        <v>4</v>
      </c>
      <c r="B101" s="17"/>
      <c r="D101" s="17" t="s">
        <v>7</v>
      </c>
      <c r="E101" s="17"/>
      <c r="F101" s="17"/>
      <c r="G101" s="17"/>
      <c r="H101" s="17"/>
      <c r="J101" s="17" t="s">
        <v>8</v>
      </c>
      <c r="K101" s="17"/>
      <c r="L101" s="17"/>
      <c r="M101" s="17"/>
      <c r="N101" s="17"/>
      <c r="P101" s="17" t="s">
        <v>9</v>
      </c>
      <c r="Q101" s="17"/>
      <c r="R101" s="17"/>
      <c r="S101" s="17"/>
      <c r="T101" s="17"/>
    </row>
    <row r="102" spans="1:20">
      <c r="A102" s="5" t="s">
        <v>5</v>
      </c>
      <c r="B102" s="5" t="s">
        <v>6</v>
      </c>
      <c r="D102" s="5" t="s">
        <v>0</v>
      </c>
      <c r="E102" s="5" t="s">
        <v>61</v>
      </c>
      <c r="F102" s="5" t="s">
        <v>1</v>
      </c>
      <c r="G102" s="5" t="s">
        <v>6</v>
      </c>
      <c r="H102" s="5" t="s">
        <v>2</v>
      </c>
      <c r="J102" s="5" t="s">
        <v>0</v>
      </c>
      <c r="K102" s="5" t="s">
        <v>61</v>
      </c>
      <c r="L102" s="5" t="s">
        <v>1</v>
      </c>
      <c r="M102" s="5" t="s">
        <v>6</v>
      </c>
      <c r="N102" s="5" t="s">
        <v>2</v>
      </c>
      <c r="P102" s="5" t="s">
        <v>0</v>
      </c>
      <c r="Q102" s="5" t="s">
        <v>61</v>
      </c>
      <c r="R102" s="5" t="s">
        <v>1</v>
      </c>
      <c r="S102" s="5" t="s">
        <v>6</v>
      </c>
      <c r="T102" s="5" t="s">
        <v>2</v>
      </c>
    </row>
    <row r="103" spans="1:20">
      <c r="A103">
        <v>161418.63722126911</v>
      </c>
      <c r="B103">
        <v>2.718248974085884</v>
      </c>
      <c r="D103">
        <v>1</v>
      </c>
      <c r="E103">
        <v>171849.37177446397</v>
      </c>
      <c r="F103">
        <v>167704.34131389268</v>
      </c>
      <c r="G103">
        <v>2.471629790914609E-2</v>
      </c>
      <c r="H103">
        <v>75.351161003112793</v>
      </c>
      <c r="J103">
        <v>1</v>
      </c>
      <c r="K103">
        <v>172275.58206469679</v>
      </c>
      <c r="L103">
        <v>168429.69954969521</v>
      </c>
      <c r="M103">
        <v>2.2833755123257513E-2</v>
      </c>
      <c r="N103">
        <v>164.74614596366882</v>
      </c>
      <c r="P103">
        <v>1</v>
      </c>
      <c r="Q103">
        <v>172275.58206469682</v>
      </c>
      <c r="R103">
        <v>168429.69954969521</v>
      </c>
      <c r="S103">
        <v>2.2833755123257683E-2</v>
      </c>
      <c r="T103">
        <v>49.612968921661377</v>
      </c>
    </row>
    <row r="104" spans="1:20">
      <c r="D104">
        <v>2</v>
      </c>
      <c r="E104">
        <v>169492.76766639744</v>
      </c>
      <c r="F104">
        <v>167704.34131389268</v>
      </c>
      <c r="G104">
        <v>1.066416252849027E-2</v>
      </c>
      <c r="H104">
        <v>624.88233113288879</v>
      </c>
      <c r="J104">
        <v>2</v>
      </c>
      <c r="K104">
        <v>169974.1603339889</v>
      </c>
      <c r="L104">
        <v>169182.56264210562</v>
      </c>
      <c r="M104">
        <v>4.6789555585456328E-3</v>
      </c>
      <c r="N104">
        <v>262.19315695762634</v>
      </c>
      <c r="P104">
        <v>2</v>
      </c>
      <c r="Q104">
        <v>169974.16033398878</v>
      </c>
      <c r="R104">
        <v>169182.56264210562</v>
      </c>
      <c r="S104">
        <v>4.6789555585449449E-3</v>
      </c>
      <c r="T104">
        <v>78.201856851577759</v>
      </c>
    </row>
    <row r="105" spans="1:20">
      <c r="D105">
        <v>3</v>
      </c>
      <c r="E105">
        <v>168236.14298243821</v>
      </c>
      <c r="F105">
        <v>167704.34131389268</v>
      </c>
      <c r="G105">
        <v>3.1710667975502647E-3</v>
      </c>
      <c r="H105">
        <v>3068.1127181053162</v>
      </c>
      <c r="J105">
        <v>3</v>
      </c>
      <c r="K105">
        <v>168585.74079442571</v>
      </c>
      <c r="L105">
        <v>169182.56264210562</v>
      </c>
      <c r="M105">
        <v>-3.5276794390592431E-3</v>
      </c>
      <c r="N105">
        <v>405.29071593284607</v>
      </c>
      <c r="P105">
        <v>3</v>
      </c>
      <c r="Q105">
        <v>168585.74079442563</v>
      </c>
      <c r="R105">
        <v>169182.56264210562</v>
      </c>
      <c r="S105">
        <v>-3.5276794390597592E-3</v>
      </c>
      <c r="T105">
        <v>123.42220377922058</v>
      </c>
    </row>
    <row r="106" spans="1:20">
      <c r="D106">
        <v>4</v>
      </c>
      <c r="E106">
        <v>167818.92913071724</v>
      </c>
      <c r="F106">
        <v>167704.34131389268</v>
      </c>
      <c r="G106">
        <v>6.8327281170426073E-4</v>
      </c>
      <c r="H106">
        <v>3610.1507110595703</v>
      </c>
    </row>
    <row r="108" spans="1:20">
      <c r="A108" s="11" t="s">
        <v>13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</row>
    <row r="110" spans="1:20">
      <c r="A110" s="102" t="s">
        <v>4</v>
      </c>
      <c r="B110" s="102"/>
      <c r="D110" s="102" t="s">
        <v>7</v>
      </c>
      <c r="E110" s="102"/>
      <c r="F110" s="102"/>
      <c r="G110" s="102"/>
      <c r="H110" s="102"/>
      <c r="J110" s="102" t="s">
        <v>8</v>
      </c>
      <c r="K110" s="102"/>
      <c r="L110" s="102"/>
      <c r="M110" s="102"/>
      <c r="N110" s="102"/>
      <c r="P110" s="102" t="s">
        <v>9</v>
      </c>
      <c r="Q110" s="102"/>
      <c r="R110" s="102"/>
      <c r="S110" s="102"/>
      <c r="T110" s="102"/>
    </row>
    <row r="111" spans="1:20">
      <c r="A111" s="5" t="s">
        <v>5</v>
      </c>
      <c r="B111" s="5" t="s">
        <v>6</v>
      </c>
      <c r="D111" s="5" t="s">
        <v>0</v>
      </c>
      <c r="E111" s="5" t="s">
        <v>61</v>
      </c>
      <c r="F111" s="5" t="s">
        <v>1</v>
      </c>
      <c r="G111" s="5" t="s">
        <v>6</v>
      </c>
      <c r="H111" s="5" t="s">
        <v>2</v>
      </c>
      <c r="J111" s="5" t="s">
        <v>0</v>
      </c>
      <c r="K111" s="5" t="s">
        <v>61</v>
      </c>
      <c r="L111" s="5" t="s">
        <v>1</v>
      </c>
      <c r="M111" s="5" t="s">
        <v>6</v>
      </c>
      <c r="N111" s="5" t="s">
        <v>2</v>
      </c>
      <c r="P111" s="5" t="s">
        <v>0</v>
      </c>
      <c r="Q111" s="5" t="s">
        <v>61</v>
      </c>
      <c r="R111" s="5" t="s">
        <v>1</v>
      </c>
      <c r="S111" s="5" t="s">
        <v>6</v>
      </c>
      <c r="T111" s="5" t="s">
        <v>2</v>
      </c>
    </row>
    <row r="112" spans="1:20">
      <c r="A112">
        <v>172927.03103999846</v>
      </c>
      <c r="B112">
        <v>2.6581905178529084</v>
      </c>
      <c r="D112">
        <v>1</v>
      </c>
      <c r="E112">
        <v>187084.68729108264</v>
      </c>
      <c r="F112">
        <v>179106.73743075298</v>
      </c>
      <c r="G112">
        <v>4.4542991373588733E-2</v>
      </c>
      <c r="H112">
        <v>250.32938885688782</v>
      </c>
      <c r="J112" s="16">
        <v>1</v>
      </c>
      <c r="K112" s="16">
        <v>187348.94822760997</v>
      </c>
      <c r="L112" s="16">
        <v>178181.89357773718</v>
      </c>
      <c r="M112" s="16">
        <v>5.1447733918448854E-2</v>
      </c>
      <c r="N112" s="16">
        <v>274.31079697608948</v>
      </c>
      <c r="O112" s="16"/>
      <c r="P112" s="16">
        <v>1</v>
      </c>
      <c r="Q112" s="16">
        <v>189736.99336949276</v>
      </c>
      <c r="R112" s="16">
        <v>176274.55853025903</v>
      </c>
      <c r="S112" s="16">
        <v>7.6371967409708669E-2</v>
      </c>
      <c r="T112" s="16">
        <v>56.058596134185791</v>
      </c>
    </row>
    <row r="113" spans="4:20">
      <c r="D113">
        <v>2</v>
      </c>
      <c r="E113">
        <v>183724.67639756875</v>
      </c>
      <c r="F113">
        <v>179963.01125501073</v>
      </c>
      <c r="G113">
        <v>2.0902434985529749E-2</v>
      </c>
      <c r="H113">
        <v>3630.9533820152283</v>
      </c>
      <c r="J113" s="16">
        <v>2</v>
      </c>
      <c r="K113" s="16">
        <v>183975.39432495195</v>
      </c>
      <c r="L113" s="16">
        <v>178352.19067273304</v>
      </c>
      <c r="M113" s="16">
        <v>3.1528649191291405E-2</v>
      </c>
      <c r="N113" s="16">
        <v>551.86823987960815</v>
      </c>
      <c r="O113" s="16"/>
      <c r="P113" s="16">
        <v>2</v>
      </c>
      <c r="Q113" s="16">
        <v>183953.37691906374</v>
      </c>
      <c r="R113" s="16">
        <v>178384.26850614641</v>
      </c>
      <c r="S113" s="16">
        <v>3.1219728396203478E-2</v>
      </c>
      <c r="T113" s="16">
        <v>132.19405317306519</v>
      </c>
    </row>
    <row r="114" spans="4:20">
      <c r="J114" s="16">
        <v>3</v>
      </c>
      <c r="K114" s="16">
        <v>182649.15765590838</v>
      </c>
      <c r="L114" s="16">
        <v>179081.27065020183</v>
      </c>
      <c r="M114" s="16">
        <v>1.9923283952321732E-2</v>
      </c>
      <c r="N114" s="16">
        <v>843.37660002708435</v>
      </c>
      <c r="O114" s="16"/>
      <c r="P114" s="16">
        <v>3</v>
      </c>
      <c r="Q114" s="16">
        <v>182676.92005206426</v>
      </c>
      <c r="R114" s="16">
        <v>179255.50147503454</v>
      </c>
      <c r="S114" s="16">
        <v>1.9086826060433243E-2</v>
      </c>
      <c r="T114" s="16">
        <v>216.95804715156555</v>
      </c>
    </row>
    <row r="115" spans="4:20">
      <c r="J115" s="16">
        <v>4</v>
      </c>
      <c r="K115" s="16">
        <v>182413.87397505963</v>
      </c>
      <c r="L115" s="16">
        <v>179081.27065020183</v>
      </c>
      <c r="M115" s="16">
        <v>1.8609446497436087E-2</v>
      </c>
      <c r="N115" s="16">
        <v>1304.3344469070435</v>
      </c>
      <c r="O115" s="16"/>
      <c r="P115" s="16">
        <v>4</v>
      </c>
      <c r="Q115" s="16">
        <v>182501.19376369476</v>
      </c>
      <c r="R115" s="16">
        <v>179870.15797474326</v>
      </c>
      <c r="S115" s="16">
        <v>1.4627416902146384E-2</v>
      </c>
      <c r="T115" s="16">
        <v>355.68010497093201</v>
      </c>
    </row>
    <row r="116" spans="4:20">
      <c r="J116" s="16">
        <v>5</v>
      </c>
      <c r="K116" s="16">
        <v>182413.87397505963</v>
      </c>
      <c r="L116" s="16">
        <v>179081.27065020183</v>
      </c>
      <c r="M116" s="16">
        <v>1.8609446497436087E-2</v>
      </c>
      <c r="N116" s="16">
        <v>1943.3538959026337</v>
      </c>
      <c r="O116" s="16"/>
      <c r="P116" s="16">
        <v>5</v>
      </c>
      <c r="Q116" s="16">
        <v>182501.19376369476</v>
      </c>
      <c r="R116" s="16">
        <v>179870.15797474326</v>
      </c>
      <c r="S116" s="16">
        <v>1.4627416902146384E-2</v>
      </c>
      <c r="T116" s="16">
        <v>499.44065713882446</v>
      </c>
    </row>
    <row r="117" spans="4:20">
      <c r="J117" s="16">
        <v>6</v>
      </c>
      <c r="K117" s="16">
        <v>182162.21332544633</v>
      </c>
      <c r="L117" s="16">
        <v>179751.86098893266</v>
      </c>
      <c r="M117" s="16">
        <v>1.3409331749071961E-2</v>
      </c>
      <c r="N117" s="16">
        <v>2707.5622408390045</v>
      </c>
      <c r="O117" s="16"/>
      <c r="P117" s="16">
        <v>6</v>
      </c>
      <c r="Q117" s="16">
        <v>182204.78709016289</v>
      </c>
      <c r="R117" s="16">
        <v>179870.15797474326</v>
      </c>
      <c r="S117" s="16">
        <v>1.2979524462014747E-2</v>
      </c>
      <c r="T117" s="16">
        <v>608.21520113945007</v>
      </c>
    </row>
    <row r="118" spans="4:20">
      <c r="J118" s="16">
        <v>7</v>
      </c>
      <c r="K118" s="16">
        <v>182059.18320551264</v>
      </c>
      <c r="L118" s="16">
        <v>179751.86098893266</v>
      </c>
      <c r="M118" s="16">
        <v>1.2836152036957456E-2</v>
      </c>
      <c r="N118" s="16">
        <v>3348.8209779262543</v>
      </c>
      <c r="O118" s="16"/>
      <c r="P118" s="16">
        <v>7</v>
      </c>
      <c r="Q118" s="16">
        <v>182097.59683948703</v>
      </c>
      <c r="R118" s="16">
        <v>179870.15797474326</v>
      </c>
      <c r="S118" s="16">
        <v>1.2383593197580573E-2</v>
      </c>
      <c r="T118" s="16">
        <v>752.71487808227539</v>
      </c>
    </row>
    <row r="119" spans="4:20">
      <c r="J119" s="16">
        <v>8</v>
      </c>
      <c r="K119" s="16">
        <v>182020.97506852532</v>
      </c>
      <c r="L119" s="16">
        <v>179751.86098893266</v>
      </c>
      <c r="M119" s="16">
        <v>1.2623591584024667E-2</v>
      </c>
      <c r="N119" s="16">
        <v>4074.290510892868</v>
      </c>
      <c r="O119" s="16"/>
      <c r="P119" s="16">
        <v>8</v>
      </c>
      <c r="Q119" s="16">
        <v>182042.71293063127</v>
      </c>
      <c r="R119" s="16">
        <v>179870.15797474326</v>
      </c>
      <c r="S119" s="16">
        <v>1.2078462488441681E-2</v>
      </c>
      <c r="T119" s="16">
        <v>986.07249808311462</v>
      </c>
    </row>
    <row r="120" spans="4:20">
      <c r="J120" s="16"/>
      <c r="K120" s="16"/>
      <c r="L120" s="16"/>
      <c r="M120" s="16"/>
      <c r="N120" s="16"/>
      <c r="O120" s="16"/>
      <c r="P120" s="16">
        <v>9</v>
      </c>
      <c r="Q120" s="16">
        <v>182042.71293063127</v>
      </c>
      <c r="R120" s="16">
        <v>179870.15797474326</v>
      </c>
      <c r="S120" s="16">
        <v>1.2078462488441681E-2</v>
      </c>
      <c r="T120" s="16">
        <v>1167.8969180583954</v>
      </c>
    </row>
    <row r="121" spans="4:20">
      <c r="J121" s="16"/>
      <c r="K121" s="16"/>
      <c r="L121" s="16"/>
      <c r="M121" s="16"/>
      <c r="N121" s="16"/>
      <c r="O121" s="16"/>
      <c r="P121" s="16">
        <v>10</v>
      </c>
      <c r="Q121" s="16">
        <v>182042.71293063127</v>
      </c>
      <c r="R121" s="16">
        <v>179870.15797474326</v>
      </c>
      <c r="S121" s="16">
        <v>1.2078462488441681E-2</v>
      </c>
      <c r="T121" s="16">
        <v>1354.1033489704132</v>
      </c>
    </row>
    <row r="122" spans="4:20">
      <c r="J122" s="16"/>
      <c r="K122" s="16"/>
      <c r="L122" s="16"/>
      <c r="M122" s="16"/>
      <c r="N122" s="16"/>
      <c r="O122" s="16"/>
      <c r="P122" s="16">
        <v>11</v>
      </c>
      <c r="Q122" s="16">
        <v>182042.71293063127</v>
      </c>
      <c r="R122" s="16">
        <v>179870.15797474326</v>
      </c>
      <c r="S122" s="16">
        <v>1.2078462488441681E-2</v>
      </c>
      <c r="T122" s="16">
        <v>1557.0086410045624</v>
      </c>
    </row>
    <row r="123" spans="4:20">
      <c r="J123" s="16"/>
      <c r="K123" s="16"/>
      <c r="L123" s="16"/>
      <c r="M123" s="16"/>
      <c r="N123" s="16"/>
      <c r="O123" s="16"/>
      <c r="P123" s="16">
        <v>12</v>
      </c>
      <c r="Q123" s="16">
        <v>182042.71293063127</v>
      </c>
      <c r="R123" s="16">
        <v>179870.15797474326</v>
      </c>
      <c r="S123" s="16">
        <v>1.2078462488441681E-2</v>
      </c>
      <c r="T123" s="16">
        <v>1787.9051129817963</v>
      </c>
    </row>
    <row r="124" spans="4:20">
      <c r="J124" s="16"/>
      <c r="K124" s="16"/>
      <c r="L124" s="16"/>
      <c r="M124" s="16"/>
      <c r="N124" s="16"/>
      <c r="O124" s="16"/>
      <c r="P124" s="16">
        <v>13</v>
      </c>
      <c r="Q124" s="16">
        <v>182042.71293063127</v>
      </c>
      <c r="R124" s="16">
        <v>180320.46355349381</v>
      </c>
      <c r="S124" s="16">
        <v>9.5510478577853445E-3</v>
      </c>
      <c r="T124" s="16">
        <v>2032.3482601642609</v>
      </c>
    </row>
    <row r="125" spans="4:20">
      <c r="J125" s="16"/>
      <c r="K125" s="16"/>
      <c r="L125" s="16"/>
      <c r="M125" s="16"/>
      <c r="N125" s="16"/>
      <c r="O125" s="16"/>
      <c r="P125" s="16">
        <v>14</v>
      </c>
      <c r="Q125" s="16">
        <v>182042.71293063127</v>
      </c>
      <c r="R125" s="16">
        <v>180320.46355349381</v>
      </c>
      <c r="S125" s="16">
        <v>9.5510478577853445E-3</v>
      </c>
      <c r="T125" s="16">
        <v>2273.5010612010956</v>
      </c>
    </row>
    <row r="126" spans="4:20">
      <c r="J126" s="16"/>
      <c r="K126" s="16"/>
      <c r="L126" s="16"/>
      <c r="M126" s="16"/>
      <c r="N126" s="16"/>
      <c r="O126" s="16"/>
      <c r="P126" s="16">
        <v>15</v>
      </c>
      <c r="Q126" s="16">
        <v>182042.71293063127</v>
      </c>
      <c r="R126" s="16">
        <v>180320.46355349381</v>
      </c>
      <c r="S126" s="16">
        <v>9.5510478577853445E-3</v>
      </c>
      <c r="T126" s="16">
        <v>2650.259574174881</v>
      </c>
    </row>
    <row r="127" spans="4:20">
      <c r="J127" s="16"/>
      <c r="K127" s="16"/>
      <c r="L127" s="16"/>
      <c r="M127" s="16"/>
      <c r="N127" s="16"/>
      <c r="O127" s="16"/>
      <c r="P127" s="16">
        <v>16</v>
      </c>
      <c r="Q127" s="16">
        <v>182042.71293063127</v>
      </c>
      <c r="R127" s="16">
        <v>180320.46355349381</v>
      </c>
      <c r="S127" s="16">
        <v>9.5510478577853445E-3</v>
      </c>
      <c r="T127" s="16">
        <v>2992.7252430915833</v>
      </c>
    </row>
    <row r="128" spans="4:20">
      <c r="J128" s="16"/>
      <c r="K128" s="16"/>
      <c r="L128" s="16"/>
      <c r="M128" s="16"/>
      <c r="N128" s="16"/>
      <c r="O128" s="16"/>
      <c r="P128" s="16">
        <v>17</v>
      </c>
      <c r="Q128" s="16">
        <v>182042.71293063127</v>
      </c>
      <c r="R128" s="16">
        <v>180320.46355349381</v>
      </c>
      <c r="S128" s="16">
        <v>9.5510478577853445E-3</v>
      </c>
      <c r="T128" s="16">
        <v>3388.1847929954529</v>
      </c>
    </row>
    <row r="129" spans="1:20">
      <c r="J129" s="16"/>
      <c r="K129" s="16"/>
      <c r="L129" s="16"/>
      <c r="M129" s="16"/>
      <c r="N129" s="16"/>
      <c r="O129" s="16"/>
      <c r="P129" s="16">
        <v>18</v>
      </c>
      <c r="Q129" s="16">
        <v>182042.71293063127</v>
      </c>
      <c r="R129" s="16">
        <v>180320.46355349381</v>
      </c>
      <c r="S129" s="16">
        <v>9.5510478577853445E-3</v>
      </c>
      <c r="T129" s="16">
        <v>3803.9232521057129</v>
      </c>
    </row>
    <row r="131" spans="1:20">
      <c r="A131" s="18" t="s">
        <v>3</v>
      </c>
      <c r="B131" s="19">
        <v>15</v>
      </c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1:20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0" t="s">
        <v>41</v>
      </c>
      <c r="B133" s="20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</row>
    <row r="134" spans="1:20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105" t="s">
        <v>4</v>
      </c>
      <c r="B135" s="105"/>
      <c r="C135" s="12"/>
      <c r="D135" s="105" t="s">
        <v>7</v>
      </c>
      <c r="E135" s="105"/>
      <c r="F135" s="105"/>
      <c r="G135" s="105"/>
      <c r="H135" s="105"/>
      <c r="I135" s="12"/>
      <c r="J135" s="105" t="s">
        <v>8</v>
      </c>
      <c r="K135" s="105"/>
      <c r="L135" s="105"/>
      <c r="M135" s="105"/>
      <c r="N135" s="105"/>
      <c r="O135" s="12"/>
      <c r="P135" s="105" t="s">
        <v>9</v>
      </c>
      <c r="Q135" s="105"/>
      <c r="R135" s="105"/>
      <c r="S135" s="105"/>
      <c r="T135" s="105"/>
    </row>
    <row r="136" spans="1:20">
      <c r="A136" s="22" t="s">
        <v>5</v>
      </c>
      <c r="B136" s="22" t="s">
        <v>6</v>
      </c>
      <c r="C136" s="12"/>
      <c r="D136" s="22" t="s">
        <v>0</v>
      </c>
      <c r="E136" s="22" t="s">
        <v>61</v>
      </c>
      <c r="F136" s="22" t="s">
        <v>1</v>
      </c>
      <c r="G136" s="22" t="s">
        <v>6</v>
      </c>
      <c r="H136" s="22" t="s">
        <v>2</v>
      </c>
      <c r="I136" s="12"/>
      <c r="J136" s="22" t="s">
        <v>0</v>
      </c>
      <c r="K136" s="22" t="s">
        <v>61</v>
      </c>
      <c r="L136" s="22" t="s">
        <v>1</v>
      </c>
      <c r="M136" s="22" t="s">
        <v>6</v>
      </c>
      <c r="N136" s="22" t="s">
        <v>2</v>
      </c>
      <c r="O136" s="12"/>
      <c r="P136" s="22" t="s">
        <v>0</v>
      </c>
      <c r="Q136" s="22" t="s">
        <v>61</v>
      </c>
      <c r="R136" s="22" t="s">
        <v>1</v>
      </c>
      <c r="S136" s="22" t="s">
        <v>6</v>
      </c>
      <c r="T136" s="22" t="s">
        <v>2</v>
      </c>
    </row>
    <row r="137" spans="1:20">
      <c r="A137">
        <v>229613.82789085229</v>
      </c>
      <c r="B137">
        <v>2.3302712277314734</v>
      </c>
      <c r="D137">
        <v>1</v>
      </c>
      <c r="E137">
        <v>318234.83314606699</v>
      </c>
      <c r="F137">
        <v>315739.62163742335</v>
      </c>
      <c r="G137">
        <v>7.9027506769770942E-3</v>
      </c>
      <c r="H137">
        <v>69.535926818847656</v>
      </c>
      <c r="J137">
        <v>1</v>
      </c>
      <c r="K137">
        <v>318294.55574216228</v>
      </c>
      <c r="L137">
        <v>315106.07865699986</v>
      </c>
      <c r="M137">
        <v>1.0118741913046844E-2</v>
      </c>
      <c r="N137">
        <v>82.512839078903198</v>
      </c>
      <c r="P137">
        <v>1</v>
      </c>
      <c r="Q137">
        <v>318294.55574216228</v>
      </c>
      <c r="R137">
        <v>315106.07865699986</v>
      </c>
      <c r="S137">
        <v>1.0118741913046844E-2</v>
      </c>
      <c r="T137">
        <v>37.462335109710693</v>
      </c>
    </row>
    <row r="138" spans="1:20">
      <c r="D138">
        <v>2</v>
      </c>
      <c r="E138">
        <v>316870.28396942077</v>
      </c>
      <c r="F138">
        <v>315739.62163742335</v>
      </c>
      <c r="G138">
        <v>3.5809960312671893E-3</v>
      </c>
      <c r="H138">
        <v>1441.3087840080261</v>
      </c>
      <c r="J138">
        <v>2</v>
      </c>
      <c r="K138">
        <v>316925.39003406116</v>
      </c>
      <c r="L138">
        <v>315106.07865699986</v>
      </c>
      <c r="M138">
        <v>5.7736473533462358E-3</v>
      </c>
      <c r="N138">
        <v>160.98357105255127</v>
      </c>
      <c r="P138">
        <v>2</v>
      </c>
      <c r="Q138">
        <v>316925.3900340611</v>
      </c>
      <c r="R138">
        <v>315106.07865699986</v>
      </c>
      <c r="S138">
        <v>5.773647353346051E-3</v>
      </c>
      <c r="T138">
        <v>84.139101028442383</v>
      </c>
    </row>
    <row r="139" spans="1:20">
      <c r="D139">
        <v>3</v>
      </c>
      <c r="E139">
        <v>316325.2132621464</v>
      </c>
      <c r="F139">
        <v>315739.62163742335</v>
      </c>
      <c r="G139">
        <v>1.8546662648361173E-3</v>
      </c>
      <c r="H139">
        <v>3610.7668449878693</v>
      </c>
      <c r="J139">
        <v>3</v>
      </c>
      <c r="K139">
        <v>316380.31932678667</v>
      </c>
      <c r="L139">
        <v>315106.07865699986</v>
      </c>
      <c r="M139">
        <v>4.0438466792443364E-3</v>
      </c>
      <c r="N139">
        <v>268.04169607162476</v>
      </c>
      <c r="P139">
        <v>3</v>
      </c>
      <c r="Q139">
        <v>316380.31932678667</v>
      </c>
      <c r="R139">
        <v>315106.07865699986</v>
      </c>
      <c r="S139">
        <v>4.0438466792443364E-3</v>
      </c>
      <c r="T139">
        <v>162.41014194488525</v>
      </c>
    </row>
    <row r="140" spans="1:20">
      <c r="J140">
        <v>4</v>
      </c>
      <c r="K140">
        <v>315955.83735769236</v>
      </c>
      <c r="L140">
        <v>315106.07865699986</v>
      </c>
      <c r="M140">
        <v>2.6967385215614452E-3</v>
      </c>
      <c r="N140">
        <v>387.31998205184937</v>
      </c>
      <c r="P140">
        <v>4</v>
      </c>
      <c r="Q140">
        <v>315955.83735769236</v>
      </c>
      <c r="R140">
        <v>315106.07865699986</v>
      </c>
      <c r="S140">
        <v>2.6967385215614452E-3</v>
      </c>
      <c r="T140">
        <v>242.07260704040527</v>
      </c>
    </row>
    <row r="141" spans="1:20">
      <c r="J141">
        <v>5</v>
      </c>
      <c r="K141">
        <v>315955.83735769236</v>
      </c>
      <c r="L141">
        <v>315106.07865699986</v>
      </c>
      <c r="M141">
        <v>2.6967385215614452E-3</v>
      </c>
      <c r="N141">
        <v>543.21032905578613</v>
      </c>
      <c r="P141">
        <v>5</v>
      </c>
      <c r="Q141">
        <v>315955.83735769236</v>
      </c>
      <c r="R141">
        <v>315106.07865699986</v>
      </c>
      <c r="S141">
        <v>2.6967385215614452E-3</v>
      </c>
      <c r="T141">
        <v>330.44522714614868</v>
      </c>
    </row>
    <row r="142" spans="1:20">
      <c r="J142">
        <v>6</v>
      </c>
      <c r="K142">
        <v>315955.83735769236</v>
      </c>
      <c r="L142">
        <v>315106.07865699986</v>
      </c>
      <c r="M142">
        <v>2.6967385215614452E-3</v>
      </c>
      <c r="N142">
        <v>723.85458993911743</v>
      </c>
      <c r="P142">
        <v>6</v>
      </c>
      <c r="Q142">
        <v>315955.83735769236</v>
      </c>
      <c r="R142">
        <v>315106.07865699986</v>
      </c>
      <c r="S142">
        <v>2.6967385215614452E-3</v>
      </c>
      <c r="T142">
        <v>454.55190706253052</v>
      </c>
    </row>
    <row r="143" spans="1:20">
      <c r="J143">
        <v>7</v>
      </c>
      <c r="K143">
        <v>315955.83735769236</v>
      </c>
      <c r="L143">
        <v>315106.07865699986</v>
      </c>
      <c r="M143">
        <v>2.6967385215614452E-3</v>
      </c>
      <c r="N143">
        <v>930.75110197067261</v>
      </c>
      <c r="P143">
        <v>7</v>
      </c>
      <c r="Q143">
        <v>315955.83735769236</v>
      </c>
      <c r="R143">
        <v>315106.07865699986</v>
      </c>
      <c r="S143">
        <v>2.6967385215614452E-3</v>
      </c>
      <c r="T143">
        <v>591.15488004684448</v>
      </c>
    </row>
    <row r="144" spans="1:20">
      <c r="J144">
        <v>8</v>
      </c>
      <c r="K144">
        <v>315955.83735769236</v>
      </c>
      <c r="L144">
        <v>315106.07865699986</v>
      </c>
      <c r="M144">
        <v>2.6967385215614452E-3</v>
      </c>
      <c r="N144">
        <v>1138.2999629974365</v>
      </c>
      <c r="P144">
        <v>8</v>
      </c>
      <c r="Q144">
        <v>315955.83735769236</v>
      </c>
      <c r="R144">
        <v>315106.07865699986</v>
      </c>
      <c r="S144">
        <v>2.6967385215614452E-3</v>
      </c>
      <c r="T144">
        <v>711.37978792190552</v>
      </c>
    </row>
    <row r="145" spans="1:20">
      <c r="J145">
        <v>9</v>
      </c>
      <c r="K145">
        <v>315955.83735769236</v>
      </c>
      <c r="L145">
        <v>315106.07865699986</v>
      </c>
      <c r="M145">
        <v>2.6967385215614452E-3</v>
      </c>
      <c r="N145">
        <v>1335.2910571098328</v>
      </c>
      <c r="P145">
        <v>9</v>
      </c>
      <c r="Q145">
        <v>315955.83735769236</v>
      </c>
      <c r="R145">
        <v>315106.07865699986</v>
      </c>
      <c r="S145">
        <v>2.6967385215614452E-3</v>
      </c>
      <c r="T145">
        <v>827.486820936203</v>
      </c>
    </row>
    <row r="146" spans="1:20">
      <c r="J146">
        <v>10</v>
      </c>
      <c r="K146">
        <v>315955.83735769236</v>
      </c>
      <c r="L146">
        <v>315106.07865699986</v>
      </c>
      <c r="M146">
        <v>2.6967385215614452E-3</v>
      </c>
      <c r="N146">
        <v>1594.7357358932495</v>
      </c>
      <c r="P146">
        <v>10</v>
      </c>
      <c r="Q146">
        <v>315955.83735769236</v>
      </c>
      <c r="R146">
        <v>315106.07865699986</v>
      </c>
      <c r="S146">
        <v>2.6967385215614452E-3</v>
      </c>
      <c r="T146">
        <v>974.66559195518494</v>
      </c>
    </row>
    <row r="147" spans="1:20">
      <c r="J147">
        <v>11</v>
      </c>
      <c r="K147">
        <v>315955.83735769236</v>
      </c>
      <c r="L147">
        <v>315106.07865699986</v>
      </c>
      <c r="M147">
        <v>2.6967385215614452E-3</v>
      </c>
      <c r="N147">
        <v>1884.1562809944153</v>
      </c>
      <c r="P147">
        <v>11</v>
      </c>
      <c r="Q147">
        <v>315955.83735769236</v>
      </c>
      <c r="R147">
        <v>315106.07865699986</v>
      </c>
      <c r="S147">
        <v>2.6967385215614452E-3</v>
      </c>
      <c r="T147">
        <v>1152.0789630413055</v>
      </c>
    </row>
    <row r="148" spans="1:20">
      <c r="J148">
        <v>12</v>
      </c>
      <c r="K148">
        <v>315955.83735769236</v>
      </c>
      <c r="L148">
        <v>315106.07865699986</v>
      </c>
      <c r="M148">
        <v>2.6967385215614452E-3</v>
      </c>
      <c r="N148">
        <v>2157.7987599372864</v>
      </c>
      <c r="P148">
        <v>12</v>
      </c>
      <c r="Q148">
        <v>315955.83735769236</v>
      </c>
      <c r="R148">
        <v>315106.07865699986</v>
      </c>
      <c r="S148">
        <v>2.6967385215614452E-3</v>
      </c>
      <c r="T148">
        <v>1315.360778093338</v>
      </c>
    </row>
    <row r="149" spans="1:20">
      <c r="J149">
        <v>13</v>
      </c>
      <c r="K149">
        <v>315955.83735769236</v>
      </c>
      <c r="L149">
        <v>315106.07865699986</v>
      </c>
      <c r="M149">
        <v>2.6967385215614452E-3</v>
      </c>
      <c r="N149">
        <v>2500.4668419361115</v>
      </c>
      <c r="P149">
        <v>13</v>
      </c>
      <c r="Q149">
        <v>315955.83735769236</v>
      </c>
      <c r="R149">
        <v>315106.07865699986</v>
      </c>
      <c r="S149">
        <v>2.6967385215614452E-3</v>
      </c>
      <c r="T149">
        <v>1534.380303144455</v>
      </c>
    </row>
    <row r="150" spans="1:20">
      <c r="J150">
        <v>14</v>
      </c>
      <c r="K150">
        <v>315955.83735769236</v>
      </c>
      <c r="L150">
        <v>315106.07865699986</v>
      </c>
      <c r="M150">
        <v>2.6967385215614452E-3</v>
      </c>
      <c r="N150">
        <v>2802.7535378932953</v>
      </c>
      <c r="P150">
        <v>14</v>
      </c>
      <c r="Q150">
        <v>315955.83735769236</v>
      </c>
      <c r="R150">
        <v>315106.07865699986</v>
      </c>
      <c r="S150">
        <v>2.6967385215614452E-3</v>
      </c>
      <c r="T150">
        <v>1714.5014820098877</v>
      </c>
    </row>
    <row r="151" spans="1:20">
      <c r="J151">
        <v>15</v>
      </c>
      <c r="K151">
        <v>315955.83735769236</v>
      </c>
      <c r="L151">
        <v>315106.07865699986</v>
      </c>
      <c r="M151">
        <v>2.6967385215614452E-3</v>
      </c>
      <c r="N151">
        <v>3199.4302959442139</v>
      </c>
      <c r="P151">
        <v>15</v>
      </c>
      <c r="Q151">
        <v>315955.83735769236</v>
      </c>
      <c r="R151">
        <v>315106.07865699986</v>
      </c>
      <c r="S151">
        <v>2.6967385215614452E-3</v>
      </c>
      <c r="T151">
        <v>1931.5100409984589</v>
      </c>
    </row>
    <row r="152" spans="1:20">
      <c r="J152">
        <v>16</v>
      </c>
      <c r="K152">
        <v>315955.83735769236</v>
      </c>
      <c r="L152">
        <v>315106.07865699986</v>
      </c>
      <c r="M152">
        <v>2.6967385215614452E-3</v>
      </c>
      <c r="N152">
        <v>3612.3281619548798</v>
      </c>
      <c r="P152">
        <v>16</v>
      </c>
      <c r="Q152">
        <v>315955.83735769236</v>
      </c>
      <c r="R152">
        <v>315106.07865699986</v>
      </c>
      <c r="S152">
        <v>2.6967385215614452E-3</v>
      </c>
      <c r="T152">
        <v>2162.8102209568024</v>
      </c>
    </row>
    <row r="153" spans="1:20">
      <c r="P153">
        <v>17</v>
      </c>
      <c r="Q153">
        <v>315955.83735769236</v>
      </c>
      <c r="R153">
        <v>315106.07865699986</v>
      </c>
      <c r="S153">
        <v>2.6967385215614452E-3</v>
      </c>
      <c r="T153">
        <v>2417.3580760955811</v>
      </c>
    </row>
    <row r="154" spans="1:20">
      <c r="P154">
        <v>18</v>
      </c>
      <c r="Q154">
        <v>315955.83735769236</v>
      </c>
      <c r="R154">
        <v>315106.07865699986</v>
      </c>
      <c r="S154">
        <v>2.6967385215614452E-3</v>
      </c>
      <c r="T154">
        <v>2694.4617800712585</v>
      </c>
    </row>
    <row r="155" spans="1:20">
      <c r="P155">
        <v>19</v>
      </c>
      <c r="Q155">
        <v>315955.83735769236</v>
      </c>
      <c r="R155">
        <v>315106.07865699986</v>
      </c>
      <c r="S155">
        <v>2.6967385215614452E-3</v>
      </c>
      <c r="T155">
        <v>2975.4146230220795</v>
      </c>
    </row>
    <row r="156" spans="1:20">
      <c r="P156">
        <v>20</v>
      </c>
      <c r="Q156">
        <v>315955.83735769236</v>
      </c>
      <c r="R156">
        <v>315106.07865699986</v>
      </c>
      <c r="S156">
        <v>2.6967385215614452E-3</v>
      </c>
      <c r="T156">
        <v>3294.2759079933167</v>
      </c>
    </row>
    <row r="157" spans="1:20">
      <c r="P157">
        <v>21</v>
      </c>
      <c r="Q157">
        <v>315955.83735769236</v>
      </c>
      <c r="R157">
        <v>315106.07865699986</v>
      </c>
      <c r="S157">
        <v>2.6967385215614452E-3</v>
      </c>
      <c r="T157">
        <v>3660.2376029491425</v>
      </c>
    </row>
    <row r="159" spans="1:20">
      <c r="A159" s="6" t="s">
        <v>11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1" spans="1:20">
      <c r="A161" s="17" t="s">
        <v>4</v>
      </c>
      <c r="B161" s="17"/>
      <c r="D161" s="17" t="s">
        <v>7</v>
      </c>
      <c r="E161" s="17"/>
      <c r="F161" s="17"/>
      <c r="G161" s="17"/>
      <c r="H161" s="17"/>
      <c r="J161" s="17" t="s">
        <v>8</v>
      </c>
      <c r="K161" s="17"/>
      <c r="L161" s="17"/>
      <c r="M161" s="17"/>
      <c r="N161" s="17"/>
      <c r="P161" s="17" t="s">
        <v>9</v>
      </c>
      <c r="Q161" s="17"/>
      <c r="R161" s="17"/>
      <c r="S161" s="17"/>
      <c r="T161" s="17"/>
    </row>
    <row r="162" spans="1:20">
      <c r="A162" s="5" t="s">
        <v>5</v>
      </c>
      <c r="B162" s="5" t="s">
        <v>6</v>
      </c>
      <c r="D162" s="5" t="s">
        <v>0</v>
      </c>
      <c r="E162" s="5" t="s">
        <v>61</v>
      </c>
      <c r="F162" s="5" t="s">
        <v>1</v>
      </c>
      <c r="G162" s="5" t="s">
        <v>6</v>
      </c>
      <c r="H162" s="5" t="s">
        <v>2</v>
      </c>
      <c r="J162" s="5" t="s">
        <v>0</v>
      </c>
      <c r="K162" s="5" t="s">
        <v>61</v>
      </c>
      <c r="L162" s="5" t="s">
        <v>1</v>
      </c>
      <c r="M162" s="5" t="s">
        <v>6</v>
      </c>
      <c r="N162" s="5" t="s">
        <v>2</v>
      </c>
      <c r="P162" s="5" t="s">
        <v>0</v>
      </c>
      <c r="Q162" s="5" t="s">
        <v>61</v>
      </c>
      <c r="R162" s="5" t="s">
        <v>1</v>
      </c>
      <c r="S162" s="5" t="s">
        <v>6</v>
      </c>
      <c r="T162" s="5" t="s">
        <v>2</v>
      </c>
    </row>
    <row r="163" spans="1:20">
      <c r="A163">
        <v>168054.81166610681</v>
      </c>
      <c r="B163">
        <v>2.7889014456408963</v>
      </c>
      <c r="D163">
        <v>1</v>
      </c>
      <c r="E163">
        <v>183262.73618365501</v>
      </c>
      <c r="F163">
        <v>178351.18030788418</v>
      </c>
      <c r="G163">
        <v>2.7538678843011363E-2</v>
      </c>
      <c r="H163">
        <v>412.76851296424866</v>
      </c>
      <c r="J163">
        <v>1</v>
      </c>
      <c r="K163">
        <v>183554.76210630446</v>
      </c>
      <c r="L163">
        <v>178480.13983529998</v>
      </c>
      <c r="M163">
        <v>2.843241985179585E-2</v>
      </c>
      <c r="N163">
        <v>253.10211420059204</v>
      </c>
      <c r="P163">
        <v>1</v>
      </c>
      <c r="Q163">
        <v>183554.76210630473</v>
      </c>
      <c r="R163">
        <v>178480.13983529998</v>
      </c>
      <c r="S163">
        <v>2.8432419851797317E-2</v>
      </c>
      <c r="T163">
        <v>63.646443128585815</v>
      </c>
    </row>
    <row r="164" spans="1:20">
      <c r="D164">
        <v>2</v>
      </c>
      <c r="E164">
        <v>180817.48623476498</v>
      </c>
      <c r="F164">
        <v>178351.18030788418</v>
      </c>
      <c r="G164">
        <v>1.3828368966346413E-2</v>
      </c>
      <c r="H164">
        <v>3623.1624708175659</v>
      </c>
      <c r="J164">
        <v>2</v>
      </c>
      <c r="K164">
        <v>181349.15036822986</v>
      </c>
      <c r="L164">
        <v>179259.38384507527</v>
      </c>
      <c r="M164">
        <v>1.1657780353416122E-2</v>
      </c>
      <c r="N164">
        <v>449.15483713150024</v>
      </c>
      <c r="P164">
        <v>2</v>
      </c>
      <c r="Q164">
        <v>181349.15036823007</v>
      </c>
      <c r="R164">
        <v>179259.38384507527</v>
      </c>
      <c r="S164">
        <v>1.1657780353417259E-2</v>
      </c>
      <c r="T164">
        <v>109.94164609909058</v>
      </c>
    </row>
    <row r="165" spans="1:20">
      <c r="J165">
        <v>3</v>
      </c>
      <c r="K165">
        <v>179849.43295703156</v>
      </c>
      <c r="L165">
        <v>179259.38384507527</v>
      </c>
      <c r="M165">
        <v>3.2915939980371865E-3</v>
      </c>
      <c r="N165">
        <v>783.52764511108398</v>
      </c>
      <c r="P165">
        <v>3</v>
      </c>
      <c r="Q165">
        <v>179849.43295703147</v>
      </c>
      <c r="R165">
        <v>179259.38384507527</v>
      </c>
      <c r="S165">
        <v>3.2915939980366995E-3</v>
      </c>
      <c r="T165">
        <v>193.00330805778503</v>
      </c>
    </row>
    <row r="166" spans="1:20">
      <c r="J166">
        <v>4</v>
      </c>
      <c r="K166">
        <v>179560.28229383065</v>
      </c>
      <c r="L166">
        <v>179259.38384507527</v>
      </c>
      <c r="M166">
        <v>1.6785645599196844E-3</v>
      </c>
      <c r="N166">
        <v>1240.1578280925751</v>
      </c>
      <c r="P166">
        <v>4</v>
      </c>
      <c r="Q166">
        <v>179560.28229383047</v>
      </c>
      <c r="R166">
        <v>179259.38384507527</v>
      </c>
      <c r="S166">
        <v>1.6785645599187104E-3</v>
      </c>
      <c r="T166">
        <v>301.21098208427429</v>
      </c>
    </row>
    <row r="167" spans="1:20">
      <c r="J167">
        <v>5</v>
      </c>
      <c r="K167">
        <v>179560.28229383065</v>
      </c>
      <c r="L167">
        <v>179259.38384507527</v>
      </c>
      <c r="M167">
        <v>1.6785645599196844E-3</v>
      </c>
      <c r="N167">
        <v>1800.5038411617279</v>
      </c>
      <c r="P167">
        <v>5</v>
      </c>
      <c r="Q167">
        <v>179560.28229383047</v>
      </c>
      <c r="R167">
        <v>179259.38384507527</v>
      </c>
      <c r="S167">
        <v>1.6785645599187104E-3</v>
      </c>
      <c r="T167">
        <v>416.51692891120911</v>
      </c>
    </row>
    <row r="168" spans="1:20">
      <c r="J168">
        <v>6</v>
      </c>
      <c r="K168">
        <v>179560.28229383065</v>
      </c>
      <c r="L168">
        <v>179259.38384507527</v>
      </c>
      <c r="M168">
        <v>1.6785645599196844E-3</v>
      </c>
      <c r="N168">
        <v>2408.5048460960388</v>
      </c>
      <c r="P168">
        <v>6</v>
      </c>
      <c r="Q168">
        <v>179560.28229383047</v>
      </c>
      <c r="R168">
        <v>179259.38384507527</v>
      </c>
      <c r="S168">
        <v>1.6785645599187104E-3</v>
      </c>
      <c r="T168">
        <v>539.95837807655334</v>
      </c>
    </row>
    <row r="169" spans="1:20">
      <c r="J169">
        <v>7</v>
      </c>
      <c r="K169">
        <v>179560.28229383065</v>
      </c>
      <c r="L169">
        <v>179259.38384507527</v>
      </c>
      <c r="M169">
        <v>1.6785645599196844E-3</v>
      </c>
      <c r="N169">
        <v>2966.7069821357727</v>
      </c>
      <c r="P169">
        <v>7</v>
      </c>
      <c r="Q169">
        <v>179560.28229383047</v>
      </c>
      <c r="R169">
        <v>179259.38384507527</v>
      </c>
      <c r="S169">
        <v>1.6785645599187104E-3</v>
      </c>
      <c r="T169">
        <v>651.28606700897217</v>
      </c>
    </row>
    <row r="170" spans="1:20">
      <c r="J170">
        <v>8</v>
      </c>
      <c r="K170">
        <v>179560.28229383065</v>
      </c>
      <c r="L170">
        <v>179259.38384507527</v>
      </c>
      <c r="M170">
        <v>1.6785645599196844E-3</v>
      </c>
      <c r="N170">
        <v>3528.8224711418152</v>
      </c>
      <c r="P170">
        <v>8</v>
      </c>
      <c r="Q170">
        <v>179560.28229383047</v>
      </c>
      <c r="R170">
        <v>179259.38384507527</v>
      </c>
      <c r="S170">
        <v>1.6785645599187104E-3</v>
      </c>
      <c r="T170">
        <v>760.06189703941345</v>
      </c>
    </row>
    <row r="171" spans="1:20">
      <c r="J171">
        <v>9</v>
      </c>
      <c r="K171">
        <v>179560.28229383065</v>
      </c>
      <c r="L171">
        <v>179259.38384507527</v>
      </c>
      <c r="M171">
        <v>1.6785645599196844E-3</v>
      </c>
      <c r="N171">
        <v>4073.9010140895844</v>
      </c>
      <c r="P171">
        <v>9</v>
      </c>
      <c r="Q171">
        <v>179560.28229383047</v>
      </c>
      <c r="R171">
        <v>179259.38384507527</v>
      </c>
      <c r="S171">
        <v>1.6785645599187104E-3</v>
      </c>
      <c r="T171">
        <v>874.38893795013428</v>
      </c>
    </row>
    <row r="172" spans="1:20">
      <c r="P172">
        <v>10</v>
      </c>
      <c r="Q172">
        <v>179560.28229383047</v>
      </c>
      <c r="R172">
        <v>179259.38384507527</v>
      </c>
      <c r="S172">
        <v>1.6785645599187104E-3</v>
      </c>
      <c r="T172">
        <v>1027.5907869338989</v>
      </c>
    </row>
    <row r="173" spans="1:20">
      <c r="P173">
        <v>11</v>
      </c>
      <c r="Q173">
        <v>179560.28229383047</v>
      </c>
      <c r="R173">
        <v>179259.38384507527</v>
      </c>
      <c r="S173">
        <v>1.6785645599187104E-3</v>
      </c>
      <c r="T173">
        <v>1156.5430629253387</v>
      </c>
    </row>
    <row r="174" spans="1:20">
      <c r="P174">
        <v>12</v>
      </c>
      <c r="Q174">
        <v>179560.28229383047</v>
      </c>
      <c r="R174">
        <v>179259.38384507527</v>
      </c>
      <c r="S174">
        <v>1.6785645599187104E-3</v>
      </c>
      <c r="T174">
        <v>1325.5553269386292</v>
      </c>
    </row>
    <row r="175" spans="1:20">
      <c r="P175">
        <v>13</v>
      </c>
      <c r="Q175">
        <v>179560.28229383047</v>
      </c>
      <c r="R175">
        <v>179259.38384507527</v>
      </c>
      <c r="S175">
        <v>1.6785645599187104E-3</v>
      </c>
      <c r="T175">
        <v>1493.8016219139099</v>
      </c>
    </row>
    <row r="176" spans="1:20">
      <c r="P176">
        <v>14</v>
      </c>
      <c r="Q176">
        <v>179560.28229383047</v>
      </c>
      <c r="R176">
        <v>179259.38384507527</v>
      </c>
      <c r="S176">
        <v>1.6785645599187104E-3</v>
      </c>
      <c r="T176">
        <v>1693.2493250370026</v>
      </c>
    </row>
    <row r="177" spans="1:20">
      <c r="P177">
        <v>15</v>
      </c>
      <c r="Q177">
        <v>179560.28229383047</v>
      </c>
      <c r="R177">
        <v>179259.38384507527</v>
      </c>
      <c r="S177">
        <v>1.6785645599187104E-3</v>
      </c>
      <c r="T177">
        <v>1860.4446270465851</v>
      </c>
    </row>
    <row r="178" spans="1:20">
      <c r="P178">
        <v>16</v>
      </c>
      <c r="Q178">
        <v>179560.28229383047</v>
      </c>
      <c r="R178">
        <v>179259.38384507527</v>
      </c>
      <c r="S178">
        <v>1.6785645599187104E-3</v>
      </c>
      <c r="T178">
        <v>2139.7908000946045</v>
      </c>
    </row>
    <row r="179" spans="1:20">
      <c r="P179">
        <v>17</v>
      </c>
      <c r="Q179">
        <v>179560.28229383047</v>
      </c>
      <c r="R179">
        <v>179259.38384507527</v>
      </c>
      <c r="S179">
        <v>1.6785645599187104E-3</v>
      </c>
      <c r="T179">
        <v>2390.5136590003967</v>
      </c>
    </row>
    <row r="180" spans="1:20">
      <c r="P180">
        <v>18</v>
      </c>
      <c r="Q180">
        <v>179560.28229383047</v>
      </c>
      <c r="R180">
        <v>179259.38384507527</v>
      </c>
      <c r="S180">
        <v>1.6785645599187104E-3</v>
      </c>
      <c r="T180">
        <v>2693.6861970424652</v>
      </c>
    </row>
    <row r="181" spans="1:20">
      <c r="P181">
        <v>19</v>
      </c>
      <c r="Q181">
        <v>179560.28229383047</v>
      </c>
      <c r="R181">
        <v>179259.38384507527</v>
      </c>
      <c r="S181">
        <v>1.6785645599187104E-3</v>
      </c>
      <c r="T181">
        <v>2964.4272871017456</v>
      </c>
    </row>
    <row r="182" spans="1:20">
      <c r="P182">
        <v>20</v>
      </c>
      <c r="Q182">
        <v>179560.28229383047</v>
      </c>
      <c r="R182">
        <v>179259.38384507527</v>
      </c>
      <c r="S182">
        <v>1.6785645599187104E-3</v>
      </c>
      <c r="T182">
        <v>3258.9625511169434</v>
      </c>
    </row>
    <row r="183" spans="1:20">
      <c r="P183">
        <v>21</v>
      </c>
      <c r="Q183">
        <v>179560.28229383047</v>
      </c>
      <c r="R183">
        <v>179259.38384507527</v>
      </c>
      <c r="S183">
        <v>1.6785645599187104E-3</v>
      </c>
      <c r="T183">
        <v>3553.6687350273132</v>
      </c>
    </row>
    <row r="184" spans="1:20">
      <c r="P184">
        <v>22</v>
      </c>
      <c r="Q184">
        <v>179560.28229383047</v>
      </c>
      <c r="R184">
        <v>179259.38384507527</v>
      </c>
      <c r="S184">
        <v>1.6785645599187104E-3</v>
      </c>
      <c r="T184">
        <v>3848.1848430633545</v>
      </c>
    </row>
    <row r="186" spans="1:20">
      <c r="A186" s="11" t="s">
        <v>13</v>
      </c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</row>
    <row r="188" spans="1:20">
      <c r="A188" s="102" t="s">
        <v>4</v>
      </c>
      <c r="B188" s="102"/>
      <c r="D188" s="102" t="s">
        <v>7</v>
      </c>
      <c r="E188" s="102"/>
      <c r="F188" s="102"/>
      <c r="G188" s="102"/>
      <c r="H188" s="102"/>
      <c r="J188" s="102" t="s">
        <v>8</v>
      </c>
      <c r="K188" s="102"/>
      <c r="L188" s="102"/>
      <c r="M188" s="102"/>
      <c r="N188" s="102"/>
      <c r="P188" s="102" t="s">
        <v>9</v>
      </c>
      <c r="Q188" s="102"/>
      <c r="R188" s="102"/>
      <c r="S188" s="102"/>
      <c r="T188" s="102"/>
    </row>
    <row r="189" spans="1:20">
      <c r="A189" s="5" t="s">
        <v>5</v>
      </c>
      <c r="B189" s="5" t="s">
        <v>6</v>
      </c>
      <c r="D189" s="5" t="s">
        <v>0</v>
      </c>
      <c r="E189" s="5" t="s">
        <v>61</v>
      </c>
      <c r="F189" s="5" t="s">
        <v>1</v>
      </c>
      <c r="G189" s="5" t="s">
        <v>6</v>
      </c>
      <c r="H189" s="5" t="s">
        <v>2</v>
      </c>
      <c r="J189" s="5" t="s">
        <v>0</v>
      </c>
      <c r="K189" s="5" t="s">
        <v>61</v>
      </c>
      <c r="L189" s="5" t="s">
        <v>1</v>
      </c>
      <c r="M189" s="5" t="s">
        <v>6</v>
      </c>
      <c r="N189" s="5" t="s">
        <v>2</v>
      </c>
      <c r="P189" s="5" t="s">
        <v>0</v>
      </c>
      <c r="Q189" s="5" t="s">
        <v>61</v>
      </c>
      <c r="R189" s="5" t="s">
        <v>1</v>
      </c>
      <c r="S189" s="5" t="s">
        <v>6</v>
      </c>
      <c r="T189" s="5" t="s">
        <v>2</v>
      </c>
    </row>
    <row r="190" spans="1:20">
      <c r="A190">
        <v>92324.201892768499</v>
      </c>
      <c r="B190">
        <v>10.981091834034912</v>
      </c>
      <c r="D190">
        <v>1</v>
      </c>
      <c r="E190">
        <v>167132.12238239514</v>
      </c>
      <c r="F190">
        <v>159652.67763974983</v>
      </c>
      <c r="G190">
        <v>4.6848226119466617E-2</v>
      </c>
      <c r="H190">
        <v>2364.0056009292603</v>
      </c>
      <c r="J190">
        <v>1</v>
      </c>
      <c r="K190">
        <v>167907.30380877544</v>
      </c>
      <c r="L190">
        <v>17121.873671283825</v>
      </c>
      <c r="M190">
        <v>8.8065963475938602</v>
      </c>
      <c r="N190">
        <v>673.35248994827271</v>
      </c>
      <c r="P190">
        <v>1</v>
      </c>
      <c r="Q190">
        <v>167907.30380877576</v>
      </c>
      <c r="R190">
        <v>17121.873671283825</v>
      </c>
      <c r="S190">
        <v>8.806596347593878</v>
      </c>
      <c r="T190">
        <v>125.40088891983032</v>
      </c>
    </row>
    <row r="191" spans="1:20">
      <c r="D191">
        <v>2</v>
      </c>
      <c r="E191">
        <v>163887.16456325338</v>
      </c>
      <c r="F191">
        <v>159652.67763974983</v>
      </c>
      <c r="G191">
        <v>2.6523118723122841E-2</v>
      </c>
      <c r="H191">
        <v>3668.818806886673</v>
      </c>
      <c r="J191">
        <v>2</v>
      </c>
      <c r="K191">
        <v>164342.05263216418</v>
      </c>
      <c r="L191">
        <v>17121.873671283825</v>
      </c>
      <c r="M191">
        <v>8.5983684839231476</v>
      </c>
      <c r="N191">
        <v>1435.9602560997009</v>
      </c>
      <c r="P191">
        <v>2</v>
      </c>
      <c r="Q191">
        <v>164342.05263216441</v>
      </c>
      <c r="R191">
        <v>17121.873671283825</v>
      </c>
      <c r="S191">
        <v>8.59836848392316</v>
      </c>
      <c r="T191">
        <v>276.64472103118896</v>
      </c>
    </row>
    <row r="192" spans="1:20">
      <c r="J192">
        <v>3</v>
      </c>
      <c r="K192">
        <v>163451.68897979267</v>
      </c>
      <c r="L192">
        <v>160625.40928843094</v>
      </c>
      <c r="M192">
        <v>1.759547075323965E-2</v>
      </c>
      <c r="N192">
        <v>2048.4954810142517</v>
      </c>
      <c r="P192">
        <v>3</v>
      </c>
      <c r="Q192">
        <v>163451.68897979273</v>
      </c>
      <c r="R192">
        <v>160625.40928843094</v>
      </c>
      <c r="S192">
        <v>1.7595470753240011E-2</v>
      </c>
      <c r="T192">
        <v>412.75897288322449</v>
      </c>
    </row>
    <row r="193" spans="1:20">
      <c r="J193">
        <v>4</v>
      </c>
      <c r="K193">
        <v>162987.78450333496</v>
      </c>
      <c r="L193">
        <v>160625.40928843094</v>
      </c>
      <c r="M193">
        <v>1.4707356858228863E-2</v>
      </c>
      <c r="N193">
        <v>2940.3488659858704</v>
      </c>
      <c r="P193">
        <v>4</v>
      </c>
      <c r="Q193">
        <v>162987.78450333505</v>
      </c>
      <c r="R193">
        <v>160625.40928843094</v>
      </c>
      <c r="S193">
        <v>1.4707356858229407E-2</v>
      </c>
      <c r="T193">
        <v>567.74669790267944</v>
      </c>
    </row>
    <row r="194" spans="1:20">
      <c r="J194">
        <v>5</v>
      </c>
      <c r="K194">
        <v>162987.78450333496</v>
      </c>
      <c r="L194">
        <v>160625.40928843094</v>
      </c>
      <c r="M194">
        <v>1.4707356858228863E-2</v>
      </c>
      <c r="N194">
        <v>4674.9102311134338</v>
      </c>
      <c r="P194">
        <v>5</v>
      </c>
      <c r="Q194">
        <v>162987.78450333505</v>
      </c>
      <c r="R194">
        <v>160625.40928843094</v>
      </c>
      <c r="S194">
        <v>1.4707356858229407E-2</v>
      </c>
      <c r="T194">
        <v>839.83112597465515</v>
      </c>
    </row>
    <row r="195" spans="1:20">
      <c r="P195">
        <v>6</v>
      </c>
      <c r="Q195">
        <v>162987.78450333505</v>
      </c>
      <c r="R195">
        <v>160625.40928843094</v>
      </c>
      <c r="S195">
        <v>1.4707356858229407E-2</v>
      </c>
      <c r="T195">
        <v>1175.8125958442688</v>
      </c>
    </row>
    <row r="196" spans="1:20">
      <c r="P196">
        <v>7</v>
      </c>
      <c r="Q196">
        <v>162987.78450333505</v>
      </c>
      <c r="R196">
        <v>160625.40928843094</v>
      </c>
      <c r="S196">
        <v>1.4707356858229407E-2</v>
      </c>
      <c r="T196">
        <v>1514.5671780109406</v>
      </c>
    </row>
    <row r="197" spans="1:20">
      <c r="P197">
        <v>8</v>
      </c>
      <c r="Q197">
        <v>162987.78450333505</v>
      </c>
      <c r="R197">
        <v>160625.40928843094</v>
      </c>
      <c r="S197">
        <v>1.4707356858229407E-2</v>
      </c>
      <c r="T197">
        <v>1734.746612071991</v>
      </c>
    </row>
    <row r="198" spans="1:20">
      <c r="P198">
        <v>9</v>
      </c>
      <c r="Q198">
        <v>162987.78450333505</v>
      </c>
      <c r="R198">
        <v>160625.40928843094</v>
      </c>
      <c r="S198">
        <v>1.4707356858229407E-2</v>
      </c>
      <c r="T198">
        <v>1962.9677810668945</v>
      </c>
    </row>
    <row r="199" spans="1:20">
      <c r="P199">
        <v>10</v>
      </c>
      <c r="Q199">
        <v>162987.78450333505</v>
      </c>
      <c r="R199">
        <v>161238.90264888018</v>
      </c>
      <c r="S199">
        <v>1.0846525408717897E-2</v>
      </c>
      <c r="T199">
        <v>2433.0051980018616</v>
      </c>
    </row>
    <row r="200" spans="1:20">
      <c r="P200">
        <v>11</v>
      </c>
      <c r="Q200">
        <v>162987.78450333505</v>
      </c>
      <c r="R200">
        <v>161238.90264888018</v>
      </c>
      <c r="S200">
        <v>1.0846525408717897E-2</v>
      </c>
      <c r="T200">
        <v>2881.087189912796</v>
      </c>
    </row>
    <row r="201" spans="1:20">
      <c r="P201">
        <v>12</v>
      </c>
      <c r="Q201">
        <v>162987.78450333505</v>
      </c>
      <c r="R201">
        <v>161880.19312808866</v>
      </c>
      <c r="S201">
        <v>6.8420438216922176E-3</v>
      </c>
      <c r="T201">
        <v>3323.1226089000702</v>
      </c>
    </row>
    <row r="202" spans="1:20">
      <c r="P202">
        <v>13</v>
      </c>
      <c r="Q202">
        <v>162987.78450333505</v>
      </c>
      <c r="R202">
        <v>161880.19312808866</v>
      </c>
      <c r="S202">
        <v>6.8420438216922176E-3</v>
      </c>
      <c r="T202">
        <v>3672.0328340530396</v>
      </c>
    </row>
    <row r="204" spans="1:20">
      <c r="A204" s="18" t="s">
        <v>3</v>
      </c>
      <c r="B204" s="19">
        <v>20</v>
      </c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1:20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0" t="s">
        <v>41</v>
      </c>
      <c r="B206" s="20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</row>
    <row r="207" spans="1:20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105" t="s">
        <v>4</v>
      </c>
      <c r="B208" s="105"/>
      <c r="C208" s="12"/>
      <c r="D208" s="105" t="s">
        <v>7</v>
      </c>
      <c r="E208" s="105"/>
      <c r="F208" s="105"/>
      <c r="G208" s="105"/>
      <c r="H208" s="105"/>
      <c r="I208" s="12"/>
      <c r="J208" s="105" t="s">
        <v>8</v>
      </c>
      <c r="K208" s="105"/>
      <c r="L208" s="105"/>
      <c r="M208" s="105"/>
      <c r="N208" s="105"/>
      <c r="O208" s="12"/>
      <c r="P208" s="105" t="s">
        <v>9</v>
      </c>
      <c r="Q208" s="105"/>
      <c r="R208" s="105"/>
      <c r="S208" s="105"/>
      <c r="T208" s="105"/>
    </row>
    <row r="209" spans="1:20">
      <c r="A209" s="22" t="s">
        <v>5</v>
      </c>
      <c r="B209" s="22" t="s">
        <v>6</v>
      </c>
      <c r="C209" s="12"/>
      <c r="D209" s="22" t="s">
        <v>0</v>
      </c>
      <c r="E209" s="22" t="s">
        <v>61</v>
      </c>
      <c r="F209" s="22" t="s">
        <v>1</v>
      </c>
      <c r="G209" s="22" t="s">
        <v>6</v>
      </c>
      <c r="H209" s="22" t="s">
        <v>2</v>
      </c>
      <c r="I209" s="12"/>
      <c r="J209" s="22" t="s">
        <v>0</v>
      </c>
      <c r="K209" s="22" t="s">
        <v>61</v>
      </c>
      <c r="L209" s="22" t="s">
        <v>1</v>
      </c>
      <c r="M209" s="22" t="s">
        <v>6</v>
      </c>
      <c r="N209" s="22" t="s">
        <v>2</v>
      </c>
      <c r="O209" s="12"/>
      <c r="P209" s="22" t="s">
        <v>0</v>
      </c>
      <c r="Q209" s="22" t="s">
        <v>61</v>
      </c>
      <c r="R209" s="22" t="s">
        <v>1</v>
      </c>
      <c r="S209" s="22" t="s">
        <v>6</v>
      </c>
      <c r="T209" s="22" t="s">
        <v>2</v>
      </c>
    </row>
    <row r="210" spans="1:20">
      <c r="A210">
        <v>237449.68517432472</v>
      </c>
      <c r="B210">
        <v>1.8142466068797019</v>
      </c>
      <c r="D210">
        <v>1</v>
      </c>
      <c r="E210">
        <v>267568.71921814082</v>
      </c>
      <c r="F210">
        <v>264847.23198331747</v>
      </c>
      <c r="G210">
        <v>1.0275686909934448E-2</v>
      </c>
      <c r="H210">
        <v>112.69342303276062</v>
      </c>
      <c r="J210">
        <v>1</v>
      </c>
      <c r="K210">
        <v>267667.73809587839</v>
      </c>
      <c r="L210">
        <v>263895.73559438024</v>
      </c>
      <c r="M210">
        <v>1.429353336461598E-2</v>
      </c>
      <c r="N210">
        <v>104.19330406188965</v>
      </c>
      <c r="P210">
        <v>1</v>
      </c>
      <c r="Q210">
        <v>267667.73809587845</v>
      </c>
      <c r="R210">
        <v>263895.73559438024</v>
      </c>
      <c r="S210">
        <v>1.4293533364616202E-2</v>
      </c>
      <c r="T210">
        <v>58.431091070175171</v>
      </c>
    </row>
    <row r="211" spans="1:20">
      <c r="D211">
        <v>2</v>
      </c>
      <c r="E211">
        <v>266136.79407268803</v>
      </c>
      <c r="F211">
        <v>264847.23198331747</v>
      </c>
      <c r="G211">
        <v>4.8690789770149158E-3</v>
      </c>
      <c r="H211">
        <v>2247.9717512130737</v>
      </c>
      <c r="J211">
        <v>2</v>
      </c>
      <c r="K211">
        <v>266181.10226550576</v>
      </c>
      <c r="L211">
        <v>264717.23136702122</v>
      </c>
      <c r="M211">
        <v>5.5299418588090985E-3</v>
      </c>
      <c r="N211">
        <v>234.06495809555054</v>
      </c>
      <c r="P211">
        <v>2</v>
      </c>
      <c r="Q211">
        <v>266181.10226550582</v>
      </c>
      <c r="R211">
        <v>264717.23136702122</v>
      </c>
      <c r="S211">
        <v>5.529941858809318E-3</v>
      </c>
      <c r="T211">
        <v>113.60587191581726</v>
      </c>
    </row>
    <row r="212" spans="1:20">
      <c r="D212">
        <v>3</v>
      </c>
      <c r="E212">
        <v>265424.78742315224</v>
      </c>
      <c r="F212">
        <v>264847.23198331747</v>
      </c>
      <c r="G212">
        <v>2.1807116333054741E-3</v>
      </c>
      <c r="H212">
        <v>3620.1438300609589</v>
      </c>
      <c r="J212">
        <v>3</v>
      </c>
      <c r="K212">
        <v>265459.65479293233</v>
      </c>
      <c r="L212">
        <v>264717.23136702122</v>
      </c>
      <c r="M212">
        <v>2.8045904759473952E-3</v>
      </c>
      <c r="N212">
        <v>330.69404101371765</v>
      </c>
      <c r="P212">
        <v>3</v>
      </c>
      <c r="Q212">
        <v>265459.65479293239</v>
      </c>
      <c r="R212">
        <v>264717.23136702122</v>
      </c>
      <c r="S212">
        <v>2.8045904759476151E-3</v>
      </c>
      <c r="T212">
        <v>178.12758207321167</v>
      </c>
    </row>
    <row r="213" spans="1:20">
      <c r="J213">
        <v>4</v>
      </c>
      <c r="K213">
        <v>265015.163412489</v>
      </c>
      <c r="L213">
        <v>264737.65107489732</v>
      </c>
      <c r="M213">
        <v>1.0482541356127779E-3</v>
      </c>
      <c r="N213">
        <v>435.35753107070923</v>
      </c>
      <c r="P213">
        <v>4</v>
      </c>
      <c r="Q213">
        <v>265015.163412489</v>
      </c>
      <c r="R213">
        <v>264737.65107489732</v>
      </c>
      <c r="S213">
        <v>1.0482541356127779E-3</v>
      </c>
      <c r="T213">
        <v>222.95022392272949</v>
      </c>
    </row>
    <row r="214" spans="1:20">
      <c r="J214">
        <v>5</v>
      </c>
      <c r="K214">
        <v>265015.163412489</v>
      </c>
      <c r="L214">
        <v>264737.65107489732</v>
      </c>
      <c r="M214">
        <v>1.0482541356127779E-3</v>
      </c>
      <c r="N214">
        <v>602.36538004875183</v>
      </c>
      <c r="P214">
        <v>5</v>
      </c>
      <c r="Q214">
        <v>265015.163412489</v>
      </c>
      <c r="R214">
        <v>264737.65107489732</v>
      </c>
      <c r="S214">
        <v>1.0482541356127779E-3</v>
      </c>
      <c r="T214">
        <v>285.87989091873169</v>
      </c>
    </row>
    <row r="215" spans="1:20">
      <c r="J215">
        <v>6</v>
      </c>
      <c r="K215">
        <v>265015.163412489</v>
      </c>
      <c r="L215">
        <v>264870.63068226882</v>
      </c>
      <c r="M215">
        <v>5.4567291906951372E-4</v>
      </c>
      <c r="N215">
        <v>733.62799310684204</v>
      </c>
      <c r="P215">
        <v>6</v>
      </c>
      <c r="Q215">
        <v>265015.163412489</v>
      </c>
      <c r="R215">
        <v>264870.63068226882</v>
      </c>
      <c r="S215">
        <v>5.4567291906951372E-4</v>
      </c>
      <c r="T215">
        <v>352.59740304946899</v>
      </c>
    </row>
    <row r="217" spans="1:20">
      <c r="A217" s="6" t="s">
        <v>11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9" spans="1:20">
      <c r="A219" s="17" t="s">
        <v>4</v>
      </c>
      <c r="B219" s="17"/>
      <c r="D219" s="17" t="s">
        <v>7</v>
      </c>
      <c r="E219" s="17"/>
      <c r="F219" s="17"/>
      <c r="G219" s="17"/>
      <c r="H219" s="17"/>
      <c r="J219" s="17" t="s">
        <v>8</v>
      </c>
      <c r="K219" s="17"/>
      <c r="L219" s="17"/>
      <c r="M219" s="17"/>
      <c r="N219" s="17"/>
      <c r="P219" s="17" t="s">
        <v>9</v>
      </c>
      <c r="Q219" s="17"/>
      <c r="R219" s="17"/>
      <c r="S219" s="17"/>
      <c r="T219" s="17"/>
    </row>
    <row r="220" spans="1:20">
      <c r="A220" s="5" t="s">
        <v>5</v>
      </c>
      <c r="B220" s="5" t="s">
        <v>6</v>
      </c>
      <c r="D220" s="5" t="s">
        <v>0</v>
      </c>
      <c r="E220" s="5" t="s">
        <v>61</v>
      </c>
      <c r="F220" s="5" t="s">
        <v>1</v>
      </c>
      <c r="G220" s="5" t="s">
        <v>6</v>
      </c>
      <c r="H220" s="5" t="s">
        <v>2</v>
      </c>
      <c r="J220" s="5" t="s">
        <v>0</v>
      </c>
      <c r="K220" s="5" t="s">
        <v>61</v>
      </c>
      <c r="L220" s="5" t="s">
        <v>1</v>
      </c>
      <c r="M220" s="5" t="s">
        <v>6</v>
      </c>
      <c r="N220" s="5" t="s">
        <v>2</v>
      </c>
      <c r="P220" s="5" t="s">
        <v>0</v>
      </c>
      <c r="Q220" s="5" t="s">
        <v>61</v>
      </c>
      <c r="R220" s="5" t="s">
        <v>1</v>
      </c>
      <c r="S220" s="5" t="s">
        <v>6</v>
      </c>
      <c r="T220" s="5" t="s">
        <v>2</v>
      </c>
    </row>
    <row r="221" spans="1:20">
      <c r="A221">
        <v>149476.67043994745</v>
      </c>
      <c r="B221">
        <v>2.7898617659589569</v>
      </c>
      <c r="D221">
        <v>1</v>
      </c>
      <c r="E221">
        <v>160934.53151208506</v>
      </c>
      <c r="F221">
        <v>156127.40227076504</v>
      </c>
      <c r="G221">
        <v>3.0789785594352078E-2</v>
      </c>
      <c r="H221">
        <v>1560.0640361309052</v>
      </c>
      <c r="J221">
        <v>1</v>
      </c>
      <c r="K221">
        <v>161290.10168501278</v>
      </c>
      <c r="L221">
        <v>156664.99578018207</v>
      </c>
      <c r="M221">
        <v>2.9522267445883259E-2</v>
      </c>
      <c r="N221">
        <v>456.64207315444946</v>
      </c>
      <c r="P221">
        <v>1</v>
      </c>
      <c r="Q221">
        <v>161290.10168501292</v>
      </c>
      <c r="R221">
        <v>156664.99578018207</v>
      </c>
      <c r="S221">
        <v>2.9522267445884185E-2</v>
      </c>
      <c r="T221">
        <v>134.74614286422729</v>
      </c>
    </row>
    <row r="222" spans="1:20">
      <c r="D222">
        <v>2</v>
      </c>
      <c r="E222">
        <v>158473.50266197548</v>
      </c>
      <c r="F222">
        <v>156127.40227076504</v>
      </c>
      <c r="G222">
        <v>1.5026832939561079E-2</v>
      </c>
      <c r="H222">
        <v>3634.4264421463013</v>
      </c>
      <c r="J222">
        <v>2</v>
      </c>
      <c r="K222">
        <v>158709.90230882715</v>
      </c>
      <c r="L222">
        <v>156664.99578018207</v>
      </c>
      <c r="M222">
        <v>1.3052734074140619E-2</v>
      </c>
      <c r="N222">
        <v>1123.5410010814667</v>
      </c>
      <c r="P222">
        <v>2</v>
      </c>
      <c r="Q222">
        <v>158709.90230882703</v>
      </c>
      <c r="R222">
        <v>156664.99578018207</v>
      </c>
      <c r="S222">
        <v>1.3052734074139875E-2</v>
      </c>
      <c r="T222">
        <v>264.68576598167419</v>
      </c>
    </row>
    <row r="223" spans="1:20">
      <c r="J223">
        <v>3</v>
      </c>
      <c r="K223">
        <v>157545.05187938205</v>
      </c>
      <c r="L223">
        <v>156664.99578018207</v>
      </c>
      <c r="M223">
        <v>5.6174392678936067E-3</v>
      </c>
      <c r="N223">
        <v>1605.7520999908447</v>
      </c>
      <c r="P223">
        <v>3</v>
      </c>
      <c r="Q223">
        <v>157545.05187938234</v>
      </c>
      <c r="R223">
        <v>156664.99578018207</v>
      </c>
      <c r="S223">
        <v>5.6174392678954646E-3</v>
      </c>
      <c r="T223">
        <v>396.6326367855072</v>
      </c>
    </row>
    <row r="224" spans="1:20">
      <c r="J224">
        <v>4</v>
      </c>
      <c r="K224">
        <v>157116.61258788186</v>
      </c>
      <c r="L224">
        <v>156664.99578018207</v>
      </c>
      <c r="M224">
        <v>2.8826912192526579E-3</v>
      </c>
      <c r="N224">
        <v>2185.0726070404053</v>
      </c>
      <c r="P224">
        <v>4</v>
      </c>
      <c r="Q224">
        <v>157116.61258788212</v>
      </c>
      <c r="R224">
        <v>156664.99578018207</v>
      </c>
      <c r="S224">
        <v>2.8826912192543297E-3</v>
      </c>
      <c r="T224">
        <v>531.67221188545227</v>
      </c>
    </row>
    <row r="225" spans="1:20">
      <c r="J225">
        <v>5</v>
      </c>
      <c r="K225">
        <v>157116.61258788186</v>
      </c>
      <c r="L225">
        <v>156664.99578018207</v>
      </c>
      <c r="M225">
        <v>2.8826912192526579E-3</v>
      </c>
      <c r="N225">
        <v>3161.1052939891815</v>
      </c>
      <c r="P225">
        <v>5</v>
      </c>
      <c r="Q225">
        <v>157116.61258788212</v>
      </c>
      <c r="R225">
        <v>156664.99578018207</v>
      </c>
      <c r="S225">
        <v>2.8826912192543297E-3</v>
      </c>
      <c r="T225">
        <v>698.93625593185425</v>
      </c>
    </row>
    <row r="226" spans="1:20">
      <c r="J226">
        <v>6</v>
      </c>
      <c r="K226">
        <v>157116.61258788186</v>
      </c>
      <c r="L226">
        <v>156664.99578018207</v>
      </c>
      <c r="M226">
        <v>2.8826912192526579E-3</v>
      </c>
      <c r="N226">
        <v>4724.4328761100769</v>
      </c>
      <c r="P226">
        <v>6</v>
      </c>
      <c r="Q226">
        <v>157116.61258788212</v>
      </c>
      <c r="R226">
        <v>156664.99578018207</v>
      </c>
      <c r="S226">
        <v>2.8826912192543297E-3</v>
      </c>
      <c r="T226">
        <v>919.40642189979553</v>
      </c>
    </row>
    <row r="227" spans="1:20">
      <c r="P227">
        <v>7</v>
      </c>
      <c r="Q227">
        <v>157116.61258788212</v>
      </c>
      <c r="R227">
        <v>156664.99578018207</v>
      </c>
      <c r="S227">
        <v>2.8826912192543297E-3</v>
      </c>
      <c r="T227">
        <v>1095.8060038089752</v>
      </c>
    </row>
    <row r="228" spans="1:20">
      <c r="P228">
        <v>8</v>
      </c>
      <c r="Q228">
        <v>157116.61258788212</v>
      </c>
      <c r="R228">
        <v>156664.99578018207</v>
      </c>
      <c r="S228">
        <v>2.8826912192543297E-3</v>
      </c>
      <c r="T228">
        <v>1297.4895877838135</v>
      </c>
    </row>
    <row r="229" spans="1:20">
      <c r="P229">
        <v>9</v>
      </c>
      <c r="Q229">
        <v>157116.61258788212</v>
      </c>
      <c r="R229">
        <v>156664.99578018207</v>
      </c>
      <c r="S229">
        <v>2.8826912192543297E-3</v>
      </c>
      <c r="T229">
        <v>1454.0037260055542</v>
      </c>
    </row>
    <row r="230" spans="1:20">
      <c r="P230">
        <v>10</v>
      </c>
      <c r="Q230">
        <v>157116.61258788212</v>
      </c>
      <c r="R230">
        <v>156664.99578018207</v>
      </c>
      <c r="S230">
        <v>2.8826912192543297E-3</v>
      </c>
      <c r="T230">
        <v>1686.524600982666</v>
      </c>
    </row>
    <row r="231" spans="1:20">
      <c r="P231">
        <v>11</v>
      </c>
      <c r="Q231">
        <v>157116.61258788212</v>
      </c>
      <c r="R231">
        <v>156779.21445409185</v>
      </c>
      <c r="S231">
        <v>2.1520590912838325E-3</v>
      </c>
      <c r="T231">
        <v>1979.419469833374</v>
      </c>
    </row>
    <row r="232" spans="1:20">
      <c r="P232">
        <v>12</v>
      </c>
      <c r="Q232">
        <v>157116.61258788212</v>
      </c>
      <c r="R232">
        <v>156779.21445409185</v>
      </c>
      <c r="S232">
        <v>2.1520590912838325E-3</v>
      </c>
      <c r="T232">
        <v>2433.7174258232117</v>
      </c>
    </row>
    <row r="233" spans="1:20">
      <c r="P233">
        <v>13</v>
      </c>
      <c r="Q233">
        <v>157116.61258788212</v>
      </c>
      <c r="R233">
        <v>156779.21445409185</v>
      </c>
      <c r="S233">
        <v>2.1520590912838325E-3</v>
      </c>
      <c r="T233">
        <v>2919.7317469120026</v>
      </c>
    </row>
    <row r="234" spans="1:20">
      <c r="P234">
        <v>14</v>
      </c>
      <c r="Q234">
        <v>157116.61258788212</v>
      </c>
      <c r="R234">
        <v>156779.21445409185</v>
      </c>
      <c r="S234">
        <v>2.1520590912838325E-3</v>
      </c>
      <c r="T234">
        <v>3544.7830278873444</v>
      </c>
    </row>
    <row r="235" spans="1:20">
      <c r="P235">
        <v>15</v>
      </c>
      <c r="Q235">
        <v>157116.61258788212</v>
      </c>
      <c r="R235">
        <v>156779.21445409185</v>
      </c>
      <c r="S235">
        <v>2.1520590912838325E-3</v>
      </c>
      <c r="T235">
        <v>4861.2383668422699</v>
      </c>
    </row>
    <row r="237" spans="1:20">
      <c r="A237" s="11" t="s">
        <v>13</v>
      </c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</row>
    <row r="239" spans="1:20">
      <c r="A239" s="102" t="s">
        <v>4</v>
      </c>
      <c r="B239" s="102"/>
      <c r="D239" s="102" t="s">
        <v>7</v>
      </c>
      <c r="E239" s="102"/>
      <c r="F239" s="102"/>
      <c r="G239" s="102"/>
      <c r="H239" s="102"/>
      <c r="J239" s="102" t="s">
        <v>8</v>
      </c>
      <c r="K239" s="102"/>
      <c r="L239" s="102"/>
      <c r="M239" s="102"/>
      <c r="N239" s="102"/>
      <c r="P239" s="102" t="s">
        <v>9</v>
      </c>
      <c r="Q239" s="102"/>
      <c r="R239" s="102"/>
      <c r="S239" s="102"/>
      <c r="T239" s="102"/>
    </row>
    <row r="240" spans="1:20">
      <c r="A240" s="5" t="s">
        <v>5</v>
      </c>
      <c r="B240" s="5" t="s">
        <v>6</v>
      </c>
      <c r="D240" s="5" t="s">
        <v>0</v>
      </c>
      <c r="E240" s="5" t="s">
        <v>61</v>
      </c>
      <c r="F240" s="5" t="s">
        <v>1</v>
      </c>
      <c r="G240" s="5" t="s">
        <v>6</v>
      </c>
      <c r="H240" s="5" t="s">
        <v>2</v>
      </c>
      <c r="J240" s="5" t="s">
        <v>0</v>
      </c>
      <c r="K240" s="5" t="s">
        <v>61</v>
      </c>
      <c r="L240" s="5" t="s">
        <v>1</v>
      </c>
      <c r="M240" s="5" t="s">
        <v>6</v>
      </c>
      <c r="N240" s="5" t="s">
        <v>2</v>
      </c>
      <c r="P240" s="5" t="s">
        <v>0</v>
      </c>
      <c r="Q240" s="5" t="s">
        <v>61</v>
      </c>
      <c r="R240" s="5" t="s">
        <v>1</v>
      </c>
      <c r="S240" s="5" t="s">
        <v>6</v>
      </c>
      <c r="T240" s="5" t="s">
        <v>2</v>
      </c>
    </row>
    <row r="241" spans="1:20">
      <c r="A241">
        <v>116190.80706447673</v>
      </c>
      <c r="B241">
        <v>7.4768676615969856</v>
      </c>
      <c r="D241">
        <v>1</v>
      </c>
      <c r="E241">
        <v>152611.76442684291</v>
      </c>
      <c r="F241">
        <v>144710.62436756605</v>
      </c>
      <c r="G241">
        <v>5.4599585163891684E-2</v>
      </c>
      <c r="H241">
        <v>3263.2345449924469</v>
      </c>
      <c r="J241">
        <v>1</v>
      </c>
      <c r="K241">
        <v>154047.01325264713</v>
      </c>
      <c r="L241">
        <v>43464.727586130633</v>
      </c>
      <c r="M241">
        <v>2.5441844872347184</v>
      </c>
      <c r="N241">
        <v>1006.6625368595123</v>
      </c>
      <c r="P241">
        <v>1</v>
      </c>
      <c r="Q241">
        <v>154047.01325264681</v>
      </c>
      <c r="R241">
        <v>43464.727586130633</v>
      </c>
      <c r="S241">
        <v>2.5441844872347112</v>
      </c>
      <c r="T241">
        <v>222.5017249584198</v>
      </c>
    </row>
    <row r="242" spans="1:20">
      <c r="D242">
        <v>2</v>
      </c>
      <c r="E242">
        <v>148330.38903300121</v>
      </c>
      <c r="F242">
        <v>144710.62436756605</v>
      </c>
      <c r="G242">
        <v>2.5013814163643761E-2</v>
      </c>
      <c r="H242">
        <v>3666.6355130672455</v>
      </c>
      <c r="J242">
        <v>2</v>
      </c>
      <c r="K242">
        <v>148983.79656792615</v>
      </c>
      <c r="L242">
        <v>43464.727586130633</v>
      </c>
      <c r="M242">
        <v>2.4276942440901457</v>
      </c>
      <c r="N242">
        <v>2237.4144020080566</v>
      </c>
      <c r="P242">
        <v>2</v>
      </c>
      <c r="Q242">
        <v>148983.79656792601</v>
      </c>
      <c r="R242">
        <v>43464.727586130633</v>
      </c>
      <c r="S242">
        <v>2.4276942440901426</v>
      </c>
      <c r="T242">
        <v>453.07023096084595</v>
      </c>
    </row>
    <row r="243" spans="1:20">
      <c r="J243">
        <v>3</v>
      </c>
      <c r="K243">
        <v>147231.68124503508</v>
      </c>
      <c r="L243">
        <v>43464.727586130633</v>
      </c>
      <c r="M243">
        <v>2.3873830441770889</v>
      </c>
      <c r="N243">
        <v>3625.3154518604279</v>
      </c>
      <c r="P243">
        <v>3</v>
      </c>
      <c r="Q243">
        <v>147231.68124503479</v>
      </c>
      <c r="R243">
        <v>43464.727586130633</v>
      </c>
      <c r="S243">
        <v>2.3873830441770822</v>
      </c>
      <c r="T243">
        <v>674.04126310348511</v>
      </c>
    </row>
    <row r="244" spans="1:20">
      <c r="P244">
        <v>4</v>
      </c>
      <c r="Q244">
        <v>146980.20665039285</v>
      </c>
      <c r="R244">
        <v>43464.727586130633</v>
      </c>
      <c r="S244">
        <v>2.3815973276062463</v>
      </c>
      <c r="T244">
        <v>830.58199310302734</v>
      </c>
    </row>
    <row r="245" spans="1:20">
      <c r="P245">
        <v>5</v>
      </c>
      <c r="Q245">
        <v>146980.20665039285</v>
      </c>
      <c r="R245">
        <v>43464.727586130633</v>
      </c>
      <c r="S245">
        <v>2.3815973276062463</v>
      </c>
      <c r="T245">
        <v>1157.402074098587</v>
      </c>
    </row>
    <row r="246" spans="1:20">
      <c r="P246">
        <v>6</v>
      </c>
      <c r="Q246">
        <v>146980.20665039285</v>
      </c>
      <c r="R246">
        <v>137628.75941367977</v>
      </c>
      <c r="S246">
        <v>6.7946897701844589E-2</v>
      </c>
      <c r="T246">
        <v>1374.7970659732819</v>
      </c>
    </row>
    <row r="247" spans="1:20">
      <c r="P247">
        <v>7</v>
      </c>
      <c r="Q247">
        <v>146980.20665039285</v>
      </c>
      <c r="R247">
        <v>137628.75941367977</v>
      </c>
      <c r="S247">
        <v>6.7946897701844589E-2</v>
      </c>
      <c r="T247">
        <v>1703.733873128891</v>
      </c>
    </row>
    <row r="248" spans="1:20">
      <c r="P248">
        <v>8</v>
      </c>
      <c r="Q248">
        <v>146980.20665039285</v>
      </c>
      <c r="R248">
        <v>137628.75941367977</v>
      </c>
      <c r="S248">
        <v>6.7946897701844589E-2</v>
      </c>
      <c r="T248">
        <v>2142.7309510707855</v>
      </c>
    </row>
    <row r="249" spans="1:20">
      <c r="P249">
        <v>9</v>
      </c>
      <c r="Q249">
        <v>146980.20665039285</v>
      </c>
      <c r="R249">
        <v>137628.75941367977</v>
      </c>
      <c r="S249">
        <v>6.7946897701844589E-2</v>
      </c>
      <c r="T249">
        <v>2468.704118013382</v>
      </c>
    </row>
    <row r="250" spans="1:20">
      <c r="P250">
        <v>10</v>
      </c>
      <c r="Q250">
        <v>146980.20665039285</v>
      </c>
      <c r="R250">
        <v>137628.75941367977</v>
      </c>
      <c r="S250">
        <v>6.7946897701844589E-2</v>
      </c>
      <c r="T250">
        <v>2888.0531740188599</v>
      </c>
    </row>
    <row r="251" spans="1:20">
      <c r="P251">
        <v>11</v>
      </c>
      <c r="Q251">
        <v>146980.20665039285</v>
      </c>
      <c r="R251">
        <v>137628.75941367977</v>
      </c>
      <c r="S251">
        <v>6.7946897701844589E-2</v>
      </c>
      <c r="T251">
        <v>3256.7569210529327</v>
      </c>
    </row>
    <row r="252" spans="1:20">
      <c r="P252">
        <v>12</v>
      </c>
      <c r="Q252">
        <v>146980.20665039285</v>
      </c>
      <c r="R252">
        <v>143900.19405889185</v>
      </c>
      <c r="S252">
        <v>2.1403811243232162E-2</v>
      </c>
      <c r="T252">
        <v>3814.7843239307404</v>
      </c>
    </row>
    <row r="254" spans="1:20">
      <c r="A254" s="18" t="s">
        <v>3</v>
      </c>
      <c r="B254" s="19">
        <v>25</v>
      </c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1:20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</row>
    <row r="256" spans="1:20">
      <c r="A256" s="20" t="s">
        <v>41</v>
      </c>
      <c r="B256" s="20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</row>
    <row r="257" spans="1:20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</row>
    <row r="258" spans="1:20">
      <c r="A258" s="105" t="s">
        <v>4</v>
      </c>
      <c r="B258" s="105"/>
      <c r="C258" s="12"/>
      <c r="D258" s="105" t="s">
        <v>7</v>
      </c>
      <c r="E258" s="105"/>
      <c r="F258" s="105"/>
      <c r="G258" s="105"/>
      <c r="H258" s="105"/>
      <c r="I258" s="12"/>
      <c r="J258" s="105" t="s">
        <v>8</v>
      </c>
      <c r="K258" s="105"/>
      <c r="L258" s="105"/>
      <c r="M258" s="105"/>
      <c r="N258" s="105"/>
      <c r="O258" s="12"/>
      <c r="P258" s="105" t="s">
        <v>9</v>
      </c>
      <c r="Q258" s="105"/>
      <c r="R258" s="105"/>
      <c r="S258" s="105"/>
      <c r="T258" s="105"/>
    </row>
    <row r="259" spans="1:20">
      <c r="A259" s="22" t="s">
        <v>5</v>
      </c>
      <c r="B259" s="22" t="s">
        <v>6</v>
      </c>
      <c r="C259" s="12"/>
      <c r="D259" s="22" t="s">
        <v>0</v>
      </c>
      <c r="E259" s="22" t="s">
        <v>61</v>
      </c>
      <c r="F259" s="22" t="s">
        <v>1</v>
      </c>
      <c r="G259" s="22" t="s">
        <v>6</v>
      </c>
      <c r="H259" s="22" t="s">
        <v>2</v>
      </c>
      <c r="I259" s="12"/>
      <c r="J259" s="22" t="s">
        <v>0</v>
      </c>
      <c r="K259" s="22" t="s">
        <v>61</v>
      </c>
      <c r="L259" s="22" t="s">
        <v>1</v>
      </c>
      <c r="M259" s="22" t="s">
        <v>6</v>
      </c>
      <c r="N259" s="22" t="s">
        <v>2</v>
      </c>
      <c r="O259" s="12"/>
      <c r="P259" s="22" t="s">
        <v>0</v>
      </c>
      <c r="Q259" s="22" t="s">
        <v>61</v>
      </c>
      <c r="R259" s="22" t="s">
        <v>1</v>
      </c>
      <c r="S259" s="22" t="s">
        <v>6</v>
      </c>
      <c r="T259" s="22" t="s">
        <v>2</v>
      </c>
    </row>
    <row r="260" spans="1:20">
      <c r="A260">
        <v>30447.546800000004</v>
      </c>
      <c r="B260">
        <v>20.509641869623746</v>
      </c>
      <c r="D260">
        <v>1</v>
      </c>
      <c r="E260">
        <v>256511.35967715096</v>
      </c>
      <c r="F260">
        <v>253447.9138802347</v>
      </c>
      <c r="G260">
        <v>1.2087082312162468E-2</v>
      </c>
      <c r="H260">
        <v>234.21310901641846</v>
      </c>
      <c r="J260">
        <v>1</v>
      </c>
      <c r="K260">
        <v>256514.7950798891</v>
      </c>
      <c r="L260">
        <v>253643.81616105698</v>
      </c>
      <c r="M260">
        <v>1.1318939141844174E-2</v>
      </c>
      <c r="N260">
        <v>167.15135288238525</v>
      </c>
      <c r="P260">
        <v>1</v>
      </c>
      <c r="Q260">
        <v>256514.7950798891</v>
      </c>
      <c r="R260">
        <v>253643.81616105698</v>
      </c>
      <c r="S260">
        <v>1.1318939141844174E-2</v>
      </c>
      <c r="T260">
        <v>52.227490901947021</v>
      </c>
    </row>
    <row r="261" spans="1:20">
      <c r="D261">
        <v>2</v>
      </c>
      <c r="E261">
        <v>255203.73134071313</v>
      </c>
      <c r="F261">
        <v>253447.9138802347</v>
      </c>
      <c r="G261">
        <v>6.9277250445554271E-3</v>
      </c>
      <c r="H261">
        <v>2436.2813200950623</v>
      </c>
      <c r="J261">
        <v>2</v>
      </c>
      <c r="K261">
        <v>255203.73134071313</v>
      </c>
      <c r="L261">
        <v>253643.81616105698</v>
      </c>
      <c r="M261">
        <v>6.1500225129306725E-3</v>
      </c>
      <c r="N261">
        <v>269.79614996910095</v>
      </c>
      <c r="P261">
        <v>2</v>
      </c>
      <c r="Q261">
        <v>255203.73134071316</v>
      </c>
      <c r="R261">
        <v>253643.81616105698</v>
      </c>
      <c r="S261">
        <v>6.150022512930787E-3</v>
      </c>
      <c r="T261">
        <v>82.308425903320312</v>
      </c>
    </row>
    <row r="262" spans="1:20">
      <c r="D262">
        <v>3</v>
      </c>
      <c r="E262">
        <v>254496.58928075386</v>
      </c>
      <c r="F262">
        <v>253447.9138802347</v>
      </c>
      <c r="G262">
        <v>4.1376367414675454E-3</v>
      </c>
      <c r="H262">
        <v>3615.2359809875488</v>
      </c>
      <c r="J262">
        <v>3</v>
      </c>
      <c r="K262">
        <v>254518.04148515963</v>
      </c>
      <c r="L262">
        <v>253643.81616105698</v>
      </c>
      <c r="M262">
        <v>3.4466652384205526E-3</v>
      </c>
      <c r="N262">
        <v>477.31900191307068</v>
      </c>
      <c r="P262">
        <v>3</v>
      </c>
      <c r="Q262">
        <v>254518.04148515983</v>
      </c>
      <c r="R262">
        <v>253643.81616105698</v>
      </c>
      <c r="S262">
        <v>3.4466652384213558E-3</v>
      </c>
      <c r="T262">
        <v>171.20626902580261</v>
      </c>
    </row>
    <row r="263" spans="1:20">
      <c r="J263">
        <v>4</v>
      </c>
      <c r="K263">
        <v>254155.20080185498</v>
      </c>
      <c r="L263">
        <v>253643.81616105698</v>
      </c>
      <c r="M263">
        <v>2.0161526054050783E-3</v>
      </c>
      <c r="N263">
        <v>692.37578392028809</v>
      </c>
      <c r="P263">
        <v>4</v>
      </c>
      <c r="Q263">
        <v>254155.20080185507</v>
      </c>
      <c r="R263">
        <v>253643.81616105698</v>
      </c>
      <c r="S263">
        <v>2.0161526054054226E-3</v>
      </c>
      <c r="T263">
        <v>259.53150796890259</v>
      </c>
    </row>
    <row r="264" spans="1:20">
      <c r="J264">
        <v>5</v>
      </c>
      <c r="K264">
        <v>254155.20080185498</v>
      </c>
      <c r="L264">
        <v>253643.81616105698</v>
      </c>
      <c r="M264">
        <v>2.0161526054050783E-3</v>
      </c>
      <c r="N264">
        <v>1002.1717858314514</v>
      </c>
      <c r="P264">
        <v>5</v>
      </c>
      <c r="Q264">
        <v>254155.20080185507</v>
      </c>
      <c r="R264">
        <v>253643.81616105698</v>
      </c>
      <c r="S264">
        <v>2.0161526054054226E-3</v>
      </c>
      <c r="T264">
        <v>380.75027704238892</v>
      </c>
    </row>
    <row r="265" spans="1:20">
      <c r="J265">
        <v>6</v>
      </c>
      <c r="K265">
        <v>254155.20080185498</v>
      </c>
      <c r="L265">
        <v>253643.81616105698</v>
      </c>
      <c r="M265">
        <v>2.0161526054050783E-3</v>
      </c>
      <c r="N265">
        <v>1346.2450799942017</v>
      </c>
      <c r="P265">
        <v>6</v>
      </c>
      <c r="Q265">
        <v>254155.20080185507</v>
      </c>
      <c r="R265">
        <v>253643.81616105698</v>
      </c>
      <c r="S265">
        <v>2.0161526054054226E-3</v>
      </c>
      <c r="T265">
        <v>539.63253903388977</v>
      </c>
    </row>
    <row r="266" spans="1:20">
      <c r="J266">
        <v>7</v>
      </c>
      <c r="K266">
        <v>253959.81406347296</v>
      </c>
      <c r="L266">
        <v>253643.81616105698</v>
      </c>
      <c r="M266">
        <v>1.2458332601940263E-3</v>
      </c>
      <c r="N266">
        <v>1784.7623629570007</v>
      </c>
      <c r="P266">
        <v>7</v>
      </c>
      <c r="Q266">
        <v>253959.81406347296</v>
      </c>
      <c r="R266">
        <v>253643.81616105698</v>
      </c>
      <c r="S266">
        <v>1.2458332601940263E-3</v>
      </c>
      <c r="T266">
        <v>716.60301494598389</v>
      </c>
    </row>
    <row r="267" spans="1:20">
      <c r="J267">
        <v>8</v>
      </c>
      <c r="K267">
        <v>253802.16911188484</v>
      </c>
      <c r="L267">
        <v>253643.81616105698</v>
      </c>
      <c r="M267">
        <v>6.2431228651483868E-4</v>
      </c>
      <c r="N267">
        <v>2049.291286945343</v>
      </c>
      <c r="P267">
        <v>8</v>
      </c>
      <c r="Q267">
        <v>253802.16911188504</v>
      </c>
      <c r="R267">
        <v>253643.81616105698</v>
      </c>
      <c r="S267">
        <v>6.2431228651564185E-4</v>
      </c>
      <c r="T267">
        <v>834.45980787277222</v>
      </c>
    </row>
    <row r="269" spans="1:20">
      <c r="A269" s="6" t="s">
        <v>11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1" spans="1:20">
      <c r="A271" s="17" t="s">
        <v>4</v>
      </c>
      <c r="B271" s="17"/>
      <c r="D271" s="17" t="s">
        <v>7</v>
      </c>
      <c r="E271" s="17"/>
      <c r="F271" s="17"/>
      <c r="G271" s="17"/>
      <c r="H271" s="17"/>
      <c r="J271" s="17" t="s">
        <v>8</v>
      </c>
      <c r="K271" s="17"/>
      <c r="L271" s="17"/>
      <c r="M271" s="17"/>
      <c r="N271" s="17"/>
      <c r="P271" s="17" t="s">
        <v>9</v>
      </c>
      <c r="Q271" s="17"/>
      <c r="R271" s="17"/>
      <c r="S271" s="17"/>
      <c r="T271" s="17"/>
    </row>
    <row r="272" spans="1:20">
      <c r="A272" s="5" t="s">
        <v>5</v>
      </c>
      <c r="B272" s="5" t="s">
        <v>6</v>
      </c>
      <c r="D272" s="5" t="s">
        <v>0</v>
      </c>
      <c r="E272" s="5" t="s">
        <v>61</v>
      </c>
      <c r="F272" s="5" t="s">
        <v>1</v>
      </c>
      <c r="G272" s="5" t="s">
        <v>6</v>
      </c>
      <c r="H272" s="5" t="s">
        <v>2</v>
      </c>
      <c r="J272" s="36" t="s">
        <v>0</v>
      </c>
      <c r="K272" s="36" t="s">
        <v>61</v>
      </c>
      <c r="L272" s="36" t="s">
        <v>1</v>
      </c>
      <c r="M272" s="36" t="s">
        <v>6</v>
      </c>
      <c r="N272" s="36" t="s">
        <v>2</v>
      </c>
      <c r="O272" s="24"/>
      <c r="P272" s="5" t="s">
        <v>0</v>
      </c>
      <c r="Q272" s="5" t="s">
        <v>61</v>
      </c>
      <c r="R272" s="5" t="s">
        <v>1</v>
      </c>
      <c r="S272" s="5" t="s">
        <v>6</v>
      </c>
      <c r="T272" s="5" t="s">
        <v>2</v>
      </c>
    </row>
    <row r="273" spans="1:22">
      <c r="A273">
        <v>139938.03488993782</v>
      </c>
      <c r="B273">
        <v>3.1584111768576917</v>
      </c>
      <c r="D273">
        <v>1</v>
      </c>
      <c r="E273">
        <v>159737.62017753138</v>
      </c>
      <c r="F273">
        <v>154712.85300638294</v>
      </c>
      <c r="G273">
        <v>3.2478020238830049E-2</v>
      </c>
      <c r="H273">
        <v>3510.0194199085236</v>
      </c>
      <c r="J273" s="24">
        <v>1</v>
      </c>
      <c r="K273" s="24">
        <v>160041.91673916153</v>
      </c>
      <c r="L273" s="24">
        <v>153046.8886311659</v>
      </c>
      <c r="M273" s="24">
        <v>4.5705131091251676E-2</v>
      </c>
      <c r="N273" s="24">
        <v>610.71694278717041</v>
      </c>
      <c r="O273" s="24"/>
      <c r="P273" s="12">
        <v>1</v>
      </c>
      <c r="Q273" s="12">
        <v>160041.91699999999</v>
      </c>
      <c r="R273" s="12">
        <v>153046.889</v>
      </c>
      <c r="S273" s="12">
        <v>4.5705129999999997E-2</v>
      </c>
      <c r="T273" s="12">
        <v>134.82291000000001</v>
      </c>
      <c r="U273" s="12"/>
      <c r="V273" s="12"/>
    </row>
    <row r="274" spans="1:22">
      <c r="D274">
        <v>2</v>
      </c>
      <c r="E274">
        <v>156754.11845801637</v>
      </c>
      <c r="F274">
        <v>154712.85300638294</v>
      </c>
      <c r="G274">
        <v>1.3193897029028441E-2</v>
      </c>
      <c r="H274">
        <v>3647.9442579746246</v>
      </c>
      <c r="J274" s="24">
        <v>2</v>
      </c>
      <c r="K274" s="24">
        <v>157093.68028662194</v>
      </c>
      <c r="L274" s="24">
        <v>153046.8886311659</v>
      </c>
      <c r="M274" s="24">
        <v>2.6441515352909714E-2</v>
      </c>
      <c r="N274" s="24">
        <v>1120.5505750179291</v>
      </c>
      <c r="O274" s="24"/>
      <c r="P274" s="12">
        <v>2</v>
      </c>
      <c r="Q274" s="12">
        <v>157093.68</v>
      </c>
      <c r="R274" s="12">
        <v>153046.889</v>
      </c>
      <c r="S274" s="12">
        <v>2.644152E-2</v>
      </c>
      <c r="T274" s="12">
        <v>292.683965</v>
      </c>
      <c r="U274" s="12"/>
      <c r="V274" s="12"/>
    </row>
    <row r="275" spans="1:22">
      <c r="J275" s="24">
        <v>3</v>
      </c>
      <c r="K275" s="24">
        <v>155884.47002192031</v>
      </c>
      <c r="L275" s="24">
        <v>154698.67735695737</v>
      </c>
      <c r="M275" s="24">
        <v>7.665176491630862E-3</v>
      </c>
      <c r="N275" s="24">
        <v>1996.0941100120544</v>
      </c>
      <c r="O275" s="24"/>
      <c r="P275" s="12">
        <v>3</v>
      </c>
      <c r="Q275" s="12">
        <v>155884.47</v>
      </c>
      <c r="R275" s="12">
        <v>154698.677</v>
      </c>
      <c r="S275" s="12">
        <v>7.6651799999999997E-3</v>
      </c>
      <c r="T275" s="12">
        <v>645.21393999999998</v>
      </c>
      <c r="U275" s="12"/>
      <c r="V275" s="12"/>
    </row>
    <row r="276" spans="1:22">
      <c r="J276" s="24">
        <v>4</v>
      </c>
      <c r="K276" s="24">
        <v>155527.41936097899</v>
      </c>
      <c r="L276" s="24">
        <v>154698.67735695737</v>
      </c>
      <c r="M276" s="24">
        <v>5.3571369722144055E-3</v>
      </c>
      <c r="N276" s="24">
        <v>3229.1571288108826</v>
      </c>
      <c r="O276" s="24"/>
      <c r="P276" s="12">
        <v>4</v>
      </c>
      <c r="Q276" s="12">
        <v>155527.41899999999</v>
      </c>
      <c r="R276" s="12">
        <v>154698.677</v>
      </c>
      <c r="S276" s="12">
        <v>5.3571399999999998E-3</v>
      </c>
      <c r="T276" s="12">
        <v>1187.6547</v>
      </c>
      <c r="U276" s="12"/>
      <c r="V276" s="12"/>
    </row>
    <row r="277" spans="1:22">
      <c r="J277" s="24">
        <v>5</v>
      </c>
      <c r="K277" s="24">
        <v>155527.41936097899</v>
      </c>
      <c r="L277" s="24">
        <v>154698.67735695737</v>
      </c>
      <c r="M277" s="24">
        <v>5.3571369722144055E-3</v>
      </c>
      <c r="N277" s="24">
        <v>4010.4619598388672</v>
      </c>
      <c r="O277" s="24"/>
      <c r="P277" s="12">
        <v>5</v>
      </c>
      <c r="Q277" s="12">
        <v>155527.41899999999</v>
      </c>
      <c r="R277" s="12">
        <v>154698.677</v>
      </c>
      <c r="S277" s="12">
        <v>5.3571399999999998E-3</v>
      </c>
      <c r="T277" s="12">
        <v>1474.51181</v>
      </c>
      <c r="U277" s="12"/>
      <c r="V277" s="12"/>
    </row>
    <row r="278" spans="1:22">
      <c r="J278" s="24"/>
      <c r="K278" s="24"/>
      <c r="L278" s="24"/>
      <c r="M278" s="24"/>
      <c r="N278" s="24"/>
      <c r="O278" s="24"/>
      <c r="P278" s="12">
        <v>6</v>
      </c>
      <c r="Q278" s="12">
        <v>155527.41899999999</v>
      </c>
      <c r="R278" s="12">
        <v>154698.677</v>
      </c>
      <c r="S278" s="12">
        <v>5.3571399999999998E-3</v>
      </c>
      <c r="T278" s="12">
        <v>1837.06035</v>
      </c>
      <c r="U278" s="12"/>
      <c r="V278" s="12"/>
    </row>
    <row r="279" spans="1:22">
      <c r="J279" s="24"/>
      <c r="K279" s="24"/>
      <c r="L279" s="24"/>
      <c r="M279" s="24"/>
      <c r="N279" s="24"/>
      <c r="O279" s="24"/>
      <c r="P279" s="12">
        <v>7</v>
      </c>
      <c r="Q279" s="12">
        <v>155527.41899999999</v>
      </c>
      <c r="R279" s="12">
        <v>154698.677</v>
      </c>
      <c r="S279" s="12">
        <v>5.3571399999999998E-3</v>
      </c>
      <c r="T279" s="12">
        <v>2271.0810499999998</v>
      </c>
      <c r="U279" s="12"/>
      <c r="V279" s="12"/>
    </row>
    <row r="280" spans="1:22">
      <c r="J280" s="24"/>
      <c r="K280" s="24"/>
      <c r="L280" s="24"/>
      <c r="M280" s="24"/>
      <c r="N280" s="24"/>
      <c r="O280" s="24"/>
      <c r="P280" s="12">
        <v>8</v>
      </c>
      <c r="Q280" s="12">
        <v>155527.41899999999</v>
      </c>
      <c r="R280" s="12">
        <v>154698.677</v>
      </c>
      <c r="S280" s="12">
        <v>5.3571399999999998E-3</v>
      </c>
      <c r="T280" s="12">
        <v>2710.13526</v>
      </c>
      <c r="U280" s="12"/>
      <c r="V280" s="12"/>
    </row>
    <row r="281" spans="1:22">
      <c r="J281" s="24"/>
      <c r="K281" s="24"/>
      <c r="L281" s="24"/>
      <c r="M281" s="24"/>
      <c r="N281" s="24"/>
      <c r="O281" s="24"/>
      <c r="P281" s="12">
        <v>9</v>
      </c>
      <c r="Q281" s="12">
        <v>155527.41899999999</v>
      </c>
      <c r="R281" s="12">
        <v>154698.677</v>
      </c>
      <c r="S281" s="12">
        <v>5.3571399999999998E-3</v>
      </c>
      <c r="T281" s="12">
        <v>3152.4891299999999</v>
      </c>
      <c r="U281" s="12"/>
      <c r="V281" s="12"/>
    </row>
    <row r="282" spans="1:22">
      <c r="J282" s="24"/>
      <c r="K282" s="24"/>
      <c r="L282" s="24"/>
      <c r="M282" s="24"/>
      <c r="N282" s="24"/>
      <c r="O282" s="24"/>
      <c r="P282" s="12">
        <v>10</v>
      </c>
      <c r="Q282" s="12">
        <v>155527.41899999999</v>
      </c>
      <c r="R282" s="12">
        <v>154698.677</v>
      </c>
      <c r="S282" s="12">
        <v>5.3571399999999998E-3</v>
      </c>
      <c r="T282" s="12">
        <v>3699.0746899999999</v>
      </c>
      <c r="U282" s="12"/>
      <c r="V282" s="12"/>
    </row>
    <row r="284" spans="1:22">
      <c r="A284" s="11" t="s">
        <v>13</v>
      </c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</row>
    <row r="286" spans="1:22">
      <c r="A286" s="102" t="s">
        <v>4</v>
      </c>
      <c r="B286" s="102"/>
      <c r="D286" s="102" t="s">
        <v>7</v>
      </c>
      <c r="E286" s="102"/>
      <c r="F286" s="102"/>
      <c r="G286" s="102"/>
      <c r="H286" s="102"/>
      <c r="J286" s="102" t="s">
        <v>8</v>
      </c>
      <c r="K286" s="102"/>
      <c r="L286" s="102"/>
      <c r="M286" s="102"/>
      <c r="N286" s="102"/>
      <c r="P286" s="102" t="s">
        <v>9</v>
      </c>
      <c r="Q286" s="102"/>
      <c r="R286" s="102"/>
      <c r="S286" s="102"/>
      <c r="T286" s="102"/>
    </row>
    <row r="287" spans="1:22">
      <c r="A287" s="5" t="s">
        <v>5</v>
      </c>
      <c r="B287" s="5" t="s">
        <v>6</v>
      </c>
      <c r="D287" s="5" t="s">
        <v>0</v>
      </c>
      <c r="E287" s="5" t="s">
        <v>61</v>
      </c>
      <c r="F287" s="5" t="s">
        <v>1</v>
      </c>
      <c r="G287" s="5" t="s">
        <v>6</v>
      </c>
      <c r="H287" s="5" t="s">
        <v>2</v>
      </c>
      <c r="J287" s="5" t="s">
        <v>0</v>
      </c>
      <c r="K287" s="5" t="s">
        <v>61</v>
      </c>
      <c r="L287" s="5" t="s">
        <v>1</v>
      </c>
      <c r="M287" s="5" t="s">
        <v>6</v>
      </c>
      <c r="N287" s="5" t="s">
        <v>2</v>
      </c>
      <c r="P287" s="5" t="s">
        <v>0</v>
      </c>
      <c r="Q287" s="5" t="s">
        <v>61</v>
      </c>
      <c r="R287" s="5" t="s">
        <v>1</v>
      </c>
      <c r="S287" s="5" t="s">
        <v>6</v>
      </c>
      <c r="T287" s="5" t="s">
        <v>2</v>
      </c>
    </row>
    <row r="288" spans="1:22">
      <c r="A288">
        <v>144846.87759964797</v>
      </c>
      <c r="B288">
        <v>8.1660502276806746</v>
      </c>
      <c r="D288">
        <v>1</v>
      </c>
      <c r="E288">
        <v>170207.69686521386</v>
      </c>
      <c r="F288">
        <v>162333.73313377859</v>
      </c>
      <c r="G288">
        <v>4.850479059054455E-2</v>
      </c>
      <c r="H288">
        <v>3703.6028280258179</v>
      </c>
      <c r="J288" s="24">
        <v>1</v>
      </c>
      <c r="K288" s="24">
        <v>171462.89625519337</v>
      </c>
      <c r="L288" s="24">
        <v>86843.468400624712</v>
      </c>
      <c r="M288" s="24">
        <v>0.97439023812595604</v>
      </c>
      <c r="N288" s="24">
        <v>1742.2067868709564</v>
      </c>
      <c r="O288" s="24"/>
      <c r="P288">
        <v>1</v>
      </c>
      <c r="Q288">
        <v>171462.89625519339</v>
      </c>
      <c r="R288">
        <v>86843.468400624712</v>
      </c>
      <c r="S288">
        <v>0.97439023812595638</v>
      </c>
      <c r="T288">
        <v>206.34926199913025</v>
      </c>
    </row>
    <row r="289" spans="10:20">
      <c r="J289" s="24">
        <v>2</v>
      </c>
      <c r="K289" s="24">
        <v>167127.00551296899</v>
      </c>
      <c r="L289" s="24">
        <v>86843.468400624712</v>
      </c>
      <c r="M289" s="24">
        <v>0.92446258297724493</v>
      </c>
      <c r="N289" s="24">
        <v>3310.5726628303528</v>
      </c>
      <c r="O289" s="24"/>
      <c r="P289">
        <v>2</v>
      </c>
      <c r="Q289">
        <v>167127.0055129691</v>
      </c>
      <c r="R289">
        <v>86843.468400624712</v>
      </c>
      <c r="S289">
        <v>0.92446258297724637</v>
      </c>
      <c r="T289">
        <v>415.77493095397949</v>
      </c>
    </row>
    <row r="290" spans="10:20">
      <c r="J290" s="24">
        <v>3</v>
      </c>
      <c r="K290" s="24">
        <v>165318.37402806687</v>
      </c>
      <c r="L290" s="24">
        <v>156811.24648910027</v>
      </c>
      <c r="M290" s="24">
        <v>5.4250748778774074E-2</v>
      </c>
      <c r="N290" s="24">
        <v>4576.4962358474731</v>
      </c>
      <c r="O290" s="24"/>
      <c r="P290">
        <v>3</v>
      </c>
      <c r="Q290">
        <v>165318.37402806658</v>
      </c>
      <c r="R290">
        <v>156811.24648910027</v>
      </c>
      <c r="S290">
        <v>5.4250748778772215E-2</v>
      </c>
      <c r="T290">
        <v>617.85748982429504</v>
      </c>
    </row>
    <row r="291" spans="10:20">
      <c r="J291" s="24"/>
      <c r="K291" s="24"/>
      <c r="L291" s="24"/>
      <c r="M291" s="24"/>
      <c r="N291" s="24"/>
      <c r="O291" s="24"/>
      <c r="P291">
        <v>4</v>
      </c>
      <c r="Q291">
        <v>164916.59520622011</v>
      </c>
      <c r="R291">
        <v>160963.26365204804</v>
      </c>
      <c r="S291">
        <v>2.4560458482737562E-2</v>
      </c>
      <c r="T291">
        <v>950.12261891365051</v>
      </c>
    </row>
    <row r="292" spans="10:20">
      <c r="J292" s="24"/>
      <c r="K292" s="24"/>
      <c r="L292" s="24"/>
      <c r="M292" s="24"/>
      <c r="N292" s="24"/>
      <c r="O292" s="24"/>
      <c r="P292">
        <v>5</v>
      </c>
      <c r="Q292">
        <v>164916.59520622011</v>
      </c>
      <c r="R292">
        <v>160963.26365204804</v>
      </c>
      <c r="S292">
        <v>2.4560458482737562E-2</v>
      </c>
      <c r="T292">
        <v>1222.7182698249817</v>
      </c>
    </row>
    <row r="293" spans="10:20">
      <c r="J293" s="24"/>
      <c r="K293" s="24"/>
      <c r="L293" s="24"/>
      <c r="M293" s="24"/>
      <c r="N293" s="24"/>
      <c r="O293" s="24"/>
      <c r="P293">
        <v>6</v>
      </c>
      <c r="Q293">
        <v>164916.59520622011</v>
      </c>
      <c r="R293">
        <v>160963.26365204804</v>
      </c>
      <c r="S293">
        <v>2.4560458482737562E-2</v>
      </c>
      <c r="T293">
        <v>1550.2782847881317</v>
      </c>
    </row>
    <row r="294" spans="10:20">
      <c r="J294" s="24"/>
      <c r="K294" s="24"/>
      <c r="L294" s="24"/>
      <c r="M294" s="24"/>
      <c r="N294" s="24"/>
      <c r="O294" s="24"/>
      <c r="P294">
        <v>7</v>
      </c>
      <c r="Q294">
        <v>164916.59520622011</v>
      </c>
      <c r="R294">
        <v>160963.26365204804</v>
      </c>
      <c r="S294">
        <v>2.4560458482737562E-2</v>
      </c>
      <c r="T294">
        <v>1867.0515937805176</v>
      </c>
    </row>
    <row r="295" spans="10:20">
      <c r="J295" s="24"/>
      <c r="K295" s="24"/>
      <c r="L295" s="24"/>
      <c r="M295" s="24"/>
      <c r="N295" s="24"/>
      <c r="O295" s="24"/>
      <c r="P295">
        <v>8</v>
      </c>
      <c r="Q295">
        <v>164916.59520622011</v>
      </c>
      <c r="R295">
        <v>163981.82827894387</v>
      </c>
      <c r="S295">
        <v>5.7004299628013854E-3</v>
      </c>
      <c r="T295">
        <v>2336.8250877857208</v>
      </c>
    </row>
    <row r="296" spans="10:20">
      <c r="J296" s="24"/>
      <c r="K296" s="24"/>
      <c r="L296" s="24"/>
      <c r="M296" s="24"/>
      <c r="N296" s="24"/>
      <c r="O296" s="24"/>
      <c r="P296">
        <v>9</v>
      </c>
      <c r="Q296">
        <v>164916.59520622011</v>
      </c>
      <c r="R296">
        <v>163981.82827894387</v>
      </c>
      <c r="S296">
        <v>5.7004299628013854E-3</v>
      </c>
      <c r="T296">
        <v>2798.3242428302765</v>
      </c>
    </row>
    <row r="297" spans="10:20">
      <c r="J297" s="24"/>
      <c r="K297" s="24"/>
      <c r="L297" s="24"/>
      <c r="M297" s="24"/>
      <c r="N297" s="24"/>
      <c r="O297" s="24"/>
      <c r="P297">
        <v>10</v>
      </c>
      <c r="Q297">
        <v>164916.59520622011</v>
      </c>
      <c r="R297">
        <v>163981.82827894387</v>
      </c>
      <c r="S297">
        <v>5.7004299628013854E-3</v>
      </c>
      <c r="T297">
        <v>3478.6195278167725</v>
      </c>
    </row>
    <row r="298" spans="10:20">
      <c r="J298" s="24"/>
      <c r="K298" s="24"/>
      <c r="L298" s="24"/>
      <c r="M298" s="24"/>
      <c r="N298" s="24"/>
      <c r="O298" s="24"/>
      <c r="P298">
        <v>11</v>
      </c>
      <c r="Q298">
        <v>164916.59520622011</v>
      </c>
      <c r="R298">
        <v>163981.82827894387</v>
      </c>
      <c r="S298">
        <v>5.7004299628013854E-3</v>
      </c>
      <c r="T298">
        <v>4187.2189688682556</v>
      </c>
    </row>
  </sheetData>
  <mergeCells count="40">
    <mergeCell ref="A6:B6"/>
    <mergeCell ref="D6:H6"/>
    <mergeCell ref="J6:N6"/>
    <mergeCell ref="P6:T6"/>
    <mergeCell ref="A90:B90"/>
    <mergeCell ref="D90:H90"/>
    <mergeCell ref="J90:N90"/>
    <mergeCell ref="P90:T90"/>
    <mergeCell ref="A59:B59"/>
    <mergeCell ref="D59:H59"/>
    <mergeCell ref="J59:N59"/>
    <mergeCell ref="P59:T59"/>
    <mergeCell ref="A188:B188"/>
    <mergeCell ref="D188:H188"/>
    <mergeCell ref="J188:N188"/>
    <mergeCell ref="P188:T188"/>
    <mergeCell ref="A110:B110"/>
    <mergeCell ref="D110:H110"/>
    <mergeCell ref="J110:N110"/>
    <mergeCell ref="P110:T110"/>
    <mergeCell ref="A135:B135"/>
    <mergeCell ref="D135:H135"/>
    <mergeCell ref="J135:N135"/>
    <mergeCell ref="P135:T135"/>
    <mergeCell ref="A208:B208"/>
    <mergeCell ref="D208:H208"/>
    <mergeCell ref="J208:N208"/>
    <mergeCell ref="P208:T208"/>
    <mergeCell ref="A239:B239"/>
    <mergeCell ref="D239:H239"/>
    <mergeCell ref="J239:N239"/>
    <mergeCell ref="P239:T239"/>
    <mergeCell ref="A286:B286"/>
    <mergeCell ref="D286:H286"/>
    <mergeCell ref="J286:N286"/>
    <mergeCell ref="P286:T286"/>
    <mergeCell ref="A258:B258"/>
    <mergeCell ref="D258:H258"/>
    <mergeCell ref="J258:N258"/>
    <mergeCell ref="P258:T25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F57B-F4DC-5E4D-A29F-5BA5F2D1F799}">
  <dimension ref="A1:T305"/>
  <sheetViews>
    <sheetView topLeftCell="A166" zoomScale="88" workbookViewId="0">
      <selection activeCell="J220" sqref="J220"/>
    </sheetView>
  </sheetViews>
  <sheetFormatPr baseColWidth="10" defaultRowHeight="16"/>
  <sheetData>
    <row r="1" spans="1:20">
      <c r="A1" s="4" t="s">
        <v>3</v>
      </c>
      <c r="B1" s="2">
        <v>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3" spans="1:20">
      <c r="A3" s="1" t="s">
        <v>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5" spans="1:20">
      <c r="A5" s="102" t="s">
        <v>4</v>
      </c>
      <c r="B5" s="102"/>
      <c r="D5" s="102" t="s">
        <v>7</v>
      </c>
      <c r="E5" s="102"/>
      <c r="F5" s="102"/>
      <c r="G5" s="102"/>
      <c r="H5" s="102"/>
      <c r="J5" s="102" t="s">
        <v>8</v>
      </c>
      <c r="K5" s="102"/>
      <c r="L5" s="102"/>
      <c r="M5" s="102"/>
      <c r="N5" s="102"/>
      <c r="P5" s="102" t="s">
        <v>9</v>
      </c>
      <c r="Q5" s="102"/>
      <c r="R5" s="102"/>
      <c r="S5" s="102"/>
      <c r="T5" s="102"/>
    </row>
    <row r="6" spans="1:20">
      <c r="A6" s="5" t="s">
        <v>5</v>
      </c>
      <c r="B6" s="5" t="s">
        <v>6</v>
      </c>
      <c r="D6" s="5" t="s">
        <v>0</v>
      </c>
      <c r="E6" s="5" t="s">
        <v>61</v>
      </c>
      <c r="F6" s="5" t="s">
        <v>1</v>
      </c>
      <c r="G6" s="5" t="s">
        <v>6</v>
      </c>
      <c r="H6" s="5" t="s">
        <v>2</v>
      </c>
      <c r="J6" s="5" t="s">
        <v>0</v>
      </c>
      <c r="K6" s="5" t="s">
        <v>61</v>
      </c>
      <c r="L6" s="5" t="s">
        <v>1</v>
      </c>
      <c r="M6" s="5" t="s">
        <v>6</v>
      </c>
      <c r="N6" s="5" t="s">
        <v>2</v>
      </c>
      <c r="P6" s="5" t="s">
        <v>0</v>
      </c>
      <c r="Q6" s="5" t="s">
        <v>61</v>
      </c>
      <c r="R6" s="5" t="s">
        <v>1</v>
      </c>
      <c r="S6" s="5" t="s">
        <v>6</v>
      </c>
      <c r="T6" s="5" t="s">
        <v>2</v>
      </c>
    </row>
    <row r="7" spans="1:20">
      <c r="A7">
        <v>156796.22179576958</v>
      </c>
      <c r="B7">
        <v>2.41691257704518</v>
      </c>
      <c r="D7">
        <v>1</v>
      </c>
      <c r="E7">
        <v>163923.33880809002</v>
      </c>
      <c r="F7">
        <v>158335.41649873444</v>
      </c>
      <c r="G7">
        <v>3.5291676574458884E-2</v>
      </c>
      <c r="H7">
        <v>18.588408231735229</v>
      </c>
      <c r="J7">
        <v>1</v>
      </c>
      <c r="K7">
        <v>163974.26485501422</v>
      </c>
      <c r="L7">
        <v>158669.6461824131</v>
      </c>
      <c r="M7">
        <v>3.3431842827094452E-2</v>
      </c>
      <c r="N7">
        <v>20.7344970703125</v>
      </c>
      <c r="P7">
        <v>1</v>
      </c>
      <c r="Q7">
        <v>163974.26485501419</v>
      </c>
      <c r="R7">
        <v>158669.6461824131</v>
      </c>
      <c r="S7">
        <v>3.3431842827094271E-2</v>
      </c>
      <c r="T7">
        <v>8.5408000946044922</v>
      </c>
    </row>
    <row r="8" spans="1:20">
      <c r="D8">
        <v>2</v>
      </c>
      <c r="E8">
        <v>161728.30023099229</v>
      </c>
      <c r="F8">
        <v>158335.41649873444</v>
      </c>
      <c r="G8">
        <v>2.1428457430968811E-2</v>
      </c>
      <c r="H8">
        <v>22.324522018432617</v>
      </c>
      <c r="J8">
        <v>2</v>
      </c>
      <c r="K8">
        <v>161729.77218207234</v>
      </c>
      <c r="L8">
        <v>158669.6461824131</v>
      </c>
      <c r="M8">
        <v>1.9286146237076723E-2</v>
      </c>
      <c r="N8">
        <v>31.924574851989746</v>
      </c>
      <c r="P8">
        <v>2</v>
      </c>
      <c r="Q8">
        <v>161729.77218207228</v>
      </c>
      <c r="R8">
        <v>158669.6461824131</v>
      </c>
      <c r="S8">
        <v>1.9286146237076359E-2</v>
      </c>
      <c r="T8">
        <v>15.539679050445557</v>
      </c>
    </row>
    <row r="9" spans="1:20">
      <c r="D9">
        <v>3</v>
      </c>
      <c r="E9">
        <v>161433.06099493324</v>
      </c>
      <c r="F9">
        <v>158679.73723555112</v>
      </c>
      <c r="G9">
        <v>1.7351451466641712E-2</v>
      </c>
      <c r="H9">
        <v>26.018524169921875</v>
      </c>
      <c r="J9">
        <v>3</v>
      </c>
      <c r="K9">
        <v>160613.62047792383</v>
      </c>
      <c r="L9">
        <v>158669.6461824131</v>
      </c>
      <c r="M9">
        <v>1.2251708769022297E-2</v>
      </c>
      <c r="N9">
        <v>45.932270050048828</v>
      </c>
      <c r="P9">
        <v>3</v>
      </c>
      <c r="Q9">
        <v>160613.62047792383</v>
      </c>
      <c r="R9">
        <v>158669.6461824131</v>
      </c>
      <c r="S9">
        <v>1.2251708769022297E-2</v>
      </c>
      <c r="T9">
        <v>23.191810131072998</v>
      </c>
    </row>
    <row r="10" spans="1:20">
      <c r="D10">
        <v>4</v>
      </c>
      <c r="E10">
        <v>160564.31123681468</v>
      </c>
      <c r="F10">
        <v>158699.60743808228</v>
      </c>
      <c r="G10">
        <v>1.1749895471291112E-2</v>
      </c>
      <c r="H10">
        <v>30.087122201919556</v>
      </c>
      <c r="J10">
        <v>4</v>
      </c>
      <c r="K10">
        <v>159556.37167373361</v>
      </c>
      <c r="L10">
        <v>158669.6461824131</v>
      </c>
      <c r="M10">
        <v>5.5885010942867729E-3</v>
      </c>
      <c r="N10">
        <v>59.190019845962524</v>
      </c>
      <c r="P10">
        <v>4</v>
      </c>
      <c r="Q10">
        <v>159556.37167373369</v>
      </c>
      <c r="R10">
        <v>158669.6461824131</v>
      </c>
      <c r="S10">
        <v>5.5885010942873228E-3</v>
      </c>
      <c r="T10">
        <v>30.373255014419556</v>
      </c>
    </row>
    <row r="11" spans="1:20">
      <c r="D11">
        <v>5</v>
      </c>
      <c r="E11">
        <v>160487.16648158047</v>
      </c>
      <c r="F11">
        <v>158699.60743808228</v>
      </c>
      <c r="G11">
        <v>1.1263789951059672E-2</v>
      </c>
      <c r="H11">
        <v>41.242374181747437</v>
      </c>
      <c r="J11">
        <v>5</v>
      </c>
      <c r="K11">
        <v>159521.35581504001</v>
      </c>
      <c r="L11">
        <v>158677.79213149595</v>
      </c>
      <c r="M11">
        <v>5.316205073265661E-3</v>
      </c>
      <c r="N11">
        <v>82.076308012008667</v>
      </c>
      <c r="P11">
        <v>5</v>
      </c>
      <c r="Q11">
        <v>159521.35581504006</v>
      </c>
      <c r="R11">
        <v>158677.79213149595</v>
      </c>
      <c r="S11">
        <v>5.3162050732660279E-3</v>
      </c>
      <c r="T11">
        <v>40.439388036727905</v>
      </c>
    </row>
    <row r="12" spans="1:20">
      <c r="D12">
        <v>6</v>
      </c>
      <c r="E12">
        <v>160289.98865117735</v>
      </c>
      <c r="F12">
        <v>158699.60743808228</v>
      </c>
      <c r="G12">
        <v>1.0021330479444104E-2</v>
      </c>
      <c r="H12">
        <v>55.738402128219604</v>
      </c>
      <c r="J12">
        <v>6</v>
      </c>
      <c r="K12">
        <v>159189.56820240023</v>
      </c>
      <c r="L12">
        <v>158677.79213149595</v>
      </c>
      <c r="M12">
        <v>3.2252532886276235E-3</v>
      </c>
      <c r="N12">
        <v>107.63438892364502</v>
      </c>
      <c r="P12">
        <v>6</v>
      </c>
      <c r="Q12">
        <v>159189.56820240009</v>
      </c>
      <c r="R12">
        <v>158677.79213149595</v>
      </c>
      <c r="S12">
        <v>3.2252532886267063E-3</v>
      </c>
      <c r="T12">
        <v>53.348849058151245</v>
      </c>
    </row>
    <row r="13" spans="1:20">
      <c r="D13">
        <v>7</v>
      </c>
      <c r="E13">
        <v>159439.96450136631</v>
      </c>
      <c r="F13">
        <v>158699.60743808228</v>
      </c>
      <c r="G13">
        <v>4.665147414261139E-3</v>
      </c>
      <c r="H13">
        <v>91.054604053497314</v>
      </c>
      <c r="J13">
        <v>7</v>
      </c>
      <c r="K13">
        <v>159081.11450331553</v>
      </c>
      <c r="L13">
        <v>158677.79213149595</v>
      </c>
      <c r="M13">
        <v>2.5417694965490069E-3</v>
      </c>
      <c r="N13">
        <v>136.69914603233337</v>
      </c>
      <c r="P13">
        <v>7</v>
      </c>
      <c r="Q13">
        <v>159081.11450331562</v>
      </c>
      <c r="R13">
        <v>158677.79213149595</v>
      </c>
      <c r="S13">
        <v>2.5417694965495573E-3</v>
      </c>
      <c r="T13">
        <v>67.481245040893555</v>
      </c>
    </row>
    <row r="14" spans="1:20">
      <c r="D14">
        <v>8</v>
      </c>
      <c r="E14">
        <v>159133.80976550328</v>
      </c>
      <c r="F14">
        <v>158699.60743808228</v>
      </c>
      <c r="G14">
        <v>2.736001269507867E-3</v>
      </c>
      <c r="H14">
        <v>124.27457404136658</v>
      </c>
      <c r="J14">
        <v>8</v>
      </c>
      <c r="K14">
        <v>159077.89494998354</v>
      </c>
      <c r="L14">
        <v>158677.79213149595</v>
      </c>
      <c r="M14">
        <v>2.5214796167319121E-3</v>
      </c>
      <c r="N14">
        <v>166.50525307655334</v>
      </c>
      <c r="P14">
        <v>8</v>
      </c>
      <c r="Q14">
        <v>159077.8949499834</v>
      </c>
      <c r="R14">
        <v>158677.79213149595</v>
      </c>
      <c r="S14">
        <v>2.5214796167309949E-3</v>
      </c>
      <c r="T14">
        <v>82.83293604850769</v>
      </c>
    </row>
    <row r="15" spans="1:20">
      <c r="D15">
        <v>9</v>
      </c>
      <c r="E15">
        <v>159076.64554369298</v>
      </c>
      <c r="F15">
        <v>158699.60743808228</v>
      </c>
      <c r="G15">
        <v>2.375797342522122E-3</v>
      </c>
      <c r="H15">
        <v>170.43246221542358</v>
      </c>
      <c r="J15">
        <v>9</v>
      </c>
      <c r="K15">
        <v>159077.89494998354</v>
      </c>
      <c r="L15">
        <v>158677.79213149595</v>
      </c>
      <c r="M15">
        <v>2.5214796167319121E-3</v>
      </c>
      <c r="N15">
        <v>193.11968588829041</v>
      </c>
      <c r="P15">
        <v>9</v>
      </c>
      <c r="Q15">
        <v>159077.8949499834</v>
      </c>
      <c r="R15">
        <v>158677.79213149595</v>
      </c>
      <c r="S15">
        <v>2.5214796167309949E-3</v>
      </c>
      <c r="T15">
        <v>94.836863040924072</v>
      </c>
    </row>
    <row r="16" spans="1:20">
      <c r="D16">
        <v>10</v>
      </c>
      <c r="E16">
        <v>159076.64554369298</v>
      </c>
      <c r="F16">
        <v>158699.60743808228</v>
      </c>
      <c r="G16">
        <v>2.375797342522122E-3</v>
      </c>
      <c r="H16">
        <v>266.08670401573181</v>
      </c>
      <c r="J16">
        <v>10</v>
      </c>
      <c r="K16">
        <v>159077.89494998354</v>
      </c>
      <c r="L16">
        <v>158677.79213149595</v>
      </c>
      <c r="M16">
        <v>2.5214796167319121E-3</v>
      </c>
      <c r="N16">
        <v>237.55588293075562</v>
      </c>
      <c r="P16">
        <v>10</v>
      </c>
      <c r="Q16">
        <v>159077.8949499834</v>
      </c>
      <c r="R16">
        <v>158677.79213149595</v>
      </c>
      <c r="S16">
        <v>2.5214796167309949E-3</v>
      </c>
      <c r="T16">
        <v>111.60950517654419</v>
      </c>
    </row>
    <row r="17" spans="4:20">
      <c r="D17">
        <v>11</v>
      </c>
      <c r="E17">
        <v>159076.64554369298</v>
      </c>
      <c r="F17">
        <v>158699.60743808228</v>
      </c>
      <c r="G17">
        <v>2.375797342522122E-3</v>
      </c>
      <c r="H17">
        <v>391.08358407020569</v>
      </c>
      <c r="J17">
        <v>11</v>
      </c>
      <c r="K17">
        <v>159077.89494998354</v>
      </c>
      <c r="L17">
        <v>158677.79213149595</v>
      </c>
      <c r="M17">
        <v>2.5214796167319121E-3</v>
      </c>
      <c r="N17">
        <v>285.632159948349</v>
      </c>
      <c r="P17">
        <v>11</v>
      </c>
      <c r="Q17">
        <v>159077.8949499834</v>
      </c>
      <c r="R17">
        <v>158677.79213149595</v>
      </c>
      <c r="S17">
        <v>2.5214796167309949E-3</v>
      </c>
      <c r="T17">
        <v>130.21690917015076</v>
      </c>
    </row>
    <row r="18" spans="4:20">
      <c r="D18">
        <v>12</v>
      </c>
      <c r="E18">
        <v>159056.40928223243</v>
      </c>
      <c r="F18">
        <v>158699.60743808228</v>
      </c>
      <c r="G18">
        <v>2.2482843524950541E-3</v>
      </c>
      <c r="H18">
        <v>523.3974940776825</v>
      </c>
      <c r="J18">
        <v>12</v>
      </c>
      <c r="K18">
        <v>159077.89494998354</v>
      </c>
      <c r="L18">
        <v>158677.79213149595</v>
      </c>
      <c r="M18">
        <v>2.5214796167319121E-3</v>
      </c>
      <c r="N18">
        <v>329.81240892410278</v>
      </c>
      <c r="P18">
        <v>12</v>
      </c>
      <c r="Q18">
        <v>159077.8949499834</v>
      </c>
      <c r="R18">
        <v>158677.79213149595</v>
      </c>
      <c r="S18">
        <v>2.5214796167309949E-3</v>
      </c>
      <c r="T18">
        <v>149.13891005516052</v>
      </c>
    </row>
    <row r="19" spans="4:20">
      <c r="D19">
        <v>13</v>
      </c>
      <c r="E19">
        <v>159053.85628407204</v>
      </c>
      <c r="F19">
        <v>158699.60743808228</v>
      </c>
      <c r="G19">
        <v>2.2321973677721305E-3</v>
      </c>
      <c r="H19">
        <v>644.03553318977356</v>
      </c>
      <c r="J19">
        <v>13</v>
      </c>
      <c r="K19">
        <v>159077.89494998354</v>
      </c>
      <c r="L19">
        <v>158677.79213149595</v>
      </c>
      <c r="M19">
        <v>2.5214796167319121E-3</v>
      </c>
      <c r="N19">
        <v>377.90946507453918</v>
      </c>
      <c r="P19">
        <v>13</v>
      </c>
      <c r="Q19">
        <v>159077.8949499834</v>
      </c>
      <c r="R19">
        <v>158677.79213149595</v>
      </c>
      <c r="S19">
        <v>2.5214796167309949E-3</v>
      </c>
      <c r="T19">
        <v>169.60768413543701</v>
      </c>
    </row>
    <row r="20" spans="4:20">
      <c r="D20">
        <v>14</v>
      </c>
      <c r="E20">
        <v>159053.36847343377</v>
      </c>
      <c r="F20">
        <v>158699.60743808228</v>
      </c>
      <c r="G20">
        <v>2.2291235691273676E-3</v>
      </c>
      <c r="H20">
        <v>818.85602712631226</v>
      </c>
      <c r="J20">
        <v>14</v>
      </c>
      <c r="K20">
        <v>159077.89494998354</v>
      </c>
      <c r="L20">
        <v>158677.79213149595</v>
      </c>
      <c r="M20">
        <v>2.5214796167319121E-3</v>
      </c>
      <c r="N20">
        <v>418.26016306877136</v>
      </c>
      <c r="P20">
        <v>14</v>
      </c>
      <c r="Q20">
        <v>159077.8949499834</v>
      </c>
      <c r="R20">
        <v>158677.79213149595</v>
      </c>
      <c r="S20">
        <v>2.5214796167309949E-3</v>
      </c>
      <c r="T20">
        <v>185.79407715797424</v>
      </c>
    </row>
    <row r="21" spans="4:20">
      <c r="D21">
        <v>15</v>
      </c>
      <c r="E21">
        <v>159053.36847343377</v>
      </c>
      <c r="F21">
        <v>158699.60743808228</v>
      </c>
      <c r="G21">
        <v>2.2291235691273676E-3</v>
      </c>
      <c r="H21">
        <v>1089.1602721214294</v>
      </c>
      <c r="J21">
        <v>15</v>
      </c>
      <c r="K21">
        <v>159077.89494998354</v>
      </c>
      <c r="L21">
        <v>158677.79213149595</v>
      </c>
      <c r="M21">
        <v>2.5214796167319121E-3</v>
      </c>
      <c r="N21">
        <v>498.23900294303894</v>
      </c>
      <c r="P21">
        <v>15</v>
      </c>
      <c r="Q21">
        <v>159077.8949499834</v>
      </c>
      <c r="R21">
        <v>158677.79213149595</v>
      </c>
      <c r="S21">
        <v>2.5214796167309949E-3</v>
      </c>
      <c r="T21">
        <v>213.18998599052429</v>
      </c>
    </row>
    <row r="22" spans="4:20">
      <c r="D22">
        <v>16</v>
      </c>
      <c r="E22">
        <v>159053.36847343377</v>
      </c>
      <c r="F22">
        <v>158699.60743808228</v>
      </c>
      <c r="G22">
        <v>2.2291235691273676E-3</v>
      </c>
      <c r="H22">
        <v>1388.9139811992645</v>
      </c>
      <c r="J22">
        <v>16</v>
      </c>
      <c r="K22">
        <v>159077.89494998354</v>
      </c>
      <c r="L22">
        <v>158677.79213149595</v>
      </c>
      <c r="M22">
        <v>2.5214796167319121E-3</v>
      </c>
      <c r="N22">
        <v>557.73188495635986</v>
      </c>
      <c r="P22">
        <v>16</v>
      </c>
      <c r="Q22">
        <v>159077.8949499834</v>
      </c>
      <c r="R22">
        <v>158677.79213149595</v>
      </c>
      <c r="S22">
        <v>2.5214796167309949E-3</v>
      </c>
      <c r="T22">
        <v>235.12818312644958</v>
      </c>
    </row>
    <row r="23" spans="4:20">
      <c r="D23">
        <v>17</v>
      </c>
      <c r="E23">
        <v>159053.36847343377</v>
      </c>
      <c r="F23">
        <v>158699.60743808228</v>
      </c>
      <c r="G23">
        <v>2.2291235691273676E-3</v>
      </c>
      <c r="H23">
        <v>2094.3305921554565</v>
      </c>
      <c r="J23">
        <v>17</v>
      </c>
      <c r="K23">
        <v>159077.89494998354</v>
      </c>
      <c r="L23">
        <v>158677.79213149595</v>
      </c>
      <c r="M23">
        <v>2.5214796167319121E-3</v>
      </c>
      <c r="N23">
        <v>617.47685194015503</v>
      </c>
      <c r="P23">
        <v>17</v>
      </c>
      <c r="Q23">
        <v>159077.8949499834</v>
      </c>
      <c r="R23">
        <v>158677.79213149595</v>
      </c>
      <c r="S23">
        <v>2.5214796167309949E-3</v>
      </c>
      <c r="T23">
        <v>257.86259317398071</v>
      </c>
    </row>
    <row r="24" spans="4:20">
      <c r="D24">
        <v>18</v>
      </c>
      <c r="E24">
        <v>159053.36847343377</v>
      </c>
      <c r="F24">
        <v>158699.60743808228</v>
      </c>
      <c r="G24">
        <v>2.2291235691273676E-3</v>
      </c>
      <c r="H24">
        <v>2914.082417011261</v>
      </c>
      <c r="J24">
        <v>18</v>
      </c>
      <c r="K24">
        <v>159077.89494998354</v>
      </c>
      <c r="L24">
        <v>158677.79213149595</v>
      </c>
      <c r="M24">
        <v>2.5214796167319121E-3</v>
      </c>
      <c r="N24">
        <v>695.02520895004272</v>
      </c>
      <c r="P24">
        <v>18</v>
      </c>
      <c r="Q24">
        <v>159077.8949499834</v>
      </c>
      <c r="R24">
        <v>158677.79213149595</v>
      </c>
      <c r="S24">
        <v>2.5214796167309949E-3</v>
      </c>
      <c r="T24">
        <v>288.31005215644836</v>
      </c>
    </row>
    <row r="25" spans="4:20">
      <c r="D25">
        <v>19</v>
      </c>
      <c r="E25">
        <v>159053.36847343377</v>
      </c>
      <c r="F25">
        <v>158699.60743808228</v>
      </c>
      <c r="G25">
        <v>2.2291235691273676E-3</v>
      </c>
      <c r="H25">
        <v>3602.6315250396729</v>
      </c>
      <c r="J25">
        <v>19</v>
      </c>
      <c r="K25">
        <v>159077.89494998354</v>
      </c>
      <c r="L25">
        <v>158677.79213149595</v>
      </c>
      <c r="M25">
        <v>2.5214796167319121E-3</v>
      </c>
      <c r="N25">
        <v>771.41405200958252</v>
      </c>
      <c r="P25">
        <v>19</v>
      </c>
      <c r="Q25">
        <v>159077.8949499834</v>
      </c>
      <c r="R25">
        <v>158677.79213149595</v>
      </c>
      <c r="S25">
        <v>2.5214796167309949E-3</v>
      </c>
      <c r="T25">
        <v>315.80758714675903</v>
      </c>
    </row>
    <row r="26" spans="4:20">
      <c r="J26">
        <v>20</v>
      </c>
      <c r="K26">
        <v>159077.89494998354</v>
      </c>
      <c r="L26">
        <v>158677.79213149595</v>
      </c>
      <c r="M26">
        <v>2.5214796167319121E-3</v>
      </c>
      <c r="N26">
        <v>867.34736585617065</v>
      </c>
      <c r="P26">
        <v>20</v>
      </c>
      <c r="Q26">
        <v>159077.8949499834</v>
      </c>
      <c r="R26">
        <v>158677.79213149595</v>
      </c>
      <c r="S26">
        <v>2.5214796167309949E-3</v>
      </c>
      <c r="T26">
        <v>349.4120819568634</v>
      </c>
    </row>
    <row r="27" spans="4:20">
      <c r="J27">
        <v>21</v>
      </c>
      <c r="K27">
        <v>159077.89494998354</v>
      </c>
      <c r="L27">
        <v>158677.79213149595</v>
      </c>
      <c r="M27">
        <v>2.5214796167319121E-3</v>
      </c>
      <c r="N27">
        <v>954.0513699054718</v>
      </c>
      <c r="P27">
        <v>21</v>
      </c>
      <c r="Q27">
        <v>159077.8949499834</v>
      </c>
      <c r="R27">
        <v>158677.79213149595</v>
      </c>
      <c r="S27">
        <v>2.5214796167309949E-3</v>
      </c>
      <c r="T27">
        <v>380.15528416633606</v>
      </c>
    </row>
    <row r="28" spans="4:20">
      <c r="J28">
        <v>22</v>
      </c>
      <c r="K28">
        <v>159077.89494998354</v>
      </c>
      <c r="L28">
        <v>158677.79213149595</v>
      </c>
      <c r="M28">
        <v>2.5214796167319121E-3</v>
      </c>
      <c r="N28">
        <v>1052.0251550674438</v>
      </c>
      <c r="P28">
        <v>22</v>
      </c>
      <c r="Q28">
        <v>159077.8949499834</v>
      </c>
      <c r="R28">
        <v>158677.79213149595</v>
      </c>
      <c r="S28">
        <v>2.5214796167309949E-3</v>
      </c>
      <c r="T28">
        <v>420.37856602668762</v>
      </c>
    </row>
    <row r="29" spans="4:20">
      <c r="J29">
        <v>23</v>
      </c>
      <c r="K29">
        <v>159077.89494998354</v>
      </c>
      <c r="L29">
        <v>158677.79213149595</v>
      </c>
      <c r="M29">
        <v>2.5214796167319121E-3</v>
      </c>
      <c r="N29">
        <v>1146.7812778949738</v>
      </c>
      <c r="P29">
        <v>23</v>
      </c>
      <c r="Q29">
        <v>159077.8949499834</v>
      </c>
      <c r="R29">
        <v>158677.79213149595</v>
      </c>
      <c r="S29">
        <v>2.5214796167309949E-3</v>
      </c>
      <c r="T29">
        <v>457.3365740776062</v>
      </c>
    </row>
    <row r="30" spans="4:20">
      <c r="J30">
        <v>24</v>
      </c>
      <c r="K30">
        <v>159077.89494998354</v>
      </c>
      <c r="L30">
        <v>158677.79213149595</v>
      </c>
      <c r="M30">
        <v>2.5214796167319121E-3</v>
      </c>
      <c r="N30">
        <v>1259.9658889770508</v>
      </c>
      <c r="P30">
        <v>24</v>
      </c>
      <c r="Q30">
        <v>159077.8949499834</v>
      </c>
      <c r="R30">
        <v>158677.79213149595</v>
      </c>
      <c r="S30">
        <v>2.5214796167309949E-3</v>
      </c>
      <c r="T30">
        <v>499.52212715148926</v>
      </c>
    </row>
    <row r="31" spans="4:20">
      <c r="J31">
        <v>25</v>
      </c>
      <c r="K31">
        <v>159077.89494998354</v>
      </c>
      <c r="L31">
        <v>158677.79213149595</v>
      </c>
      <c r="M31">
        <v>2.5214796167319121E-3</v>
      </c>
      <c r="N31">
        <v>1389.0918750762939</v>
      </c>
      <c r="P31">
        <v>25</v>
      </c>
      <c r="Q31">
        <v>159077.8949499834</v>
      </c>
      <c r="R31">
        <v>158677.79213149595</v>
      </c>
      <c r="S31">
        <v>2.5214796167309949E-3</v>
      </c>
      <c r="T31">
        <v>552.97041296958923</v>
      </c>
    </row>
    <row r="32" spans="4:20">
      <c r="J32">
        <v>26</v>
      </c>
      <c r="K32">
        <v>159077.89494998354</v>
      </c>
      <c r="L32">
        <v>158677.79213149595</v>
      </c>
      <c r="M32">
        <v>2.5214796167319121E-3</v>
      </c>
      <c r="N32">
        <v>1523.9358079433441</v>
      </c>
      <c r="P32">
        <v>26</v>
      </c>
      <c r="Q32">
        <v>159077.8949499834</v>
      </c>
      <c r="R32">
        <v>158677.79213149595</v>
      </c>
      <c r="S32">
        <v>2.5214796167309949E-3</v>
      </c>
      <c r="T32">
        <v>605.87455701828003</v>
      </c>
    </row>
    <row r="33" spans="1:20">
      <c r="J33">
        <v>27</v>
      </c>
      <c r="K33">
        <v>159077.89494998354</v>
      </c>
      <c r="L33">
        <v>158677.79213149595</v>
      </c>
      <c r="M33">
        <v>2.5214796167319121E-3</v>
      </c>
      <c r="N33">
        <v>1692.2530798912048</v>
      </c>
      <c r="P33">
        <v>27</v>
      </c>
      <c r="Q33">
        <v>159077.8949499834</v>
      </c>
      <c r="R33">
        <v>158677.79213149595</v>
      </c>
      <c r="S33">
        <v>2.5214796167309949E-3</v>
      </c>
      <c r="T33">
        <v>680.59111714363098</v>
      </c>
    </row>
    <row r="34" spans="1:20">
      <c r="J34">
        <v>28</v>
      </c>
      <c r="K34">
        <v>159077.89494998354</v>
      </c>
      <c r="L34">
        <v>158677.79213149595</v>
      </c>
      <c r="M34">
        <v>2.5214796167319121E-3</v>
      </c>
      <c r="N34">
        <v>1868.3824028968811</v>
      </c>
      <c r="P34">
        <v>28</v>
      </c>
      <c r="Q34">
        <v>159077.8949499834</v>
      </c>
      <c r="R34">
        <v>158677.79213149595</v>
      </c>
      <c r="S34">
        <v>2.5214796167309949E-3</v>
      </c>
      <c r="T34">
        <v>766.53979396820068</v>
      </c>
    </row>
    <row r="35" spans="1:20">
      <c r="J35">
        <v>29</v>
      </c>
      <c r="K35">
        <v>159077.89494998354</v>
      </c>
      <c r="L35">
        <v>158677.79213149595</v>
      </c>
      <c r="M35">
        <v>2.5214796167319121E-3</v>
      </c>
      <c r="N35">
        <v>2039.6436619758606</v>
      </c>
      <c r="P35">
        <v>29</v>
      </c>
      <c r="Q35">
        <v>159077.8949499834</v>
      </c>
      <c r="R35">
        <v>158677.79213149595</v>
      </c>
      <c r="S35">
        <v>2.5214796167309949E-3</v>
      </c>
      <c r="T35">
        <v>840.60766911506653</v>
      </c>
    </row>
    <row r="36" spans="1:20">
      <c r="J36">
        <v>30</v>
      </c>
      <c r="K36">
        <v>159077.89494998354</v>
      </c>
      <c r="L36">
        <v>158677.79213149595</v>
      </c>
      <c r="M36">
        <v>2.5214796167319121E-3</v>
      </c>
      <c r="N36">
        <v>2268.5801630020142</v>
      </c>
      <c r="P36">
        <v>30</v>
      </c>
      <c r="Q36">
        <v>159077.8949499834</v>
      </c>
      <c r="R36">
        <v>158677.79213149595</v>
      </c>
      <c r="S36">
        <v>2.5214796167309949E-3</v>
      </c>
      <c r="T36">
        <v>934.57797813415527</v>
      </c>
    </row>
    <row r="37" spans="1:20">
      <c r="J37">
        <v>31</v>
      </c>
      <c r="K37">
        <v>159077.89494998354</v>
      </c>
      <c r="L37">
        <v>158677.79213149595</v>
      </c>
      <c r="M37">
        <v>2.5214796167319121E-3</v>
      </c>
      <c r="N37">
        <v>2492.427013874054</v>
      </c>
      <c r="P37">
        <v>31</v>
      </c>
      <c r="Q37">
        <v>159077.8949499834</v>
      </c>
      <c r="R37">
        <v>158677.79213149595</v>
      </c>
      <c r="S37">
        <v>2.5214796167309949E-3</v>
      </c>
      <c r="T37">
        <v>1049.3698770999908</v>
      </c>
    </row>
    <row r="38" spans="1:20">
      <c r="J38">
        <v>32</v>
      </c>
      <c r="K38">
        <v>159077.89494998354</v>
      </c>
      <c r="L38">
        <v>158677.79213149595</v>
      </c>
      <c r="M38">
        <v>2.5214796167319121E-3</v>
      </c>
      <c r="N38">
        <v>2845.101655960083</v>
      </c>
      <c r="P38">
        <v>32</v>
      </c>
      <c r="Q38">
        <v>159077.8949499834</v>
      </c>
      <c r="R38">
        <v>158677.79213149595</v>
      </c>
      <c r="S38">
        <v>2.5214796167309949E-3</v>
      </c>
      <c r="T38">
        <v>1264.2883610725403</v>
      </c>
    </row>
    <row r="39" spans="1:20">
      <c r="J39">
        <v>33</v>
      </c>
      <c r="K39">
        <v>159077.89494998354</v>
      </c>
      <c r="L39">
        <v>158677.79213149595</v>
      </c>
      <c r="M39">
        <v>2.5214796167319121E-3</v>
      </c>
      <c r="N39">
        <v>3299.8990819454193</v>
      </c>
      <c r="P39">
        <v>33</v>
      </c>
      <c r="Q39">
        <v>159077.8949499834</v>
      </c>
      <c r="R39">
        <v>158677.79213149595</v>
      </c>
      <c r="S39">
        <v>2.5214796167309949E-3</v>
      </c>
      <c r="T39">
        <v>1592.3054580688477</v>
      </c>
    </row>
    <row r="40" spans="1:20">
      <c r="J40">
        <v>34</v>
      </c>
      <c r="K40">
        <v>159077.89494998354</v>
      </c>
      <c r="L40">
        <v>158677.79213149595</v>
      </c>
      <c r="M40">
        <v>2.5214796167319121E-3</v>
      </c>
      <c r="N40">
        <v>3755.5267460346222</v>
      </c>
      <c r="P40">
        <v>34</v>
      </c>
      <c r="Q40">
        <v>159077.8949499834</v>
      </c>
      <c r="R40">
        <v>158677.79213149595</v>
      </c>
      <c r="S40">
        <v>2.5214796167309949E-3</v>
      </c>
      <c r="T40">
        <v>1917.8641829490662</v>
      </c>
    </row>
    <row r="41" spans="1:20">
      <c r="P41">
        <v>35</v>
      </c>
      <c r="Q41">
        <v>159077.8949499834</v>
      </c>
      <c r="R41">
        <v>158677.79213149595</v>
      </c>
      <c r="S41">
        <v>2.5214796167309949E-3</v>
      </c>
      <c r="T41">
        <v>2259.916032075882</v>
      </c>
    </row>
    <row r="42" spans="1:20">
      <c r="P42">
        <v>36</v>
      </c>
      <c r="Q42">
        <v>159077.8949499834</v>
      </c>
      <c r="R42">
        <v>158677.79213149595</v>
      </c>
      <c r="S42">
        <v>2.5214796167309949E-3</v>
      </c>
      <c r="T42">
        <v>2661.1313900947571</v>
      </c>
    </row>
    <row r="43" spans="1:20">
      <c r="P43">
        <v>37</v>
      </c>
      <c r="Q43">
        <v>159077.8949499834</v>
      </c>
      <c r="R43">
        <v>158677.79213149595</v>
      </c>
      <c r="S43">
        <v>2.5214796167309949E-3</v>
      </c>
      <c r="T43">
        <v>3085.0192201137543</v>
      </c>
    </row>
    <row r="44" spans="1:20">
      <c r="P44">
        <v>38</v>
      </c>
      <c r="Q44">
        <v>159077.8949499834</v>
      </c>
      <c r="R44">
        <v>158677.79213149595</v>
      </c>
      <c r="S44">
        <v>2.5214796167309949E-3</v>
      </c>
      <c r="T44">
        <v>3550.5062220096588</v>
      </c>
    </row>
    <row r="45" spans="1:20">
      <c r="P45">
        <v>39</v>
      </c>
      <c r="Q45">
        <v>159077.8949499834</v>
      </c>
      <c r="R45">
        <v>158677.79213149595</v>
      </c>
      <c r="S45">
        <v>2.5214796167309949E-3</v>
      </c>
      <c r="T45">
        <v>4018.1451599597931</v>
      </c>
    </row>
    <row r="47" spans="1:20">
      <c r="A47" s="6" t="s">
        <v>11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9" spans="1:20">
      <c r="A49" s="23" t="s">
        <v>4</v>
      </c>
      <c r="B49" s="23"/>
      <c r="D49" s="23" t="s">
        <v>7</v>
      </c>
      <c r="E49" s="23"/>
      <c r="F49" s="23"/>
      <c r="G49" s="23"/>
      <c r="H49" s="23"/>
      <c r="J49" s="23" t="s">
        <v>8</v>
      </c>
      <c r="K49" s="23"/>
      <c r="L49" s="23"/>
      <c r="M49" s="23"/>
      <c r="N49" s="23"/>
      <c r="P49" s="23" t="s">
        <v>9</v>
      </c>
      <c r="Q49" s="23"/>
      <c r="R49" s="23"/>
      <c r="S49" s="23"/>
      <c r="T49" s="23"/>
    </row>
    <row r="50" spans="1:20">
      <c r="A50" s="5" t="s">
        <v>5</v>
      </c>
      <c r="B50" s="5" t="s">
        <v>6</v>
      </c>
      <c r="D50" s="5" t="s">
        <v>0</v>
      </c>
      <c r="E50" s="5" t="s">
        <v>61</v>
      </c>
      <c r="F50" s="5" t="s">
        <v>1</v>
      </c>
      <c r="G50" s="5" t="s">
        <v>6</v>
      </c>
      <c r="H50" s="5" t="s">
        <v>2</v>
      </c>
      <c r="J50" s="5" t="s">
        <v>0</v>
      </c>
      <c r="K50" s="5" t="s">
        <v>61</v>
      </c>
      <c r="L50" s="5" t="s">
        <v>1</v>
      </c>
      <c r="M50" s="5" t="s">
        <v>6</v>
      </c>
      <c r="N50" s="5" t="s">
        <v>2</v>
      </c>
      <c r="P50" s="5" t="s">
        <v>0</v>
      </c>
      <c r="Q50" s="5" t="s">
        <v>61</v>
      </c>
      <c r="R50" s="5" t="s">
        <v>1</v>
      </c>
      <c r="S50" s="5" t="s">
        <v>6</v>
      </c>
      <c r="T50" s="5" t="s">
        <v>2</v>
      </c>
    </row>
    <row r="51" spans="1:20">
      <c r="A51">
        <v>173861.22202950803</v>
      </c>
      <c r="B51">
        <v>3.2903686345315726</v>
      </c>
      <c r="D51">
        <v>1</v>
      </c>
      <c r="E51">
        <v>181408.57114093917</v>
      </c>
      <c r="F51">
        <v>176544.3938770729</v>
      </c>
      <c r="G51">
        <v>2.7552147972782253E-2</v>
      </c>
      <c r="H51">
        <v>13.458618879318237</v>
      </c>
      <c r="J51">
        <v>1</v>
      </c>
      <c r="K51">
        <v>181610.62791334395</v>
      </c>
      <c r="L51">
        <v>176674.33752700084</v>
      </c>
      <c r="M51">
        <v>2.794005318168355E-2</v>
      </c>
      <c r="N51">
        <v>55.986918926239014</v>
      </c>
      <c r="P51">
        <v>1</v>
      </c>
      <c r="Q51">
        <v>181610.62791334413</v>
      </c>
      <c r="R51">
        <v>176674.33752700084</v>
      </c>
      <c r="S51">
        <v>2.7940053181684535E-2</v>
      </c>
      <c r="T51">
        <v>24.705389976501465</v>
      </c>
    </row>
    <row r="52" spans="1:20">
      <c r="D52">
        <v>2</v>
      </c>
      <c r="E52">
        <v>179144.9810725706</v>
      </c>
      <c r="F52">
        <v>176544.3938770729</v>
      </c>
      <c r="G52">
        <v>1.4730500008448199E-2</v>
      </c>
      <c r="H52">
        <v>34.510803937911987</v>
      </c>
      <c r="J52">
        <v>2</v>
      </c>
      <c r="K52">
        <v>179147.82598646489</v>
      </c>
      <c r="L52">
        <v>176689.25121930061</v>
      </c>
      <c r="M52">
        <v>1.3914682133735326E-2</v>
      </c>
      <c r="N52">
        <v>120.38974785804749</v>
      </c>
      <c r="P52">
        <v>2</v>
      </c>
      <c r="Q52">
        <v>179147.8259864648</v>
      </c>
      <c r="R52">
        <v>176689.25121930061</v>
      </c>
      <c r="S52">
        <v>1.3914682133734832E-2</v>
      </c>
      <c r="T52">
        <v>50.174716949462891</v>
      </c>
    </row>
    <row r="53" spans="1:20">
      <c r="D53">
        <v>3</v>
      </c>
      <c r="E53">
        <v>178211.36335741551</v>
      </c>
      <c r="F53">
        <v>176544.3938770729</v>
      </c>
      <c r="G53">
        <v>9.4422113539516517E-3</v>
      </c>
      <c r="H53">
        <v>79.673943996429443</v>
      </c>
      <c r="J53">
        <v>3</v>
      </c>
      <c r="K53">
        <v>178218.95462140738</v>
      </c>
      <c r="L53">
        <v>176707.43392095724</v>
      </c>
      <c r="M53">
        <v>8.5538036907165937E-3</v>
      </c>
      <c r="N53">
        <v>190.17488598823547</v>
      </c>
      <c r="P53">
        <v>3</v>
      </c>
      <c r="Q53">
        <v>178218.95462140735</v>
      </c>
      <c r="R53">
        <v>176707.43392095724</v>
      </c>
      <c r="S53">
        <v>8.5538036907164289E-3</v>
      </c>
      <c r="T53">
        <v>75.156827926635742</v>
      </c>
    </row>
    <row r="54" spans="1:20">
      <c r="D54">
        <v>4</v>
      </c>
      <c r="E54">
        <v>177524.1753885842</v>
      </c>
      <c r="F54">
        <v>176544.3938770729</v>
      </c>
      <c r="G54">
        <v>5.5497741389257714E-3</v>
      </c>
      <c r="H54">
        <v>141.71910190582275</v>
      </c>
      <c r="J54">
        <v>4</v>
      </c>
      <c r="K54">
        <v>177595.91892149963</v>
      </c>
      <c r="L54">
        <v>176707.43392095724</v>
      </c>
      <c r="M54">
        <v>5.0280001289579089E-3</v>
      </c>
      <c r="N54">
        <v>234.0638689994812</v>
      </c>
      <c r="P54">
        <v>4</v>
      </c>
      <c r="Q54">
        <v>177595.91892149954</v>
      </c>
      <c r="R54">
        <v>176707.43392095724</v>
      </c>
      <c r="S54">
        <v>5.0280001289574145E-3</v>
      </c>
      <c r="T54">
        <v>91.543236017227173</v>
      </c>
    </row>
    <row r="55" spans="1:20">
      <c r="D55">
        <v>5</v>
      </c>
      <c r="E55">
        <v>177524.1753885842</v>
      </c>
      <c r="F55">
        <v>176544.3938770729</v>
      </c>
      <c r="G55">
        <v>5.5497741389257714E-3</v>
      </c>
      <c r="H55">
        <v>248.96943187713623</v>
      </c>
      <c r="J55">
        <v>5</v>
      </c>
      <c r="K55">
        <v>177595.91892149963</v>
      </c>
      <c r="L55">
        <v>176707.43392095724</v>
      </c>
      <c r="M55">
        <v>5.0280001289579089E-3</v>
      </c>
      <c r="N55">
        <v>285.92894887924194</v>
      </c>
      <c r="P55">
        <v>5</v>
      </c>
      <c r="Q55">
        <v>177595.91892149954</v>
      </c>
      <c r="R55">
        <v>176707.43392095724</v>
      </c>
      <c r="S55">
        <v>5.0280001289574145E-3</v>
      </c>
      <c r="T55">
        <v>109.76416993141174</v>
      </c>
    </row>
    <row r="56" spans="1:20">
      <c r="D56">
        <v>6</v>
      </c>
      <c r="E56">
        <v>177510.25023780903</v>
      </c>
      <c r="F56">
        <v>176544.3938770729</v>
      </c>
      <c r="G56">
        <v>5.4708979397479485E-3</v>
      </c>
      <c r="H56">
        <v>411.78795385360718</v>
      </c>
      <c r="J56">
        <v>6</v>
      </c>
      <c r="K56">
        <v>177579.76338092235</v>
      </c>
      <c r="L56">
        <v>176718.04531626447</v>
      </c>
      <c r="M56">
        <v>4.8762313045942725E-3</v>
      </c>
      <c r="N56">
        <v>369.43038296699524</v>
      </c>
      <c r="P56">
        <v>6</v>
      </c>
      <c r="Q56">
        <v>177579.76338092235</v>
      </c>
      <c r="R56">
        <v>176718.04531626447</v>
      </c>
      <c r="S56">
        <v>4.8762313045942725E-3</v>
      </c>
      <c r="T56">
        <v>138.31411695480347</v>
      </c>
    </row>
    <row r="57" spans="1:20">
      <c r="D57">
        <v>7</v>
      </c>
      <c r="E57">
        <v>177347.37011176185</v>
      </c>
      <c r="F57">
        <v>176544.3938770729</v>
      </c>
      <c r="G57">
        <v>4.5482964202650149E-3</v>
      </c>
      <c r="H57">
        <v>612.01177883148193</v>
      </c>
      <c r="J57">
        <v>7</v>
      </c>
      <c r="K57">
        <v>177376.00227058039</v>
      </c>
      <c r="L57">
        <v>176718.04531626447</v>
      </c>
      <c r="M57">
        <v>3.7232018560322999E-3</v>
      </c>
      <c r="N57">
        <v>488.94948101043701</v>
      </c>
      <c r="P57">
        <v>7</v>
      </c>
      <c r="Q57">
        <v>177376.00227058036</v>
      </c>
      <c r="R57">
        <v>176718.04531626447</v>
      </c>
      <c r="S57">
        <v>3.7232018560321351E-3</v>
      </c>
      <c r="T57">
        <v>182.94468402862549</v>
      </c>
    </row>
    <row r="58" spans="1:20">
      <c r="D58">
        <v>8</v>
      </c>
      <c r="E58">
        <v>177166.37406775291</v>
      </c>
      <c r="F58">
        <v>176544.3938770729</v>
      </c>
      <c r="G58">
        <v>3.5230809487674535E-3</v>
      </c>
      <c r="H58">
        <v>805.5847008228302</v>
      </c>
      <c r="J58">
        <v>8</v>
      </c>
      <c r="K58">
        <v>177329.5248297762</v>
      </c>
      <c r="L58">
        <v>176718.04531626447</v>
      </c>
      <c r="M58">
        <v>3.4601984897320091E-3</v>
      </c>
      <c r="N58">
        <v>605.6842679977417</v>
      </c>
      <c r="P58">
        <v>8</v>
      </c>
      <c r="Q58">
        <v>177329.52482977623</v>
      </c>
      <c r="R58">
        <v>176718.04531626447</v>
      </c>
      <c r="S58">
        <v>3.4601984897321739E-3</v>
      </c>
      <c r="T58">
        <v>221.5493950843811</v>
      </c>
    </row>
    <row r="59" spans="1:20">
      <c r="D59">
        <v>9</v>
      </c>
      <c r="E59">
        <v>177166.37406775291</v>
      </c>
      <c r="F59">
        <v>176544.3938770729</v>
      </c>
      <c r="G59">
        <v>3.5230809487674535E-3</v>
      </c>
      <c r="H59">
        <v>1001.0697138309479</v>
      </c>
      <c r="J59">
        <v>9</v>
      </c>
      <c r="K59">
        <v>177303.18712485372</v>
      </c>
      <c r="L59">
        <v>176718.04531626447</v>
      </c>
      <c r="M59">
        <v>3.3111604847260992E-3</v>
      </c>
      <c r="N59">
        <v>701.0161919593811</v>
      </c>
      <c r="P59">
        <v>9</v>
      </c>
      <c r="Q59">
        <v>177303.18712485384</v>
      </c>
      <c r="R59">
        <v>176718.04531626447</v>
      </c>
      <c r="S59">
        <v>3.3111604847267579E-3</v>
      </c>
      <c r="T59">
        <v>255.16343307495117</v>
      </c>
    </row>
    <row r="60" spans="1:20">
      <c r="D60">
        <v>10</v>
      </c>
      <c r="E60">
        <v>177166.37406775291</v>
      </c>
      <c r="F60">
        <v>176544.3938770729</v>
      </c>
      <c r="G60">
        <v>3.5230809487674535E-3</v>
      </c>
      <c r="H60">
        <v>1311.1676590442657</v>
      </c>
      <c r="J60">
        <v>10</v>
      </c>
      <c r="K60">
        <v>177303.18712485372</v>
      </c>
      <c r="L60">
        <v>176718.04531626447</v>
      </c>
      <c r="M60">
        <v>3.3111604847260992E-3</v>
      </c>
      <c r="N60">
        <v>798.51291799545288</v>
      </c>
      <c r="P60">
        <v>10</v>
      </c>
      <c r="Q60">
        <v>177303.18712485384</v>
      </c>
      <c r="R60">
        <v>176718.04531626447</v>
      </c>
      <c r="S60">
        <v>3.3111604847267579E-3</v>
      </c>
      <c r="T60">
        <v>291.45448708534241</v>
      </c>
    </row>
    <row r="61" spans="1:20">
      <c r="D61">
        <v>11</v>
      </c>
      <c r="E61">
        <v>177166.37406775291</v>
      </c>
      <c r="F61">
        <v>176544.3938770729</v>
      </c>
      <c r="G61">
        <v>3.5230809487674535E-3</v>
      </c>
      <c r="H61">
        <v>1826.5563209056854</v>
      </c>
      <c r="J61">
        <v>11</v>
      </c>
      <c r="K61">
        <v>177303.18712485372</v>
      </c>
      <c r="L61">
        <v>176718.04531626447</v>
      </c>
      <c r="M61">
        <v>3.3111604847260992E-3</v>
      </c>
      <c r="N61">
        <v>919.90785098075867</v>
      </c>
      <c r="P61">
        <v>11</v>
      </c>
      <c r="Q61">
        <v>177303.18712485384</v>
      </c>
      <c r="R61">
        <v>176718.04531626447</v>
      </c>
      <c r="S61">
        <v>3.3111604847267579E-3</v>
      </c>
      <c r="T61">
        <v>335.46698093414307</v>
      </c>
    </row>
    <row r="62" spans="1:20">
      <c r="D62">
        <v>12</v>
      </c>
      <c r="E62">
        <v>177166.37406775291</v>
      </c>
      <c r="F62">
        <v>176544.3938770729</v>
      </c>
      <c r="G62">
        <v>3.5230809487674535E-3</v>
      </c>
      <c r="H62">
        <v>2687.5049688816071</v>
      </c>
      <c r="J62">
        <v>12</v>
      </c>
      <c r="K62">
        <v>177303.18712485372</v>
      </c>
      <c r="L62">
        <v>176718.04531626447</v>
      </c>
      <c r="M62">
        <v>3.3111604847260992E-3</v>
      </c>
      <c r="N62">
        <v>1064.5978848934174</v>
      </c>
      <c r="P62">
        <v>12</v>
      </c>
      <c r="Q62">
        <v>177303.18712485384</v>
      </c>
      <c r="R62">
        <v>176718.04531626447</v>
      </c>
      <c r="S62">
        <v>3.3111604847267579E-3</v>
      </c>
      <c r="T62">
        <v>387.61275291442871</v>
      </c>
    </row>
    <row r="63" spans="1:20">
      <c r="D63">
        <v>13</v>
      </c>
      <c r="E63">
        <v>177166.37406775291</v>
      </c>
      <c r="F63">
        <v>176544.3938770729</v>
      </c>
      <c r="G63">
        <v>3.5230809487674535E-3</v>
      </c>
      <c r="H63">
        <v>3610.1600089073181</v>
      </c>
      <c r="J63">
        <v>13</v>
      </c>
      <c r="K63">
        <v>177303.18712485372</v>
      </c>
      <c r="L63">
        <v>176718.04531626447</v>
      </c>
      <c r="M63">
        <v>3.3111604847260992E-3</v>
      </c>
      <c r="N63">
        <v>1197.305321931839</v>
      </c>
      <c r="P63">
        <v>13</v>
      </c>
      <c r="Q63">
        <v>177303.18712485384</v>
      </c>
      <c r="R63">
        <v>176718.04531626447</v>
      </c>
      <c r="S63">
        <v>3.3111604847267579E-3</v>
      </c>
      <c r="T63">
        <v>443.87622404098511</v>
      </c>
    </row>
    <row r="64" spans="1:20">
      <c r="J64">
        <v>14</v>
      </c>
      <c r="K64">
        <v>177303.18712485372</v>
      </c>
      <c r="L64">
        <v>176718.04531626447</v>
      </c>
      <c r="M64">
        <v>3.3111604847260992E-3</v>
      </c>
      <c r="N64">
        <v>1359.5310618877411</v>
      </c>
      <c r="P64">
        <v>14</v>
      </c>
      <c r="Q64">
        <v>177303.18712485384</v>
      </c>
      <c r="R64">
        <v>176718.04531626447</v>
      </c>
      <c r="S64">
        <v>3.3111604847267579E-3</v>
      </c>
      <c r="T64">
        <v>517.26420998573303</v>
      </c>
    </row>
    <row r="65" spans="1:20">
      <c r="J65">
        <v>15</v>
      </c>
      <c r="K65">
        <v>177303.18712485372</v>
      </c>
      <c r="L65">
        <v>176718.04531626447</v>
      </c>
      <c r="M65">
        <v>3.3111604847260992E-3</v>
      </c>
      <c r="N65">
        <v>1574.8845760822296</v>
      </c>
      <c r="P65">
        <v>15</v>
      </c>
      <c r="Q65">
        <v>177303.18712485384</v>
      </c>
      <c r="R65">
        <v>176718.04531626447</v>
      </c>
      <c r="S65">
        <v>3.3111604847267579E-3</v>
      </c>
      <c r="T65">
        <v>609.89583301544189</v>
      </c>
    </row>
    <row r="66" spans="1:20">
      <c r="J66">
        <v>16</v>
      </c>
      <c r="K66">
        <v>177303.18712485372</v>
      </c>
      <c r="L66">
        <v>176718.04531626447</v>
      </c>
      <c r="M66">
        <v>3.3111604847260992E-3</v>
      </c>
      <c r="N66">
        <v>1854.9995138645172</v>
      </c>
      <c r="P66">
        <v>16</v>
      </c>
      <c r="Q66">
        <v>177303.18712485384</v>
      </c>
      <c r="R66">
        <v>176718.04531626447</v>
      </c>
      <c r="S66">
        <v>3.3111604847267579E-3</v>
      </c>
      <c r="T66">
        <v>751.48638486862183</v>
      </c>
    </row>
    <row r="67" spans="1:20">
      <c r="J67">
        <v>17</v>
      </c>
      <c r="K67">
        <v>177303.18712485372</v>
      </c>
      <c r="L67">
        <v>176718.04531626447</v>
      </c>
      <c r="M67">
        <v>3.3111604847260992E-3</v>
      </c>
      <c r="N67">
        <v>2226.097286939621</v>
      </c>
      <c r="P67">
        <v>17</v>
      </c>
      <c r="Q67">
        <v>177303.18712485384</v>
      </c>
      <c r="R67">
        <v>176718.04531626447</v>
      </c>
      <c r="S67">
        <v>3.3111604847267579E-3</v>
      </c>
      <c r="T67">
        <v>955.42855095863342</v>
      </c>
    </row>
    <row r="68" spans="1:20">
      <c r="J68">
        <v>18</v>
      </c>
      <c r="K68">
        <v>177303.18712485372</v>
      </c>
      <c r="L68">
        <v>176718.04531626447</v>
      </c>
      <c r="M68">
        <v>3.3111604847260992E-3</v>
      </c>
      <c r="N68">
        <v>2818.6360008716583</v>
      </c>
      <c r="P68">
        <v>18</v>
      </c>
      <c r="Q68">
        <v>177303.18712485384</v>
      </c>
      <c r="R68">
        <v>176718.04531626447</v>
      </c>
      <c r="S68">
        <v>3.3111604847267579E-3</v>
      </c>
      <c r="T68">
        <v>1327.936891078949</v>
      </c>
    </row>
    <row r="69" spans="1:20">
      <c r="J69">
        <v>19</v>
      </c>
      <c r="K69">
        <v>177303.18712485372</v>
      </c>
      <c r="L69">
        <v>176718.04531626447</v>
      </c>
      <c r="M69">
        <v>3.3111604847260992E-3</v>
      </c>
      <c r="N69">
        <v>3670.1657450199127</v>
      </c>
      <c r="P69">
        <v>19</v>
      </c>
      <c r="Q69">
        <v>177303.18712485384</v>
      </c>
      <c r="R69">
        <v>176718.04531626447</v>
      </c>
      <c r="S69">
        <v>3.3111604847267579E-3</v>
      </c>
      <c r="T69">
        <v>2012.348888874054</v>
      </c>
    </row>
    <row r="70" spans="1:20">
      <c r="P70">
        <v>20</v>
      </c>
      <c r="Q70">
        <v>177303.18712485384</v>
      </c>
      <c r="R70">
        <v>176718.04531626447</v>
      </c>
      <c r="S70">
        <v>3.3111604847267579E-3</v>
      </c>
      <c r="T70">
        <v>2767.4156820774078</v>
      </c>
    </row>
    <row r="71" spans="1:20">
      <c r="P71">
        <v>21</v>
      </c>
      <c r="Q71">
        <v>177303.18712485384</v>
      </c>
      <c r="R71">
        <v>176718.04531626447</v>
      </c>
      <c r="S71">
        <v>3.3111604847267579E-3</v>
      </c>
      <c r="T71">
        <v>4425.5463778972626</v>
      </c>
    </row>
    <row r="73" spans="1:20">
      <c r="A73" s="11" t="s">
        <v>13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</row>
    <row r="75" spans="1:20">
      <c r="A75" s="102" t="s">
        <v>4</v>
      </c>
      <c r="B75" s="102"/>
      <c r="D75" s="102" t="s">
        <v>7</v>
      </c>
      <c r="E75" s="102"/>
      <c r="F75" s="102"/>
      <c r="G75" s="102"/>
      <c r="H75" s="102"/>
      <c r="J75" s="102" t="s">
        <v>8</v>
      </c>
      <c r="K75" s="102"/>
      <c r="L75" s="102"/>
      <c r="M75" s="102"/>
      <c r="N75" s="102"/>
      <c r="P75" s="102" t="s">
        <v>9</v>
      </c>
      <c r="Q75" s="102"/>
      <c r="R75" s="102"/>
      <c r="S75" s="102"/>
      <c r="T75" s="102"/>
    </row>
    <row r="76" spans="1:20">
      <c r="A76" s="5" t="s">
        <v>5</v>
      </c>
      <c r="B76" s="5" t="s">
        <v>6</v>
      </c>
      <c r="D76" s="5" t="s">
        <v>0</v>
      </c>
      <c r="E76" s="5" t="s">
        <v>61</v>
      </c>
      <c r="F76" s="5" t="s">
        <v>1</v>
      </c>
      <c r="G76" s="5" t="s">
        <v>6</v>
      </c>
      <c r="H76" s="5" t="s">
        <v>2</v>
      </c>
      <c r="J76" s="5" t="s">
        <v>0</v>
      </c>
      <c r="K76" s="5" t="s">
        <v>61</v>
      </c>
      <c r="L76" s="5" t="s">
        <v>1</v>
      </c>
      <c r="M76" s="5" t="s">
        <v>6</v>
      </c>
      <c r="N76" s="5" t="s">
        <v>2</v>
      </c>
      <c r="P76" s="5" t="s">
        <v>0</v>
      </c>
      <c r="Q76" s="5" t="s">
        <v>61</v>
      </c>
      <c r="R76" s="5" t="s">
        <v>1</v>
      </c>
      <c r="S76" s="5" t="s">
        <v>6</v>
      </c>
      <c r="T76" s="5" t="s">
        <v>2</v>
      </c>
    </row>
    <row r="77" spans="1:20">
      <c r="A77">
        <v>208720.72950487677</v>
      </c>
      <c r="B77">
        <v>3.068732226740674</v>
      </c>
      <c r="D77">
        <v>1</v>
      </c>
      <c r="E77">
        <v>215891.39724398486</v>
      </c>
      <c r="F77">
        <v>209196.45768093079</v>
      </c>
      <c r="G77">
        <v>3.2003121072275889E-2</v>
      </c>
      <c r="H77">
        <v>54.947279930114746</v>
      </c>
      <c r="J77">
        <v>1</v>
      </c>
      <c r="K77">
        <v>216843.61106837052</v>
      </c>
      <c r="L77">
        <v>211402.83605186391</v>
      </c>
      <c r="M77">
        <v>2.5736528033956048E-2</v>
      </c>
      <c r="N77">
        <v>122.59827995300293</v>
      </c>
      <c r="P77">
        <v>1</v>
      </c>
      <c r="Q77">
        <v>216843.61106837052</v>
      </c>
      <c r="R77">
        <v>211402.83605186391</v>
      </c>
      <c r="S77">
        <v>2.5736528033956048E-2</v>
      </c>
      <c r="T77">
        <v>56.127593994140625</v>
      </c>
    </row>
    <row r="78" spans="1:20">
      <c r="D78">
        <v>2</v>
      </c>
      <c r="E78">
        <v>212104.26531239698</v>
      </c>
      <c r="F78">
        <v>209196.45768093079</v>
      </c>
      <c r="G78">
        <v>1.3899889432646202E-2</v>
      </c>
      <c r="H78">
        <v>131.14940905570984</v>
      </c>
      <c r="J78">
        <v>2</v>
      </c>
      <c r="K78">
        <v>212867.56102593485</v>
      </c>
      <c r="L78">
        <v>211402.83605186391</v>
      </c>
      <c r="M78">
        <v>6.928596614056746E-3</v>
      </c>
      <c r="N78">
        <v>220.83400392532349</v>
      </c>
      <c r="P78">
        <v>2</v>
      </c>
      <c r="Q78">
        <v>212867.56102593491</v>
      </c>
      <c r="R78">
        <v>211402.83605186391</v>
      </c>
      <c r="S78">
        <v>6.9285966140570209E-3</v>
      </c>
      <c r="T78">
        <v>95.789339065551758</v>
      </c>
    </row>
    <row r="79" spans="1:20">
      <c r="D79">
        <v>3</v>
      </c>
      <c r="E79">
        <v>210443.71171477536</v>
      </c>
      <c r="F79">
        <v>209196.45768093079</v>
      </c>
      <c r="G79">
        <v>5.9621183249044165E-3</v>
      </c>
      <c r="H79">
        <v>288.50881004333496</v>
      </c>
      <c r="J79">
        <v>3</v>
      </c>
      <c r="K79">
        <v>211182.41544698935</v>
      </c>
      <c r="L79">
        <v>211691.24060725237</v>
      </c>
      <c r="M79">
        <v>-2.4036193410904268E-3</v>
      </c>
      <c r="N79">
        <v>330.67370104789734</v>
      </c>
      <c r="P79">
        <v>3</v>
      </c>
      <c r="Q79">
        <v>211182.41544698935</v>
      </c>
      <c r="R79">
        <v>211691.24060725237</v>
      </c>
      <c r="S79">
        <v>-2.4036193410904268E-3</v>
      </c>
      <c r="T79">
        <v>142.34952211380005</v>
      </c>
    </row>
    <row r="80" spans="1:20">
      <c r="D80">
        <v>4</v>
      </c>
      <c r="E80">
        <v>210241.5149774889</v>
      </c>
      <c r="F80">
        <v>209196.45768093079</v>
      </c>
      <c r="G80">
        <v>4.9955783579856018E-3</v>
      </c>
      <c r="H80">
        <v>680.52334403991699</v>
      </c>
    </row>
    <row r="81" spans="1:20">
      <c r="D81">
        <v>5</v>
      </c>
      <c r="E81">
        <v>210241.5149774889</v>
      </c>
      <c r="F81">
        <v>209198.793628293</v>
      </c>
      <c r="G81">
        <v>4.9843564157861136E-3</v>
      </c>
      <c r="H81">
        <v>1550.9180579185486</v>
      </c>
    </row>
    <row r="82" spans="1:20">
      <c r="D82">
        <v>6</v>
      </c>
      <c r="E82">
        <v>210241.5149774889</v>
      </c>
      <c r="F82">
        <v>209198.793628293</v>
      </c>
      <c r="G82">
        <v>4.9843564157861136E-3</v>
      </c>
      <c r="H82">
        <v>2873.4059648513794</v>
      </c>
    </row>
    <row r="83" spans="1:20">
      <c r="D83">
        <v>7</v>
      </c>
      <c r="E83">
        <v>210241.5149774889</v>
      </c>
      <c r="F83">
        <v>209285.85243230587</v>
      </c>
      <c r="G83">
        <v>4.5663026624895497E-3</v>
      </c>
      <c r="H83">
        <v>3629.8460168838501</v>
      </c>
    </row>
    <row r="85" spans="1:20">
      <c r="A85" s="4" t="s">
        <v>3</v>
      </c>
      <c r="B85" s="2">
        <v>10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7" spans="1:20">
      <c r="A87" s="1" t="s">
        <v>10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9" spans="1:20">
      <c r="A89" s="102" t="s">
        <v>4</v>
      </c>
      <c r="B89" s="102"/>
      <c r="D89" s="102" t="s">
        <v>7</v>
      </c>
      <c r="E89" s="102"/>
      <c r="F89" s="102"/>
      <c r="G89" s="102"/>
      <c r="H89" s="102"/>
      <c r="J89" s="102" t="s">
        <v>8</v>
      </c>
      <c r="K89" s="102"/>
      <c r="L89" s="102"/>
      <c r="M89" s="102"/>
      <c r="N89" s="102"/>
      <c r="P89" s="102" t="s">
        <v>9</v>
      </c>
      <c r="Q89" s="102"/>
      <c r="R89" s="102"/>
      <c r="S89" s="102"/>
      <c r="T89" s="102"/>
    </row>
    <row r="90" spans="1:20">
      <c r="A90" s="5" t="s">
        <v>5</v>
      </c>
      <c r="B90" s="5" t="s">
        <v>6</v>
      </c>
      <c r="D90" s="5" t="s">
        <v>0</v>
      </c>
      <c r="E90" s="5" t="s">
        <v>61</v>
      </c>
      <c r="F90" s="5" t="s">
        <v>1</v>
      </c>
      <c r="G90" s="5" t="s">
        <v>6</v>
      </c>
      <c r="H90" s="5" t="s">
        <v>2</v>
      </c>
      <c r="J90" s="5" t="s">
        <v>0</v>
      </c>
      <c r="K90" s="5" t="s">
        <v>61</v>
      </c>
      <c r="L90" s="5" t="s">
        <v>1</v>
      </c>
      <c r="M90" s="5" t="s">
        <v>6</v>
      </c>
      <c r="N90" s="5" t="s">
        <v>2</v>
      </c>
      <c r="P90" s="5" t="s">
        <v>0</v>
      </c>
      <c r="Q90" s="5" t="s">
        <v>61</v>
      </c>
      <c r="R90" s="5" t="s">
        <v>1</v>
      </c>
      <c r="S90" s="5" t="s">
        <v>6</v>
      </c>
      <c r="T90" s="5" t="s">
        <v>2</v>
      </c>
    </row>
    <row r="91" spans="1:20">
      <c r="A91">
        <v>164849.83126799742</v>
      </c>
      <c r="B91">
        <v>2.4792391255290567</v>
      </c>
      <c r="D91">
        <v>1</v>
      </c>
      <c r="E91">
        <v>174196.21510455533</v>
      </c>
      <c r="F91">
        <v>168999.29436185252</v>
      </c>
      <c r="G91">
        <v>3.0751138709345371E-2</v>
      </c>
      <c r="H91">
        <v>8.7335038185119629</v>
      </c>
      <c r="J91">
        <v>1</v>
      </c>
      <c r="K91">
        <v>174214.33028141808</v>
      </c>
      <c r="L91">
        <v>168792.24847135294</v>
      </c>
      <c r="M91">
        <v>3.2122812861192271E-2</v>
      </c>
      <c r="N91">
        <v>27.881740093231201</v>
      </c>
      <c r="P91">
        <v>1</v>
      </c>
      <c r="Q91">
        <v>174214.33028141811</v>
      </c>
      <c r="R91">
        <v>168792.24847135294</v>
      </c>
      <c r="S91">
        <v>3.2122812861192444E-2</v>
      </c>
      <c r="T91">
        <v>14.130819082260132</v>
      </c>
    </row>
    <row r="92" spans="1:20">
      <c r="D92">
        <v>2</v>
      </c>
      <c r="E92">
        <v>172330.33441875121</v>
      </c>
      <c r="F92">
        <v>168999.29436185252</v>
      </c>
      <c r="G92">
        <v>1.9710378492861901E-2</v>
      </c>
      <c r="H92">
        <v>21.979712009429932</v>
      </c>
      <c r="J92">
        <v>2</v>
      </c>
      <c r="K92">
        <v>172348.44959561437</v>
      </c>
      <c r="L92">
        <v>168792.24847135294</v>
      </c>
      <c r="M92">
        <v>2.1068509700343113E-2</v>
      </c>
      <c r="N92">
        <v>46.833085060119629</v>
      </c>
      <c r="P92">
        <v>2</v>
      </c>
      <c r="Q92">
        <v>172348.44959561437</v>
      </c>
      <c r="R92">
        <v>168792.24847135294</v>
      </c>
      <c r="S92">
        <v>2.1068509700343113E-2</v>
      </c>
      <c r="T92">
        <v>25.883060216903687</v>
      </c>
    </row>
    <row r="93" spans="1:20">
      <c r="D93">
        <v>3</v>
      </c>
      <c r="E93">
        <v>170984.6269940357</v>
      </c>
      <c r="F93">
        <v>168999.29436185252</v>
      </c>
      <c r="G93">
        <v>1.1747579418481436E-2</v>
      </c>
      <c r="H93">
        <v>50.546581983566284</v>
      </c>
      <c r="J93">
        <v>3</v>
      </c>
      <c r="K93">
        <v>171021.79093852881</v>
      </c>
      <c r="L93">
        <v>168792.24847135294</v>
      </c>
      <c r="M93">
        <v>1.3208796537562918E-2</v>
      </c>
      <c r="N93">
        <v>68.368587017059326</v>
      </c>
      <c r="P93">
        <v>3</v>
      </c>
      <c r="Q93">
        <v>171021.79093852878</v>
      </c>
      <c r="R93">
        <v>168792.24847135294</v>
      </c>
      <c r="S93">
        <v>1.3208796537562746E-2</v>
      </c>
      <c r="T93">
        <v>38.04058313369751</v>
      </c>
    </row>
    <row r="94" spans="1:20">
      <c r="D94">
        <v>4</v>
      </c>
      <c r="E94">
        <v>170188.12515880819</v>
      </c>
      <c r="F94">
        <v>168999.29436185252</v>
      </c>
      <c r="G94">
        <v>7.0345311289301271E-3</v>
      </c>
      <c r="H94">
        <v>94.720923900604248</v>
      </c>
      <c r="J94">
        <v>4</v>
      </c>
      <c r="K94">
        <v>170240.0689031248</v>
      </c>
      <c r="L94">
        <v>168792.24847135294</v>
      </c>
      <c r="M94">
        <v>8.5775291512725105E-3</v>
      </c>
      <c r="N94">
        <v>99.825241088867188</v>
      </c>
      <c r="P94">
        <v>4</v>
      </c>
      <c r="Q94">
        <v>170240.06890312477</v>
      </c>
      <c r="R94">
        <v>168792.24847135294</v>
      </c>
      <c r="S94">
        <v>8.5775291512723388E-3</v>
      </c>
      <c r="T94">
        <v>51.543431997299194</v>
      </c>
    </row>
    <row r="95" spans="1:20">
      <c r="D95">
        <v>5</v>
      </c>
      <c r="E95">
        <v>170188.12515880819</v>
      </c>
      <c r="F95">
        <v>168999.29436185252</v>
      </c>
      <c r="G95">
        <v>7.0345311289301271E-3</v>
      </c>
      <c r="H95">
        <v>508.33688282966614</v>
      </c>
      <c r="J95">
        <v>5</v>
      </c>
      <c r="K95">
        <v>170240.0689031248</v>
      </c>
      <c r="L95">
        <v>168792.24847135294</v>
      </c>
      <c r="M95">
        <v>8.5775291512725105E-3</v>
      </c>
      <c r="N95">
        <v>143.8833920955658</v>
      </c>
      <c r="P95">
        <v>5</v>
      </c>
      <c r="Q95">
        <v>170240.06890312477</v>
      </c>
      <c r="R95">
        <v>168792.24847135294</v>
      </c>
      <c r="S95">
        <v>8.5775291512723388E-3</v>
      </c>
      <c r="T95">
        <v>66.602895021438599</v>
      </c>
    </row>
    <row r="96" spans="1:20">
      <c r="D96">
        <v>6</v>
      </c>
      <c r="E96">
        <v>170188.12515880819</v>
      </c>
      <c r="F96">
        <v>168999.29436185252</v>
      </c>
      <c r="G96">
        <v>7.0345311289301271E-3</v>
      </c>
      <c r="H96">
        <v>1188.9123058319092</v>
      </c>
      <c r="J96">
        <v>6</v>
      </c>
      <c r="K96">
        <v>170240.0689031248</v>
      </c>
      <c r="L96">
        <v>168792.24847135294</v>
      </c>
      <c r="M96">
        <v>8.5775291512725105E-3</v>
      </c>
      <c r="N96">
        <v>192.35072088241577</v>
      </c>
      <c r="P96">
        <v>6</v>
      </c>
      <c r="Q96">
        <v>170240.06890312477</v>
      </c>
      <c r="R96">
        <v>168792.24847135294</v>
      </c>
      <c r="S96">
        <v>8.5775291512723388E-3</v>
      </c>
      <c r="T96">
        <v>83.024012088775635</v>
      </c>
    </row>
    <row r="97" spans="4:20">
      <c r="D97">
        <v>7</v>
      </c>
      <c r="E97">
        <v>170074.61312195199</v>
      </c>
      <c r="F97">
        <v>168999.29436185252</v>
      </c>
      <c r="G97">
        <v>6.3628594673126549E-3</v>
      </c>
      <c r="H97">
        <v>2210.367949962616</v>
      </c>
      <c r="J97">
        <v>7</v>
      </c>
      <c r="K97">
        <v>170115.60233486388</v>
      </c>
      <c r="L97">
        <v>168792.24847135294</v>
      </c>
      <c r="M97">
        <v>7.8401341026957186E-3</v>
      </c>
      <c r="N97">
        <v>248.74801802635193</v>
      </c>
      <c r="P97">
        <v>7</v>
      </c>
      <c r="Q97">
        <v>170115.60233486386</v>
      </c>
      <c r="R97">
        <v>168792.24847135294</v>
      </c>
      <c r="S97">
        <v>7.8401341026955468E-3</v>
      </c>
      <c r="T97">
        <v>101.72398614883423</v>
      </c>
    </row>
    <row r="98" spans="4:20">
      <c r="D98">
        <v>8</v>
      </c>
      <c r="E98">
        <v>169997.26274616353</v>
      </c>
      <c r="F98">
        <v>168999.29436185252</v>
      </c>
      <c r="G98">
        <v>5.9051630249663204E-3</v>
      </c>
      <c r="H98">
        <v>2775.3880839347839</v>
      </c>
      <c r="J98">
        <v>8</v>
      </c>
      <c r="K98">
        <v>170035.04223021658</v>
      </c>
      <c r="L98">
        <v>168792.24847135294</v>
      </c>
      <c r="M98">
        <v>7.3628603808460176E-3</v>
      </c>
      <c r="N98">
        <v>308.65618896484375</v>
      </c>
      <c r="P98">
        <v>8</v>
      </c>
      <c r="Q98">
        <v>170035.04223021652</v>
      </c>
      <c r="R98">
        <v>168792.24847135294</v>
      </c>
      <c r="S98">
        <v>7.3628603808456733E-3</v>
      </c>
      <c r="T98">
        <v>124.68909406661987</v>
      </c>
    </row>
    <row r="99" spans="4:20">
      <c r="D99">
        <v>9</v>
      </c>
      <c r="E99">
        <v>169901.28776207834</v>
      </c>
      <c r="F99">
        <v>168999.29436185252</v>
      </c>
      <c r="G99">
        <v>5.3372613396510506E-3</v>
      </c>
      <c r="H99">
        <v>3605.814975976944</v>
      </c>
      <c r="J99">
        <v>9</v>
      </c>
      <c r="K99">
        <v>169969.56749541085</v>
      </c>
      <c r="L99">
        <v>168792.24847135294</v>
      </c>
      <c r="M99">
        <v>6.9749590678491701E-3</v>
      </c>
      <c r="N99">
        <v>369.89148998260498</v>
      </c>
      <c r="P99">
        <v>9</v>
      </c>
      <c r="Q99">
        <v>169969.56749541074</v>
      </c>
      <c r="R99">
        <v>168792.24847135294</v>
      </c>
      <c r="S99">
        <v>6.9749590678484796E-3</v>
      </c>
      <c r="T99">
        <v>146.2149121761322</v>
      </c>
    </row>
    <row r="100" spans="4:20">
      <c r="J100">
        <v>10</v>
      </c>
      <c r="K100">
        <v>169969.56749541085</v>
      </c>
      <c r="L100">
        <v>168792.24847135294</v>
      </c>
      <c r="M100">
        <v>6.9749590678491701E-3</v>
      </c>
      <c r="N100">
        <v>451.3970251083374</v>
      </c>
      <c r="P100">
        <v>10</v>
      </c>
      <c r="Q100">
        <v>169969.56749541074</v>
      </c>
      <c r="R100">
        <v>168792.24847135294</v>
      </c>
      <c r="S100">
        <v>6.9749590678484796E-3</v>
      </c>
      <c r="T100">
        <v>170.04794001579285</v>
      </c>
    </row>
    <row r="101" spans="4:20">
      <c r="J101">
        <v>11</v>
      </c>
      <c r="K101">
        <v>169969.56749541085</v>
      </c>
      <c r="L101">
        <v>168792.24847135294</v>
      </c>
      <c r="M101">
        <v>6.9749590678491701E-3</v>
      </c>
      <c r="N101">
        <v>530.65158295631409</v>
      </c>
      <c r="P101">
        <v>11</v>
      </c>
      <c r="Q101">
        <v>169969.56749541074</v>
      </c>
      <c r="R101">
        <v>168792.24847135294</v>
      </c>
      <c r="S101">
        <v>6.9749590678484796E-3</v>
      </c>
      <c r="T101">
        <v>191.94811820983887</v>
      </c>
    </row>
    <row r="102" spans="4:20">
      <c r="J102">
        <v>12</v>
      </c>
      <c r="K102">
        <v>169969.56749541085</v>
      </c>
      <c r="L102">
        <v>168792.24847135294</v>
      </c>
      <c r="M102">
        <v>6.9749590678491701E-3</v>
      </c>
      <c r="N102">
        <v>613.9921600818634</v>
      </c>
      <c r="P102">
        <v>12</v>
      </c>
      <c r="Q102">
        <v>169969.56749541074</v>
      </c>
      <c r="R102">
        <v>168792.24847135294</v>
      </c>
      <c r="S102">
        <v>6.9749590678484796E-3</v>
      </c>
      <c r="T102">
        <v>214.52492904663086</v>
      </c>
    </row>
    <row r="103" spans="4:20">
      <c r="J103">
        <v>13</v>
      </c>
      <c r="K103">
        <v>169969.56749541085</v>
      </c>
      <c r="L103">
        <v>168792.24847135294</v>
      </c>
      <c r="M103">
        <v>6.9749590678491701E-3</v>
      </c>
      <c r="N103">
        <v>707.79029488563538</v>
      </c>
      <c r="P103">
        <v>13</v>
      </c>
      <c r="Q103">
        <v>169969.56749541074</v>
      </c>
      <c r="R103">
        <v>168792.24847135294</v>
      </c>
      <c r="S103">
        <v>6.9749590678484796E-3</v>
      </c>
      <c r="T103">
        <v>238.28391599655151</v>
      </c>
    </row>
    <row r="104" spans="4:20">
      <c r="J104">
        <v>14</v>
      </c>
      <c r="K104">
        <v>169969.56749541085</v>
      </c>
      <c r="L104">
        <v>168792.24847135294</v>
      </c>
      <c r="M104">
        <v>6.9749590678491701E-3</v>
      </c>
      <c r="N104">
        <v>804.99268698692322</v>
      </c>
      <c r="P104">
        <v>14</v>
      </c>
      <c r="Q104">
        <v>169969.56749541074</v>
      </c>
      <c r="R104">
        <v>168792.24847135294</v>
      </c>
      <c r="S104">
        <v>6.9749590678484796E-3</v>
      </c>
      <c r="T104">
        <v>265.91091918945312</v>
      </c>
    </row>
    <row r="105" spans="4:20">
      <c r="J105">
        <v>15</v>
      </c>
      <c r="K105">
        <v>169969.56749541085</v>
      </c>
      <c r="L105">
        <v>168792.24847135294</v>
      </c>
      <c r="M105">
        <v>6.9749590678491701E-3</v>
      </c>
      <c r="N105">
        <v>930.38513994216919</v>
      </c>
      <c r="P105">
        <v>15</v>
      </c>
      <c r="Q105">
        <v>169969.56749541074</v>
      </c>
      <c r="R105">
        <v>168792.24847135294</v>
      </c>
      <c r="S105">
        <v>6.9749590678484796E-3</v>
      </c>
      <c r="T105">
        <v>299.16843414306641</v>
      </c>
    </row>
    <row r="106" spans="4:20">
      <c r="J106">
        <v>16</v>
      </c>
      <c r="K106">
        <v>169969.56749541085</v>
      </c>
      <c r="L106">
        <v>168792.24847135294</v>
      </c>
      <c r="M106">
        <v>6.9749590678491701E-3</v>
      </c>
      <c r="N106">
        <v>1070.1696329116821</v>
      </c>
      <c r="P106">
        <v>16</v>
      </c>
      <c r="Q106">
        <v>169969.56749541074</v>
      </c>
      <c r="R106">
        <v>168792.24847135294</v>
      </c>
      <c r="S106">
        <v>6.9749590678484796E-3</v>
      </c>
      <c r="T106">
        <v>340.19732213020325</v>
      </c>
    </row>
    <row r="107" spans="4:20">
      <c r="J107">
        <v>17</v>
      </c>
      <c r="K107">
        <v>169969.56749541085</v>
      </c>
      <c r="L107">
        <v>168792.24847135294</v>
      </c>
      <c r="M107">
        <v>6.9749590678491701E-3</v>
      </c>
      <c r="N107">
        <v>1227.704824924469</v>
      </c>
      <c r="P107">
        <v>17</v>
      </c>
      <c r="Q107">
        <v>169969.56749541074</v>
      </c>
      <c r="R107">
        <v>168792.24847135294</v>
      </c>
      <c r="S107">
        <v>6.9749590678484796E-3</v>
      </c>
      <c r="T107">
        <v>396.04746103286743</v>
      </c>
    </row>
    <row r="108" spans="4:20">
      <c r="J108">
        <v>18</v>
      </c>
      <c r="K108">
        <v>169969.56749541085</v>
      </c>
      <c r="L108">
        <v>168792.24847135294</v>
      </c>
      <c r="M108">
        <v>6.9749590678491701E-3</v>
      </c>
      <c r="N108">
        <v>1427.7540390491486</v>
      </c>
      <c r="P108">
        <v>18</v>
      </c>
      <c r="Q108">
        <v>169969.56749541074</v>
      </c>
      <c r="R108">
        <v>168792.24847135294</v>
      </c>
      <c r="S108">
        <v>6.9749590678484796E-3</v>
      </c>
      <c r="T108">
        <v>484.93404603004456</v>
      </c>
    </row>
    <row r="109" spans="4:20">
      <c r="J109">
        <v>19</v>
      </c>
      <c r="K109">
        <v>169969.56749541085</v>
      </c>
      <c r="L109">
        <v>168792.24847135294</v>
      </c>
      <c r="M109">
        <v>6.9749590678491701E-3</v>
      </c>
      <c r="N109">
        <v>1671.4397978782654</v>
      </c>
      <c r="P109">
        <v>19</v>
      </c>
      <c r="Q109">
        <v>169969.56749541074</v>
      </c>
      <c r="R109">
        <v>168792.24847135294</v>
      </c>
      <c r="S109">
        <v>6.9749590678484796E-3</v>
      </c>
      <c r="T109">
        <v>605.00660705566406</v>
      </c>
    </row>
    <row r="110" spans="4:20">
      <c r="J110">
        <v>20</v>
      </c>
      <c r="K110">
        <v>169969.56749541085</v>
      </c>
      <c r="L110">
        <v>168792.24847135294</v>
      </c>
      <c r="M110">
        <v>6.9749590678491701E-3</v>
      </c>
      <c r="N110">
        <v>1959.9847218990326</v>
      </c>
      <c r="P110">
        <v>20</v>
      </c>
      <c r="Q110">
        <v>169969.56749541074</v>
      </c>
      <c r="R110">
        <v>168792.24847135294</v>
      </c>
      <c r="S110">
        <v>6.9749590678484796E-3</v>
      </c>
      <c r="T110">
        <v>728.69643616676331</v>
      </c>
    </row>
    <row r="111" spans="4:20">
      <c r="J111">
        <v>21</v>
      </c>
      <c r="K111">
        <v>169969.56749541085</v>
      </c>
      <c r="L111">
        <v>168792.24847135294</v>
      </c>
      <c r="M111">
        <v>6.9749590678491701E-3</v>
      </c>
      <c r="N111">
        <v>2388.2193999290466</v>
      </c>
      <c r="P111">
        <v>21</v>
      </c>
      <c r="Q111">
        <v>169969.56749541074</v>
      </c>
      <c r="R111">
        <v>168792.24847135294</v>
      </c>
      <c r="S111">
        <v>6.9749590678484796E-3</v>
      </c>
      <c r="T111">
        <v>955.42124700546265</v>
      </c>
    </row>
    <row r="112" spans="4:20">
      <c r="J112">
        <v>22</v>
      </c>
      <c r="K112">
        <v>169969.56749541085</v>
      </c>
      <c r="L112">
        <v>168792.24847135294</v>
      </c>
      <c r="M112">
        <v>6.9749590678491701E-3</v>
      </c>
      <c r="N112">
        <v>2974.2961750030518</v>
      </c>
      <c r="P112">
        <v>22</v>
      </c>
      <c r="Q112">
        <v>169969.56749541074</v>
      </c>
      <c r="R112">
        <v>168792.24847135294</v>
      </c>
      <c r="S112">
        <v>6.9749590678484796E-3</v>
      </c>
      <c r="T112">
        <v>1516.3349990844727</v>
      </c>
    </row>
    <row r="113" spans="1:20">
      <c r="J113">
        <v>23</v>
      </c>
      <c r="K113">
        <v>169969.56749541085</v>
      </c>
      <c r="L113">
        <v>168792.24847135294</v>
      </c>
      <c r="M113">
        <v>6.9749590678491701E-3</v>
      </c>
      <c r="N113">
        <v>3706.4931399822235</v>
      </c>
      <c r="P113">
        <v>23</v>
      </c>
      <c r="Q113">
        <v>169969.56749541074</v>
      </c>
      <c r="R113">
        <v>168792.24847135294</v>
      </c>
      <c r="S113">
        <v>6.9749590678484796E-3</v>
      </c>
      <c r="T113">
        <v>2230.3785541057587</v>
      </c>
    </row>
    <row r="114" spans="1:20">
      <c r="P114">
        <v>24</v>
      </c>
      <c r="Q114">
        <v>169969.56749541074</v>
      </c>
      <c r="R114">
        <v>168792.24847135294</v>
      </c>
      <c r="S114">
        <v>6.9749590678484796E-3</v>
      </c>
      <c r="T114">
        <v>2945.0385401248932</v>
      </c>
    </row>
    <row r="115" spans="1:20">
      <c r="P115">
        <v>25</v>
      </c>
      <c r="Q115">
        <v>169969.56749541074</v>
      </c>
      <c r="R115">
        <v>168792.24847135294</v>
      </c>
      <c r="S115">
        <v>6.9749590678484796E-3</v>
      </c>
      <c r="T115">
        <v>3875.379123210907</v>
      </c>
    </row>
    <row r="117" spans="1:20">
      <c r="A117" s="6" t="s">
        <v>11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9" spans="1:20">
      <c r="A119" s="23" t="s">
        <v>4</v>
      </c>
      <c r="B119" s="23"/>
      <c r="D119" s="23" t="s">
        <v>7</v>
      </c>
      <c r="E119" s="23"/>
      <c r="F119" s="23"/>
      <c r="G119" s="23"/>
      <c r="H119" s="23"/>
      <c r="J119" s="23" t="s">
        <v>8</v>
      </c>
      <c r="K119" s="23"/>
      <c r="L119" s="23"/>
      <c r="M119" s="23"/>
      <c r="N119" s="23"/>
      <c r="P119" s="23" t="s">
        <v>9</v>
      </c>
      <c r="Q119" s="23"/>
      <c r="R119" s="23"/>
      <c r="S119" s="23"/>
      <c r="T119" s="23"/>
    </row>
    <row r="120" spans="1:20">
      <c r="A120" s="5" t="s">
        <v>5</v>
      </c>
      <c r="B120" s="5" t="s">
        <v>6</v>
      </c>
      <c r="D120" s="5" t="s">
        <v>0</v>
      </c>
      <c r="E120" s="5" t="s">
        <v>61</v>
      </c>
      <c r="F120" s="5" t="s">
        <v>1</v>
      </c>
      <c r="G120" s="5" t="s">
        <v>6</v>
      </c>
      <c r="H120" s="5" t="s">
        <v>2</v>
      </c>
      <c r="J120" s="5" t="s">
        <v>0</v>
      </c>
      <c r="K120" s="5" t="s">
        <v>61</v>
      </c>
      <c r="L120" s="5" t="s">
        <v>1</v>
      </c>
      <c r="M120" s="5" t="s">
        <v>6</v>
      </c>
      <c r="N120" s="5" t="s">
        <v>2</v>
      </c>
      <c r="P120" s="5" t="s">
        <v>0</v>
      </c>
      <c r="Q120" s="5" t="s">
        <v>61</v>
      </c>
      <c r="R120" s="5" t="s">
        <v>1</v>
      </c>
      <c r="S120" s="5" t="s">
        <v>6</v>
      </c>
      <c r="T120" s="5" t="s">
        <v>2</v>
      </c>
    </row>
    <row r="121" spans="1:20">
      <c r="A121">
        <v>171590.57358165312</v>
      </c>
      <c r="B121">
        <v>3.1117971943720897</v>
      </c>
      <c r="D121">
        <v>1</v>
      </c>
      <c r="E121">
        <v>184208.08347871812</v>
      </c>
      <c r="F121">
        <v>178488.91268989968</v>
      </c>
      <c r="G121">
        <v>3.2042162746291875E-2</v>
      </c>
      <c r="H121">
        <v>41.503849029541016</v>
      </c>
      <c r="J121">
        <v>1</v>
      </c>
      <c r="K121">
        <v>184250.56364778613</v>
      </c>
      <c r="L121">
        <v>178370.59633683943</v>
      </c>
      <c r="M121">
        <v>3.2964891252831946E-2</v>
      </c>
      <c r="N121">
        <v>117.80729699134827</v>
      </c>
      <c r="P121">
        <v>1</v>
      </c>
      <c r="Q121">
        <v>184250.56364778613</v>
      </c>
      <c r="R121">
        <v>178370.59633683943</v>
      </c>
      <c r="S121">
        <v>3.2964891252831946E-2</v>
      </c>
      <c r="T121">
        <v>38.310379028320312</v>
      </c>
    </row>
    <row r="122" spans="1:20">
      <c r="D122">
        <v>2</v>
      </c>
      <c r="E122">
        <v>181652.37530644448</v>
      </c>
      <c r="F122">
        <v>178488.91268989968</v>
      </c>
      <c r="G122">
        <v>1.7723580523126874E-2</v>
      </c>
      <c r="H122">
        <v>211.00096607208252</v>
      </c>
      <c r="J122">
        <v>2</v>
      </c>
      <c r="K122">
        <v>181727.58938817988</v>
      </c>
      <c r="L122">
        <v>178393.70297588804</v>
      </c>
      <c r="M122">
        <v>1.8688363752068417E-2</v>
      </c>
      <c r="N122">
        <v>219.78906297683716</v>
      </c>
      <c r="P122">
        <v>2</v>
      </c>
      <c r="Q122">
        <v>181727.58938817994</v>
      </c>
      <c r="R122">
        <v>178393.70297588804</v>
      </c>
      <c r="S122">
        <v>1.8688363752068744E-2</v>
      </c>
      <c r="T122">
        <v>71.256247997283936</v>
      </c>
    </row>
    <row r="123" spans="1:20">
      <c r="D123">
        <v>3</v>
      </c>
      <c r="E123">
        <v>180596.3509758971</v>
      </c>
      <c r="F123">
        <v>178488.91268989968</v>
      </c>
      <c r="G123">
        <v>1.1807110336644928E-2</v>
      </c>
      <c r="H123">
        <v>1047.8328340053558</v>
      </c>
      <c r="J123">
        <v>3</v>
      </c>
      <c r="K123">
        <v>180609.8561673458</v>
      </c>
      <c r="L123">
        <v>178393.70297588804</v>
      </c>
      <c r="M123">
        <v>1.2422821851269621E-2</v>
      </c>
      <c r="N123">
        <v>329.3979959487915</v>
      </c>
      <c r="P123">
        <v>3</v>
      </c>
      <c r="Q123">
        <v>180609.85616734566</v>
      </c>
      <c r="R123">
        <v>178393.70297588804</v>
      </c>
      <c r="S123">
        <v>1.2422821851268806E-2</v>
      </c>
      <c r="T123">
        <v>107.57351207733154</v>
      </c>
    </row>
    <row r="124" spans="1:20">
      <c r="D124">
        <v>4</v>
      </c>
      <c r="E124">
        <v>179378.80365720665</v>
      </c>
      <c r="F124">
        <v>178488.91268989968</v>
      </c>
      <c r="G124">
        <v>4.9856932506112421E-3</v>
      </c>
      <c r="H124">
        <v>3615.9394450187683</v>
      </c>
      <c r="J124">
        <v>4</v>
      </c>
      <c r="K124">
        <v>179415.1063178693</v>
      </c>
      <c r="L124">
        <v>178393.70297588804</v>
      </c>
      <c r="M124">
        <v>5.725557152201256E-3</v>
      </c>
      <c r="N124">
        <v>463.87042903900146</v>
      </c>
      <c r="P124">
        <v>4</v>
      </c>
      <c r="Q124">
        <v>179415.10631786927</v>
      </c>
      <c r="R124">
        <v>178393.70297588804</v>
      </c>
      <c r="S124">
        <v>5.7255571522010929E-3</v>
      </c>
      <c r="T124">
        <v>149.63904690742493</v>
      </c>
    </row>
    <row r="125" spans="1:20">
      <c r="J125">
        <v>5</v>
      </c>
      <c r="K125">
        <v>179415.1063178693</v>
      </c>
      <c r="L125">
        <v>178393.70297588804</v>
      </c>
      <c r="M125">
        <v>5.725557152201256E-3</v>
      </c>
      <c r="N125">
        <v>617.68291687965393</v>
      </c>
      <c r="P125">
        <v>5</v>
      </c>
      <c r="Q125">
        <v>179415.10631786927</v>
      </c>
      <c r="R125">
        <v>178393.70297588804</v>
      </c>
      <c r="S125">
        <v>5.7255571522010929E-3</v>
      </c>
      <c r="T125">
        <v>190.09469103813171</v>
      </c>
    </row>
    <row r="126" spans="1:20">
      <c r="J126">
        <v>6</v>
      </c>
      <c r="K126">
        <v>179381.46977012348</v>
      </c>
      <c r="L126">
        <v>178393.70297588804</v>
      </c>
      <c r="M126">
        <v>5.5370048256072899E-3</v>
      </c>
      <c r="N126">
        <v>810.30004286766052</v>
      </c>
      <c r="P126">
        <v>6</v>
      </c>
      <c r="Q126">
        <v>179381.46977012357</v>
      </c>
      <c r="R126">
        <v>178393.70297588804</v>
      </c>
      <c r="S126">
        <v>5.5370048256077791E-3</v>
      </c>
      <c r="T126">
        <v>240.77575898170471</v>
      </c>
    </row>
    <row r="127" spans="1:20">
      <c r="J127">
        <v>7</v>
      </c>
      <c r="K127">
        <v>179130.89644323304</v>
      </c>
      <c r="L127">
        <v>178393.70297588804</v>
      </c>
      <c r="M127">
        <v>4.1323962395950799E-3</v>
      </c>
      <c r="N127">
        <v>973.57775688171387</v>
      </c>
      <c r="P127">
        <v>7</v>
      </c>
      <c r="Q127">
        <v>179130.89644323313</v>
      </c>
      <c r="R127">
        <v>178393.70297588804</v>
      </c>
      <c r="S127">
        <v>4.1323962395955699E-3</v>
      </c>
      <c r="T127">
        <v>285.88427901268005</v>
      </c>
    </row>
    <row r="128" spans="1:20">
      <c r="J128">
        <v>8</v>
      </c>
      <c r="K128">
        <v>179117.00773297891</v>
      </c>
      <c r="L128">
        <v>178393.70297588804</v>
      </c>
      <c r="M128">
        <v>4.054541976678574E-3</v>
      </c>
      <c r="N128">
        <v>1270.5974478721619</v>
      </c>
      <c r="P128">
        <v>8</v>
      </c>
      <c r="Q128">
        <v>179117.00773297888</v>
      </c>
      <c r="R128">
        <v>178393.70297588804</v>
      </c>
      <c r="S128">
        <v>4.0545419766784109E-3</v>
      </c>
      <c r="T128">
        <v>348.99095296859741</v>
      </c>
    </row>
    <row r="129" spans="1:20">
      <c r="J129">
        <v>9</v>
      </c>
      <c r="K129">
        <v>179045.12644325604</v>
      </c>
      <c r="L129">
        <v>178393.70297588804</v>
      </c>
      <c r="M129">
        <v>3.651605726554436E-3</v>
      </c>
      <c r="N129">
        <v>1504.5501139163971</v>
      </c>
      <c r="P129">
        <v>9</v>
      </c>
      <c r="Q129">
        <v>179045.1264432561</v>
      </c>
      <c r="R129">
        <v>178393.70297588804</v>
      </c>
      <c r="S129">
        <v>3.6516057265547626E-3</v>
      </c>
      <c r="T129">
        <v>412.88686299324036</v>
      </c>
    </row>
    <row r="130" spans="1:20">
      <c r="J130">
        <v>10</v>
      </c>
      <c r="K130">
        <v>179045.12644325604</v>
      </c>
      <c r="L130">
        <v>178393.70297588804</v>
      </c>
      <c r="M130">
        <v>3.651605726554436E-3</v>
      </c>
      <c r="N130">
        <v>1915.1434860229492</v>
      </c>
      <c r="P130">
        <v>10</v>
      </c>
      <c r="Q130">
        <v>179045.1264432561</v>
      </c>
      <c r="R130">
        <v>178393.70297588804</v>
      </c>
      <c r="S130">
        <v>3.6516057265547626E-3</v>
      </c>
      <c r="T130">
        <v>514.32800006866455</v>
      </c>
    </row>
    <row r="131" spans="1:20">
      <c r="J131">
        <v>11</v>
      </c>
      <c r="K131">
        <v>179045.12644325604</v>
      </c>
      <c r="L131">
        <v>178424.40718324846</v>
      </c>
      <c r="M131">
        <v>3.4788920966966025E-3</v>
      </c>
      <c r="N131">
        <v>2237.6916348934174</v>
      </c>
      <c r="P131">
        <v>11</v>
      </c>
      <c r="Q131">
        <v>179045.1264432561</v>
      </c>
      <c r="R131">
        <v>178424.40718324846</v>
      </c>
      <c r="S131">
        <v>3.4788920966969286E-3</v>
      </c>
      <c r="T131">
        <v>591.24630498886108</v>
      </c>
    </row>
    <row r="132" spans="1:20">
      <c r="J132">
        <v>12</v>
      </c>
      <c r="K132">
        <v>179045.12644325604</v>
      </c>
      <c r="L132">
        <v>178424.40718324846</v>
      </c>
      <c r="M132">
        <v>3.4788920966966025E-3</v>
      </c>
      <c r="N132">
        <v>2577.8772039413452</v>
      </c>
      <c r="P132">
        <v>12</v>
      </c>
      <c r="Q132">
        <v>179045.1264432561</v>
      </c>
      <c r="R132">
        <v>178424.40718324846</v>
      </c>
      <c r="S132">
        <v>3.4788920966969286E-3</v>
      </c>
      <c r="T132">
        <v>685.11149501800537</v>
      </c>
    </row>
    <row r="133" spans="1:20">
      <c r="J133">
        <v>13</v>
      </c>
      <c r="K133">
        <v>179045.12644325604</v>
      </c>
      <c r="L133">
        <v>178424.40718324846</v>
      </c>
      <c r="M133">
        <v>3.4788920966966025E-3</v>
      </c>
      <c r="N133">
        <v>2970.8866169452667</v>
      </c>
      <c r="P133">
        <v>13</v>
      </c>
      <c r="Q133">
        <v>179045.1264432561</v>
      </c>
      <c r="R133">
        <v>178424.40718324846</v>
      </c>
      <c r="S133">
        <v>3.4788920966969286E-3</v>
      </c>
      <c r="T133">
        <v>796.98462104797363</v>
      </c>
    </row>
    <row r="134" spans="1:20">
      <c r="J134">
        <v>14</v>
      </c>
      <c r="K134">
        <v>179045.12644325604</v>
      </c>
      <c r="L134">
        <v>178424.40718324846</v>
      </c>
      <c r="M134">
        <v>3.4788920966966025E-3</v>
      </c>
      <c r="N134">
        <v>3400.9396078586578</v>
      </c>
      <c r="P134">
        <v>14</v>
      </c>
      <c r="Q134">
        <v>179045.1264432561</v>
      </c>
      <c r="R134">
        <v>178424.40718324846</v>
      </c>
      <c r="S134">
        <v>3.4788920966969286E-3</v>
      </c>
      <c r="T134">
        <v>943.29751086235046</v>
      </c>
    </row>
    <row r="135" spans="1:20">
      <c r="J135">
        <v>15</v>
      </c>
      <c r="K135">
        <v>179045.12644325604</v>
      </c>
      <c r="L135">
        <v>178424.40718324846</v>
      </c>
      <c r="M135">
        <v>3.4788920966966025E-3</v>
      </c>
      <c r="N135">
        <v>3970.2442078590393</v>
      </c>
      <c r="P135">
        <v>15</v>
      </c>
      <c r="Q135">
        <v>179045.1264432561</v>
      </c>
      <c r="R135">
        <v>178424.40718324846</v>
      </c>
      <c r="S135">
        <v>3.4788920966969286E-3</v>
      </c>
      <c r="T135">
        <v>1106.272402048111</v>
      </c>
    </row>
    <row r="136" spans="1:20">
      <c r="P136">
        <v>16</v>
      </c>
      <c r="Q136">
        <v>179045.1264432561</v>
      </c>
      <c r="R136">
        <v>178424.40718324846</v>
      </c>
      <c r="S136">
        <v>3.4788920966969286E-3</v>
      </c>
      <c r="T136">
        <v>1318.9777569770813</v>
      </c>
    </row>
    <row r="137" spans="1:20">
      <c r="P137">
        <v>17</v>
      </c>
      <c r="Q137">
        <v>179045.1264432561</v>
      </c>
      <c r="R137">
        <v>178424.40718324846</v>
      </c>
      <c r="S137">
        <v>3.4788920966969286E-3</v>
      </c>
      <c r="T137">
        <v>1692.2319529056549</v>
      </c>
    </row>
    <row r="138" spans="1:20">
      <c r="P138">
        <v>18</v>
      </c>
      <c r="Q138">
        <v>179045.1264432561</v>
      </c>
      <c r="R138">
        <v>178424.40718324846</v>
      </c>
      <c r="S138">
        <v>3.4788920966969286E-3</v>
      </c>
      <c r="T138">
        <v>2457.0821659564972</v>
      </c>
    </row>
    <row r="139" spans="1:20">
      <c r="P139">
        <v>19</v>
      </c>
      <c r="Q139">
        <v>179045.1264432561</v>
      </c>
      <c r="R139">
        <v>178424.40718324846</v>
      </c>
      <c r="S139">
        <v>3.4788920966969286E-3</v>
      </c>
      <c r="T139">
        <v>3596.7318480014801</v>
      </c>
    </row>
    <row r="140" spans="1:20">
      <c r="P140">
        <v>20</v>
      </c>
      <c r="Q140">
        <v>179045.1264432561</v>
      </c>
      <c r="R140">
        <v>178424.40718324846</v>
      </c>
      <c r="S140">
        <v>3.4788920966969286E-3</v>
      </c>
      <c r="T140">
        <v>4936.4159550666809</v>
      </c>
    </row>
    <row r="142" spans="1:20">
      <c r="A142" s="11" t="s">
        <v>13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</row>
    <row r="144" spans="1:20">
      <c r="A144" s="102" t="s">
        <v>4</v>
      </c>
      <c r="B144" s="102"/>
      <c r="D144" s="102" t="s">
        <v>7</v>
      </c>
      <c r="E144" s="102"/>
      <c r="F144" s="102"/>
      <c r="G144" s="102"/>
      <c r="H144" s="102"/>
      <c r="J144" s="102" t="s">
        <v>8</v>
      </c>
      <c r="K144" s="102"/>
      <c r="L144" s="102"/>
      <c r="M144" s="102"/>
      <c r="N144" s="102"/>
      <c r="P144" s="102" t="s">
        <v>9</v>
      </c>
      <c r="Q144" s="102"/>
      <c r="R144" s="102"/>
      <c r="S144" s="102"/>
      <c r="T144" s="102"/>
    </row>
    <row r="145" spans="1:20">
      <c r="A145" s="5" t="s">
        <v>5</v>
      </c>
      <c r="B145" s="5" t="s">
        <v>6</v>
      </c>
      <c r="D145" s="5" t="s">
        <v>0</v>
      </c>
      <c r="E145" s="5" t="s">
        <v>61</v>
      </c>
      <c r="F145" s="5" t="s">
        <v>1</v>
      </c>
      <c r="G145" s="5" t="s">
        <v>6</v>
      </c>
      <c r="H145" s="5" t="s">
        <v>2</v>
      </c>
      <c r="J145" s="5" t="s">
        <v>0</v>
      </c>
      <c r="K145" s="5" t="s">
        <v>61</v>
      </c>
      <c r="L145" s="5" t="s">
        <v>1</v>
      </c>
      <c r="M145" s="5" t="s">
        <v>6</v>
      </c>
      <c r="N145" s="5" t="s">
        <v>2</v>
      </c>
      <c r="P145" s="5" t="s">
        <v>0</v>
      </c>
      <c r="Q145" s="5" t="s">
        <v>61</v>
      </c>
      <c r="R145" s="5" t="s">
        <v>1</v>
      </c>
      <c r="S145" s="5" t="s">
        <v>6</v>
      </c>
      <c r="T145" s="5" t="s">
        <v>2</v>
      </c>
    </row>
    <row r="146" spans="1:20">
      <c r="A146">
        <v>185730.03247340961</v>
      </c>
      <c r="B146">
        <v>3.2718747379931981</v>
      </c>
      <c r="D146">
        <v>1</v>
      </c>
      <c r="E146">
        <v>208579.05815912975</v>
      </c>
      <c r="F146">
        <v>202967.67555021835</v>
      </c>
      <c r="G146">
        <v>2.7646681146146497E-2</v>
      </c>
      <c r="H146">
        <v>141.44851899147034</v>
      </c>
      <c r="J146">
        <v>1</v>
      </c>
      <c r="K146">
        <v>208741.56021876077</v>
      </c>
      <c r="L146">
        <v>203177.62348732777</v>
      </c>
      <c r="M146">
        <v>2.7384594011554745E-2</v>
      </c>
      <c r="N146">
        <v>303.27506399154663</v>
      </c>
      <c r="P146">
        <v>1</v>
      </c>
      <c r="Q146">
        <v>208741.5602187608</v>
      </c>
      <c r="R146">
        <v>203177.62348732777</v>
      </c>
      <c r="S146">
        <v>2.7384594011554891E-2</v>
      </c>
      <c r="T146">
        <v>100.49422311782837</v>
      </c>
    </row>
    <row r="147" spans="1:20">
      <c r="D147">
        <v>2</v>
      </c>
      <c r="E147">
        <v>205109.52151702129</v>
      </c>
      <c r="F147">
        <v>202967.67555021835</v>
      </c>
      <c r="G147">
        <v>1.0552645690978526E-2</v>
      </c>
      <c r="H147">
        <v>1076.0804169178009</v>
      </c>
      <c r="J147">
        <v>2</v>
      </c>
      <c r="K147">
        <v>205203.95179188388</v>
      </c>
      <c r="L147">
        <v>203177.62348732777</v>
      </c>
      <c r="M147">
        <v>9.9731863665709908E-3</v>
      </c>
      <c r="N147">
        <v>684.6091480255127</v>
      </c>
      <c r="P147">
        <v>2</v>
      </c>
      <c r="Q147">
        <v>205203.95179188388</v>
      </c>
      <c r="R147">
        <v>203177.62348732777</v>
      </c>
      <c r="S147">
        <v>9.9731863665709908E-3</v>
      </c>
      <c r="T147">
        <v>245.97364211082458</v>
      </c>
    </row>
    <row r="148" spans="1:20">
      <c r="D148">
        <v>3</v>
      </c>
      <c r="E148">
        <v>204156.26622660158</v>
      </c>
      <c r="F148">
        <v>202967.67555021835</v>
      </c>
      <c r="G148">
        <v>5.856058966833614E-3</v>
      </c>
      <c r="H148">
        <v>2791.0447669029236</v>
      </c>
      <c r="J148">
        <v>3</v>
      </c>
      <c r="K148">
        <v>204252.47648913079</v>
      </c>
      <c r="L148">
        <v>203177.62348732777</v>
      </c>
      <c r="M148">
        <v>5.290213476042813E-3</v>
      </c>
      <c r="N148">
        <v>1008.6241331100464</v>
      </c>
      <c r="P148">
        <v>3</v>
      </c>
      <c r="Q148">
        <v>204252.47648913073</v>
      </c>
      <c r="R148">
        <v>203177.62348732777</v>
      </c>
      <c r="S148">
        <v>5.2902134760425268E-3</v>
      </c>
      <c r="T148">
        <v>359.02853393554688</v>
      </c>
    </row>
    <row r="149" spans="1:20">
      <c r="D149">
        <v>4</v>
      </c>
      <c r="E149">
        <v>203794.21321173944</v>
      </c>
      <c r="F149">
        <v>202967.67555021835</v>
      </c>
      <c r="G149">
        <v>4.072262537768395E-3</v>
      </c>
      <c r="H149">
        <v>3631.9191880226135</v>
      </c>
      <c r="J149">
        <v>4</v>
      </c>
      <c r="K149">
        <v>203799.33852077666</v>
      </c>
      <c r="L149">
        <v>203177.62348732777</v>
      </c>
      <c r="M149">
        <v>3.059958192136546E-3</v>
      </c>
      <c r="N149">
        <v>1358.7876031398773</v>
      </c>
      <c r="P149">
        <v>4</v>
      </c>
      <c r="Q149">
        <v>203799.33852077666</v>
      </c>
      <c r="R149">
        <v>203177.62348732777</v>
      </c>
      <c r="S149">
        <v>3.059958192136546E-3</v>
      </c>
      <c r="T149">
        <v>467.92708706855774</v>
      </c>
    </row>
    <row r="150" spans="1:20">
      <c r="J150">
        <v>5</v>
      </c>
      <c r="K150">
        <v>203799.33852077666</v>
      </c>
      <c r="L150">
        <v>203403.90962899191</v>
      </c>
      <c r="M150">
        <v>1.9440574790622529E-3</v>
      </c>
      <c r="N150">
        <v>1869.7151200771332</v>
      </c>
      <c r="P150">
        <v>5</v>
      </c>
      <c r="Q150">
        <v>203799.33852077666</v>
      </c>
      <c r="R150">
        <v>203403.90962899191</v>
      </c>
      <c r="S150">
        <v>1.9440574790622529E-3</v>
      </c>
      <c r="T150">
        <v>585.93972706794739</v>
      </c>
    </row>
    <row r="151" spans="1:20">
      <c r="J151">
        <v>6</v>
      </c>
      <c r="K151">
        <v>203799.33852077666</v>
      </c>
      <c r="L151">
        <v>203403.90962899191</v>
      </c>
      <c r="M151">
        <v>1.9440574790622529E-3</v>
      </c>
      <c r="N151">
        <v>2370.4559772014618</v>
      </c>
      <c r="P151">
        <v>6</v>
      </c>
      <c r="Q151">
        <v>203799.33852077666</v>
      </c>
      <c r="R151">
        <v>203403.90962899191</v>
      </c>
      <c r="S151">
        <v>1.9440574790622529E-3</v>
      </c>
      <c r="T151">
        <v>722.42232203483582</v>
      </c>
    </row>
    <row r="152" spans="1:20">
      <c r="J152">
        <v>7</v>
      </c>
      <c r="K152">
        <v>203775.4302847689</v>
      </c>
      <c r="L152">
        <v>203403.90962899191</v>
      </c>
      <c r="M152">
        <v>1.8265167884660512E-3</v>
      </c>
      <c r="N152">
        <v>2895.4857501983643</v>
      </c>
      <c r="P152">
        <v>7</v>
      </c>
      <c r="Q152">
        <v>203775.43028476893</v>
      </c>
      <c r="R152">
        <v>203403.90962899191</v>
      </c>
      <c r="S152">
        <v>1.8265167884661943E-3</v>
      </c>
      <c r="T152">
        <v>872.2317590713501</v>
      </c>
    </row>
    <row r="153" spans="1:20">
      <c r="J153">
        <v>8</v>
      </c>
      <c r="K153">
        <v>203573.30967299719</v>
      </c>
      <c r="L153">
        <v>203403.90962899191</v>
      </c>
      <c r="M153">
        <v>8.3282589953291466E-4</v>
      </c>
      <c r="N153">
        <v>3339.5671410560608</v>
      </c>
      <c r="P153">
        <v>8</v>
      </c>
      <c r="Q153">
        <v>203573.30967299719</v>
      </c>
      <c r="R153">
        <v>203403.90962899191</v>
      </c>
      <c r="S153">
        <v>8.3282589953291466E-4</v>
      </c>
      <c r="T153">
        <v>1003.0614790916443</v>
      </c>
    </row>
    <row r="155" spans="1:20">
      <c r="A155" s="4" t="s">
        <v>3</v>
      </c>
      <c r="B155" s="2">
        <v>15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7" spans="1:20">
      <c r="A157" s="1" t="s">
        <v>10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9" spans="1:20">
      <c r="A159" s="102" t="s">
        <v>4</v>
      </c>
      <c r="B159" s="102"/>
      <c r="D159" s="102" t="s">
        <v>7</v>
      </c>
      <c r="E159" s="102"/>
      <c r="F159" s="102"/>
      <c r="G159" s="102"/>
      <c r="H159" s="102"/>
      <c r="J159" s="102" t="s">
        <v>8</v>
      </c>
      <c r="K159" s="102"/>
      <c r="L159" s="102"/>
      <c r="M159" s="102"/>
      <c r="N159" s="102"/>
      <c r="P159" s="102" t="s">
        <v>9</v>
      </c>
      <c r="Q159" s="102"/>
      <c r="R159" s="102"/>
      <c r="S159" s="102"/>
      <c r="T159" s="102"/>
    </row>
    <row r="160" spans="1:20">
      <c r="A160" s="5" t="s">
        <v>5</v>
      </c>
      <c r="B160" s="5" t="s">
        <v>6</v>
      </c>
      <c r="D160" s="5" t="s">
        <v>0</v>
      </c>
      <c r="E160" s="5" t="s">
        <v>61</v>
      </c>
      <c r="F160" s="5" t="s">
        <v>1</v>
      </c>
      <c r="G160" s="5" t="s">
        <v>6</v>
      </c>
      <c r="H160" s="5" t="s">
        <v>2</v>
      </c>
      <c r="J160" s="5" t="s">
        <v>0</v>
      </c>
      <c r="K160" s="5" t="s">
        <v>61</v>
      </c>
      <c r="L160" s="5" t="s">
        <v>1</v>
      </c>
      <c r="M160" s="5" t="s">
        <v>6</v>
      </c>
      <c r="N160" s="5" t="s">
        <v>2</v>
      </c>
      <c r="P160" s="5" t="s">
        <v>0</v>
      </c>
      <c r="Q160" s="5" t="s">
        <v>61</v>
      </c>
      <c r="R160" s="5" t="s">
        <v>1</v>
      </c>
      <c r="S160" s="5" t="s">
        <v>6</v>
      </c>
      <c r="T160" s="5" t="s">
        <v>2</v>
      </c>
    </row>
    <row r="161" spans="1:20">
      <c r="A161">
        <v>160204.25972117076</v>
      </c>
      <c r="B161">
        <v>2.8869012435589974</v>
      </c>
      <c r="D161">
        <v>1</v>
      </c>
      <c r="E161">
        <v>199591.01994966785</v>
      </c>
      <c r="F161">
        <v>195082.59890315388</v>
      </c>
      <c r="G161">
        <v>2.3110318766832307E-2</v>
      </c>
      <c r="H161">
        <v>51.657958984375</v>
      </c>
      <c r="J161">
        <v>1</v>
      </c>
      <c r="K161">
        <v>199703.36608404896</v>
      </c>
      <c r="L161">
        <v>194748.4524311127</v>
      </c>
      <c r="M161">
        <v>2.54426342858305E-2</v>
      </c>
      <c r="N161">
        <v>73.64532995223999</v>
      </c>
      <c r="P161">
        <v>1</v>
      </c>
      <c r="Q161">
        <v>199703.36608404896</v>
      </c>
      <c r="R161">
        <v>194748.4524311127</v>
      </c>
      <c r="S161">
        <v>2.54426342858305E-2</v>
      </c>
      <c r="T161">
        <v>31.924608945846558</v>
      </c>
    </row>
    <row r="162" spans="1:20">
      <c r="D162">
        <v>2</v>
      </c>
      <c r="E162">
        <v>197860.25568438382</v>
      </c>
      <c r="F162">
        <v>195082.59890315388</v>
      </c>
      <c r="G162">
        <v>1.4238362605620595E-2</v>
      </c>
      <c r="H162">
        <v>126.80938911437988</v>
      </c>
      <c r="J162">
        <v>2</v>
      </c>
      <c r="K162">
        <v>197980.35245396846</v>
      </c>
      <c r="L162">
        <v>195082.59890315388</v>
      </c>
      <c r="M162">
        <v>1.4853982708386676E-2</v>
      </c>
      <c r="N162">
        <v>146.53643298149109</v>
      </c>
      <c r="P162">
        <v>2</v>
      </c>
      <c r="Q162">
        <v>197980.35245396849</v>
      </c>
      <c r="R162">
        <v>195082.59890315388</v>
      </c>
      <c r="S162">
        <v>1.4853982708386825E-2</v>
      </c>
      <c r="T162">
        <v>60.419587850570679</v>
      </c>
    </row>
    <row r="163" spans="1:20">
      <c r="D163">
        <v>3</v>
      </c>
      <c r="E163">
        <v>196658.68326209302</v>
      </c>
      <c r="F163">
        <v>195082.59890315388</v>
      </c>
      <c r="G163">
        <v>8.0790617297525867E-3</v>
      </c>
      <c r="H163">
        <v>278.66185307502747</v>
      </c>
      <c r="J163">
        <v>3</v>
      </c>
      <c r="K163">
        <v>196879.40141396198</v>
      </c>
      <c r="L163">
        <v>195082.59890315388</v>
      </c>
      <c r="M163">
        <v>9.2104704412929415E-3</v>
      </c>
      <c r="N163">
        <v>191.28391885757446</v>
      </c>
      <c r="P163">
        <v>3</v>
      </c>
      <c r="Q163">
        <v>196879.40141396195</v>
      </c>
      <c r="R163">
        <v>195082.59890315388</v>
      </c>
      <c r="S163">
        <v>9.2104704412927924E-3</v>
      </c>
      <c r="T163">
        <v>83.16538405418396</v>
      </c>
    </row>
    <row r="164" spans="1:20">
      <c r="D164">
        <v>4</v>
      </c>
      <c r="E164">
        <v>195963.21503475797</v>
      </c>
      <c r="F164">
        <v>195082.59890315388</v>
      </c>
      <c r="G164">
        <v>4.5140680745250177E-3</v>
      </c>
      <c r="H164">
        <v>832.37520098686218</v>
      </c>
      <c r="J164">
        <v>4</v>
      </c>
      <c r="K164">
        <v>196354.897261059</v>
      </c>
      <c r="L164">
        <v>195082.59890315388</v>
      </c>
      <c r="M164">
        <v>6.5218444138974022E-3</v>
      </c>
      <c r="N164">
        <v>238.60811400413513</v>
      </c>
      <c r="P164">
        <v>4</v>
      </c>
      <c r="Q164">
        <v>196354.897261059</v>
      </c>
      <c r="R164">
        <v>195082.59890315388</v>
      </c>
      <c r="S164">
        <v>6.5218444138974022E-3</v>
      </c>
      <c r="T164">
        <v>105.51520085334778</v>
      </c>
    </row>
    <row r="165" spans="1:20">
      <c r="D165">
        <v>5</v>
      </c>
      <c r="E165">
        <v>195963.21503475797</v>
      </c>
      <c r="F165">
        <v>195082.59890315388</v>
      </c>
      <c r="G165">
        <v>4.5140680745250177E-3</v>
      </c>
      <c r="H165">
        <v>2130.2541780471802</v>
      </c>
      <c r="J165">
        <v>5</v>
      </c>
      <c r="K165">
        <v>196354.897261059</v>
      </c>
      <c r="L165">
        <v>195082.59890315388</v>
      </c>
      <c r="M165">
        <v>6.5218444138974022E-3</v>
      </c>
      <c r="N165">
        <v>293.2576470375061</v>
      </c>
      <c r="P165">
        <v>5</v>
      </c>
      <c r="Q165">
        <v>196354.897261059</v>
      </c>
      <c r="R165">
        <v>195082.59890315388</v>
      </c>
      <c r="S165">
        <v>6.5218444138974022E-3</v>
      </c>
      <c r="T165">
        <v>128.85058903694153</v>
      </c>
    </row>
    <row r="166" spans="1:20">
      <c r="D166">
        <v>6</v>
      </c>
      <c r="E166">
        <v>195963.21503475797</v>
      </c>
      <c r="F166">
        <v>195082.59890315388</v>
      </c>
      <c r="G166">
        <v>4.5140680745250177E-3</v>
      </c>
      <c r="H166">
        <v>3617.6525890827179</v>
      </c>
      <c r="J166">
        <v>6</v>
      </c>
      <c r="K166">
        <v>196137.60219621807</v>
      </c>
      <c r="L166">
        <v>195082.59890315388</v>
      </c>
      <c r="M166">
        <v>5.4079825622373023E-3</v>
      </c>
      <c r="N166">
        <v>355.34313797950745</v>
      </c>
      <c r="P166">
        <v>6</v>
      </c>
      <c r="Q166">
        <v>196137.60219621807</v>
      </c>
      <c r="R166">
        <v>195082.59890315388</v>
      </c>
      <c r="S166">
        <v>5.4079825622373023E-3</v>
      </c>
      <c r="T166">
        <v>153.10582494735718</v>
      </c>
    </row>
    <row r="167" spans="1:20">
      <c r="J167">
        <v>7</v>
      </c>
      <c r="K167">
        <v>195961.82961965518</v>
      </c>
      <c r="L167">
        <v>195082.59890315388</v>
      </c>
      <c r="M167">
        <v>4.5069663898510328E-3</v>
      </c>
      <c r="N167">
        <v>425.6145658493042</v>
      </c>
      <c r="P167">
        <v>7</v>
      </c>
      <c r="Q167">
        <v>195961.82961965524</v>
      </c>
      <c r="R167">
        <v>195082.59890315388</v>
      </c>
      <c r="S167">
        <v>4.5069663898513312E-3</v>
      </c>
      <c r="T167">
        <v>178.92479085922241</v>
      </c>
    </row>
    <row r="168" spans="1:20">
      <c r="J168">
        <v>8</v>
      </c>
      <c r="K168">
        <v>195837.30938335863</v>
      </c>
      <c r="L168">
        <v>195082.59890315388</v>
      </c>
      <c r="M168">
        <v>3.8686714471105653E-3</v>
      </c>
      <c r="N168">
        <v>492.14233803749084</v>
      </c>
      <c r="P168">
        <v>8</v>
      </c>
      <c r="Q168">
        <v>195837.30938335863</v>
      </c>
      <c r="R168">
        <v>195082.59890315388</v>
      </c>
      <c r="S168">
        <v>3.8686714471105653E-3</v>
      </c>
      <c r="T168">
        <v>204.02565288543701</v>
      </c>
    </row>
    <row r="169" spans="1:20">
      <c r="J169">
        <v>9</v>
      </c>
      <c r="K169">
        <v>195799.07724922878</v>
      </c>
      <c r="L169">
        <v>195082.59890315388</v>
      </c>
      <c r="M169">
        <v>3.6726922344857021E-3</v>
      </c>
      <c r="N169">
        <v>560.69273805618286</v>
      </c>
      <c r="P169">
        <v>9</v>
      </c>
      <c r="Q169">
        <v>195799.07724922881</v>
      </c>
      <c r="R169">
        <v>195082.59890315388</v>
      </c>
      <c r="S169">
        <v>3.6726922344858513E-3</v>
      </c>
      <c r="T169">
        <v>231.32032895088196</v>
      </c>
    </row>
    <row r="170" spans="1:20">
      <c r="J170">
        <v>10</v>
      </c>
      <c r="K170">
        <v>195799.07724922878</v>
      </c>
      <c r="L170">
        <v>195082.59890315388</v>
      </c>
      <c r="M170">
        <v>3.6726922344857021E-3</v>
      </c>
      <c r="N170">
        <v>653.66472387313843</v>
      </c>
      <c r="P170">
        <v>10</v>
      </c>
      <c r="Q170">
        <v>195799.07724922881</v>
      </c>
      <c r="R170">
        <v>195082.59890315388</v>
      </c>
      <c r="S170">
        <v>3.6726922344858513E-3</v>
      </c>
      <c r="T170">
        <v>262.74143505096436</v>
      </c>
    </row>
    <row r="171" spans="1:20">
      <c r="J171">
        <v>11</v>
      </c>
      <c r="K171">
        <v>195799.07724922878</v>
      </c>
      <c r="L171">
        <v>195082.59890315388</v>
      </c>
      <c r="M171">
        <v>3.6726922344857021E-3</v>
      </c>
      <c r="N171">
        <v>747.88904500007629</v>
      </c>
      <c r="P171">
        <v>11</v>
      </c>
      <c r="Q171">
        <v>195799.07724922881</v>
      </c>
      <c r="R171">
        <v>195082.59890315388</v>
      </c>
      <c r="S171">
        <v>3.6726922344858513E-3</v>
      </c>
      <c r="T171">
        <v>292.73825192451477</v>
      </c>
    </row>
    <row r="172" spans="1:20">
      <c r="J172">
        <v>12</v>
      </c>
      <c r="K172">
        <v>195799.07724922878</v>
      </c>
      <c r="L172">
        <v>195082.59890315388</v>
      </c>
      <c r="M172">
        <v>3.6726922344857021E-3</v>
      </c>
      <c r="N172">
        <v>843.89249992370605</v>
      </c>
      <c r="P172">
        <v>12</v>
      </c>
      <c r="Q172">
        <v>195799.07724922881</v>
      </c>
      <c r="R172">
        <v>195082.59890315388</v>
      </c>
      <c r="S172">
        <v>3.6726922344858513E-3</v>
      </c>
      <c r="T172">
        <v>332.96687388420105</v>
      </c>
    </row>
    <row r="173" spans="1:20">
      <c r="J173">
        <v>13</v>
      </c>
      <c r="K173">
        <v>195799.07724922878</v>
      </c>
      <c r="L173">
        <v>195082.59890315388</v>
      </c>
      <c r="M173">
        <v>3.6726922344857021E-3</v>
      </c>
      <c r="N173">
        <v>947.02220702171326</v>
      </c>
      <c r="P173">
        <v>13</v>
      </c>
      <c r="Q173">
        <v>195799.07724922881</v>
      </c>
      <c r="R173">
        <v>195082.59890315388</v>
      </c>
      <c r="S173">
        <v>3.6726922344858513E-3</v>
      </c>
      <c r="T173">
        <v>363.45674800872803</v>
      </c>
    </row>
    <row r="174" spans="1:20">
      <c r="J174">
        <v>14</v>
      </c>
      <c r="K174">
        <v>195799.07724922878</v>
      </c>
      <c r="L174">
        <v>195082.59890315388</v>
      </c>
      <c r="M174">
        <v>3.6726922344857021E-3</v>
      </c>
      <c r="N174">
        <v>1067.4070010185242</v>
      </c>
      <c r="P174">
        <v>14</v>
      </c>
      <c r="Q174">
        <v>195799.07724922881</v>
      </c>
      <c r="R174">
        <v>195082.59890315388</v>
      </c>
      <c r="S174">
        <v>3.6726922344858513E-3</v>
      </c>
      <c r="T174">
        <v>397.53382205963135</v>
      </c>
    </row>
    <row r="175" spans="1:20">
      <c r="J175">
        <v>15</v>
      </c>
      <c r="K175">
        <v>195799.07724922878</v>
      </c>
      <c r="L175">
        <v>195082.59890315388</v>
      </c>
      <c r="M175">
        <v>3.6726922344857021E-3</v>
      </c>
      <c r="N175">
        <v>1207.9097158908844</v>
      </c>
      <c r="P175">
        <v>15</v>
      </c>
      <c r="Q175">
        <v>195799.07724922881</v>
      </c>
      <c r="R175">
        <v>195082.59890315388</v>
      </c>
      <c r="S175">
        <v>3.6726922344858513E-3</v>
      </c>
      <c r="T175">
        <v>436.5432710647583</v>
      </c>
    </row>
    <row r="176" spans="1:20">
      <c r="J176">
        <v>16</v>
      </c>
      <c r="K176">
        <v>195799.07724922878</v>
      </c>
      <c r="L176">
        <v>195082.59890315388</v>
      </c>
      <c r="M176">
        <v>3.6726922344857021E-3</v>
      </c>
      <c r="N176">
        <v>1353.1835119724274</v>
      </c>
      <c r="P176">
        <v>16</v>
      </c>
      <c r="Q176">
        <v>195799.07724922881</v>
      </c>
      <c r="R176">
        <v>195082.59890315388</v>
      </c>
      <c r="S176">
        <v>3.6726922344858513E-3</v>
      </c>
      <c r="T176">
        <v>475.16748094558716</v>
      </c>
    </row>
    <row r="177" spans="1:20">
      <c r="J177">
        <v>17</v>
      </c>
      <c r="K177">
        <v>195799.07724922878</v>
      </c>
      <c r="L177">
        <v>195082.59890315388</v>
      </c>
      <c r="M177">
        <v>3.6726922344857021E-3</v>
      </c>
      <c r="N177">
        <v>1516.8488838672638</v>
      </c>
      <c r="P177">
        <v>17</v>
      </c>
      <c r="Q177">
        <v>195799.07724922881</v>
      </c>
      <c r="R177">
        <v>195082.59890315388</v>
      </c>
      <c r="S177">
        <v>3.6726922344858513E-3</v>
      </c>
      <c r="T177">
        <v>525.69157886505127</v>
      </c>
    </row>
    <row r="178" spans="1:20">
      <c r="J178">
        <v>18</v>
      </c>
      <c r="K178">
        <v>195799.07724922878</v>
      </c>
      <c r="L178">
        <v>195082.59890315388</v>
      </c>
      <c r="M178">
        <v>3.6726922344857021E-3</v>
      </c>
      <c r="N178">
        <v>1725.7760219573975</v>
      </c>
      <c r="P178">
        <v>18</v>
      </c>
      <c r="Q178">
        <v>195799.07724922881</v>
      </c>
      <c r="R178">
        <v>195082.59890315388</v>
      </c>
      <c r="S178">
        <v>3.6726922344858513E-3</v>
      </c>
      <c r="T178">
        <v>611.80209398269653</v>
      </c>
    </row>
    <row r="179" spans="1:20">
      <c r="J179">
        <v>19</v>
      </c>
      <c r="K179">
        <v>195799.07724922878</v>
      </c>
      <c r="L179">
        <v>195082.59890315388</v>
      </c>
      <c r="M179">
        <v>3.6726922344857021E-3</v>
      </c>
      <c r="N179">
        <v>1989.629487991333</v>
      </c>
      <c r="P179">
        <v>19</v>
      </c>
      <c r="Q179">
        <v>195799.07724922881</v>
      </c>
      <c r="R179">
        <v>195082.59890315388</v>
      </c>
      <c r="S179">
        <v>3.6726922344858513E-3</v>
      </c>
      <c r="T179">
        <v>748.8642258644104</v>
      </c>
    </row>
    <row r="180" spans="1:20">
      <c r="J180">
        <v>20</v>
      </c>
      <c r="K180">
        <v>195799.07724922878</v>
      </c>
      <c r="L180">
        <v>195082.59890315388</v>
      </c>
      <c r="M180">
        <v>3.6726922344857021E-3</v>
      </c>
      <c r="N180">
        <v>2330.6401400566101</v>
      </c>
      <c r="P180">
        <v>20</v>
      </c>
      <c r="Q180">
        <v>195799.07724922881</v>
      </c>
      <c r="R180">
        <v>195082.59890315388</v>
      </c>
      <c r="S180">
        <v>3.6726922344858513E-3</v>
      </c>
      <c r="T180">
        <v>936.75725603103638</v>
      </c>
    </row>
    <row r="181" spans="1:20">
      <c r="J181">
        <v>21</v>
      </c>
      <c r="K181">
        <v>195799.07724922878</v>
      </c>
      <c r="L181">
        <v>195082.59890315388</v>
      </c>
      <c r="M181">
        <v>3.6726922344857021E-3</v>
      </c>
      <c r="N181">
        <v>2770.1202390193939</v>
      </c>
      <c r="P181">
        <v>21</v>
      </c>
      <c r="Q181">
        <v>195799.07724922881</v>
      </c>
      <c r="R181">
        <v>195082.59890315388</v>
      </c>
      <c r="S181">
        <v>3.6726922344858513E-3</v>
      </c>
      <c r="T181">
        <v>1198.8739759922028</v>
      </c>
    </row>
    <row r="182" spans="1:20">
      <c r="J182">
        <v>22</v>
      </c>
      <c r="K182">
        <v>195799.07724922878</v>
      </c>
      <c r="L182">
        <v>195082.59890315388</v>
      </c>
      <c r="M182">
        <v>3.6726922344857021E-3</v>
      </c>
      <c r="N182">
        <v>3265.3700270652771</v>
      </c>
      <c r="P182">
        <v>22</v>
      </c>
      <c r="Q182">
        <v>195799.07724922881</v>
      </c>
      <c r="R182">
        <v>195082.59890315388</v>
      </c>
      <c r="S182">
        <v>3.6726922344858513E-3</v>
      </c>
      <c r="T182">
        <v>1522.217365026474</v>
      </c>
    </row>
    <row r="183" spans="1:20">
      <c r="J183">
        <v>23</v>
      </c>
      <c r="K183">
        <v>195799.07724922878</v>
      </c>
      <c r="L183">
        <v>195082.59890315388</v>
      </c>
      <c r="M183">
        <v>3.6726922344857021E-3</v>
      </c>
      <c r="N183">
        <v>4074.1357128620148</v>
      </c>
      <c r="P183">
        <v>23</v>
      </c>
      <c r="Q183">
        <v>195799.07724922881</v>
      </c>
      <c r="R183">
        <v>195082.59890315388</v>
      </c>
      <c r="S183">
        <v>3.6726922344858513E-3</v>
      </c>
      <c r="T183">
        <v>2125.5462989807129</v>
      </c>
    </row>
    <row r="184" spans="1:20">
      <c r="P184">
        <v>24</v>
      </c>
      <c r="Q184">
        <v>195799.07724922881</v>
      </c>
      <c r="R184">
        <v>195082.59890315388</v>
      </c>
      <c r="S184">
        <v>3.6726922344858513E-3</v>
      </c>
      <c r="T184">
        <v>3330.2475709915161</v>
      </c>
    </row>
    <row r="185" spans="1:20">
      <c r="P185">
        <v>25</v>
      </c>
      <c r="Q185">
        <v>195799.07724922881</v>
      </c>
      <c r="R185">
        <v>195082.59890315388</v>
      </c>
      <c r="S185">
        <v>3.6726922344858513E-3</v>
      </c>
      <c r="T185">
        <v>4954.5985479354858</v>
      </c>
    </row>
    <row r="187" spans="1:20">
      <c r="A187" s="6" t="s">
        <v>11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9" spans="1:20">
      <c r="A189" s="23" t="s">
        <v>4</v>
      </c>
      <c r="B189" s="23"/>
      <c r="D189" s="23" t="s">
        <v>7</v>
      </c>
      <c r="E189" s="23"/>
      <c r="F189" s="23"/>
      <c r="G189" s="23"/>
      <c r="H189" s="23"/>
      <c r="J189" s="23" t="s">
        <v>8</v>
      </c>
      <c r="K189" s="23"/>
      <c r="L189" s="23"/>
      <c r="M189" s="23"/>
      <c r="N189" s="23"/>
      <c r="P189" s="23" t="s">
        <v>9</v>
      </c>
      <c r="Q189" s="23"/>
      <c r="R189" s="23"/>
      <c r="S189" s="23"/>
      <c r="T189" s="23"/>
    </row>
    <row r="190" spans="1:20">
      <c r="A190" s="5" t="s">
        <v>5</v>
      </c>
      <c r="B190" s="5" t="s">
        <v>6</v>
      </c>
      <c r="D190" s="5" t="s">
        <v>0</v>
      </c>
      <c r="E190" s="5" t="s">
        <v>61</v>
      </c>
      <c r="F190" s="5" t="s">
        <v>1</v>
      </c>
      <c r="G190" s="5" t="s">
        <v>6</v>
      </c>
      <c r="H190" s="5" t="s">
        <v>2</v>
      </c>
      <c r="J190" s="5" t="s">
        <v>0</v>
      </c>
      <c r="K190" s="5" t="s">
        <v>61</v>
      </c>
      <c r="L190" s="5" t="s">
        <v>1</v>
      </c>
      <c r="M190" s="5" t="s">
        <v>6</v>
      </c>
      <c r="N190" s="5" t="s">
        <v>2</v>
      </c>
      <c r="P190" s="5" t="s">
        <v>0</v>
      </c>
      <c r="Q190" s="5" t="s">
        <v>61</v>
      </c>
      <c r="R190" s="5" t="s">
        <v>1</v>
      </c>
      <c r="S190" s="5" t="s">
        <v>6</v>
      </c>
      <c r="T190" s="5" t="s">
        <v>2</v>
      </c>
    </row>
    <row r="191" spans="1:20">
      <c r="A191">
        <v>156832.26451834972</v>
      </c>
      <c r="B191">
        <v>3.3806943770518236</v>
      </c>
      <c r="D191">
        <v>1</v>
      </c>
      <c r="E191">
        <v>171911.79172588733</v>
      </c>
      <c r="F191">
        <v>166635.45969182279</v>
      </c>
      <c r="G191">
        <v>3.1663921015506802E-2</v>
      </c>
      <c r="H191">
        <v>123.61196303367615</v>
      </c>
      <c r="J191">
        <v>1</v>
      </c>
      <c r="K191">
        <v>172256.06614253955</v>
      </c>
      <c r="L191">
        <v>168314.06130625159</v>
      </c>
      <c r="M191">
        <v>2.3420531865815924E-2</v>
      </c>
      <c r="N191">
        <v>349.05405688285828</v>
      </c>
      <c r="P191">
        <v>1</v>
      </c>
      <c r="Q191">
        <v>172256.0661427633</v>
      </c>
      <c r="R191">
        <v>168314.06130625159</v>
      </c>
      <c r="S191">
        <v>2.3420531867145288E-2</v>
      </c>
      <c r="T191">
        <v>78.160528898239136</v>
      </c>
    </row>
    <row r="192" spans="1:20">
      <c r="D192">
        <v>2</v>
      </c>
      <c r="E192">
        <v>169467.55023446667</v>
      </c>
      <c r="F192">
        <v>166635.45969182279</v>
      </c>
      <c r="G192">
        <v>1.699572556694463E-2</v>
      </c>
      <c r="H192">
        <v>1076.9072508811951</v>
      </c>
      <c r="J192">
        <v>2</v>
      </c>
      <c r="K192">
        <v>169585.63440704843</v>
      </c>
      <c r="L192">
        <v>168314.06130625159</v>
      </c>
      <c r="M192">
        <v>7.5547645332090458E-3</v>
      </c>
      <c r="N192">
        <v>618.28561902046204</v>
      </c>
      <c r="P192">
        <v>2</v>
      </c>
      <c r="Q192">
        <v>169585.63440709823</v>
      </c>
      <c r="R192">
        <v>168314.06130625159</v>
      </c>
      <c r="S192">
        <v>7.5547645335049011E-3</v>
      </c>
      <c r="T192">
        <v>145.12349700927734</v>
      </c>
    </row>
    <row r="193" spans="1:20">
      <c r="D193">
        <v>3</v>
      </c>
      <c r="E193">
        <v>168220.61083402665</v>
      </c>
      <c r="F193">
        <v>166635.45969182279</v>
      </c>
      <c r="G193">
        <v>9.512688026518808E-3</v>
      </c>
      <c r="H193">
        <v>3622.0322759151459</v>
      </c>
      <c r="J193">
        <v>3</v>
      </c>
      <c r="K193">
        <v>168349.26871525787</v>
      </c>
      <c r="L193">
        <v>168803.96798302123</v>
      </c>
      <c r="M193">
        <v>-2.6936527215348891E-3</v>
      </c>
      <c r="N193">
        <v>940.96099400520325</v>
      </c>
      <c r="P193">
        <v>3</v>
      </c>
      <c r="Q193">
        <v>168349.26871519251</v>
      </c>
      <c r="R193">
        <v>168803.96798302123</v>
      </c>
      <c r="S193">
        <v>-2.6936527219221266E-3</v>
      </c>
      <c r="T193">
        <v>215.82261204719543</v>
      </c>
    </row>
    <row r="195" spans="1:20">
      <c r="A195" s="11" t="s">
        <v>13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</row>
    <row r="197" spans="1:20">
      <c r="A197" s="102" t="s">
        <v>4</v>
      </c>
      <c r="B197" s="102"/>
      <c r="D197" s="102" t="s">
        <v>7</v>
      </c>
      <c r="E197" s="102"/>
      <c r="F197" s="102"/>
      <c r="G197" s="102"/>
      <c r="H197" s="102"/>
      <c r="J197" s="102" t="s">
        <v>8</v>
      </c>
      <c r="K197" s="102"/>
      <c r="L197" s="102"/>
      <c r="M197" s="102"/>
      <c r="N197" s="102"/>
      <c r="P197" s="102" t="s">
        <v>9</v>
      </c>
      <c r="Q197" s="102"/>
      <c r="R197" s="102"/>
      <c r="S197" s="102"/>
      <c r="T197" s="102"/>
    </row>
    <row r="198" spans="1:20">
      <c r="A198" s="5" t="s">
        <v>5</v>
      </c>
      <c r="B198" s="5" t="s">
        <v>6</v>
      </c>
      <c r="D198" s="5" t="s">
        <v>0</v>
      </c>
      <c r="E198" s="5" t="s">
        <v>61</v>
      </c>
      <c r="F198" s="5" t="s">
        <v>1</v>
      </c>
      <c r="G198" s="5" t="s">
        <v>6</v>
      </c>
      <c r="H198" s="5" t="s">
        <v>2</v>
      </c>
      <c r="J198" s="5" t="s">
        <v>0</v>
      </c>
      <c r="K198" s="5" t="s">
        <v>61</v>
      </c>
      <c r="L198" s="5" t="s">
        <v>1</v>
      </c>
      <c r="M198" s="5" t="s">
        <v>6</v>
      </c>
      <c r="N198" s="5" t="s">
        <v>2</v>
      </c>
      <c r="P198" s="5" t="s">
        <v>0</v>
      </c>
      <c r="Q198" s="5" t="s">
        <v>61</v>
      </c>
      <c r="R198" s="5" t="s">
        <v>1</v>
      </c>
      <c r="S198" s="5" t="s">
        <v>6</v>
      </c>
      <c r="T198" s="5" t="s">
        <v>2</v>
      </c>
    </row>
    <row r="199" spans="1:20">
      <c r="A199">
        <v>141335.44366516965</v>
      </c>
      <c r="B199">
        <v>3.8099332942745372</v>
      </c>
      <c r="D199">
        <v>1</v>
      </c>
      <c r="E199">
        <v>169296.14963396257</v>
      </c>
      <c r="F199">
        <v>162927.85772980066</v>
      </c>
      <c r="G199">
        <v>3.9086574836840263E-2</v>
      </c>
      <c r="H199">
        <v>263.21921396255493</v>
      </c>
      <c r="J199">
        <v>1</v>
      </c>
      <c r="K199">
        <v>169655.12389835878</v>
      </c>
      <c r="L199">
        <v>162684.89925202937</v>
      </c>
      <c r="M199">
        <v>4.2844939378984592E-2</v>
      </c>
      <c r="N199">
        <v>549.936448097229</v>
      </c>
      <c r="P199">
        <v>1</v>
      </c>
      <c r="Q199">
        <v>169655.12389835899</v>
      </c>
      <c r="R199">
        <v>162684.89925202937</v>
      </c>
      <c r="S199">
        <v>4.2844939378985841E-2</v>
      </c>
      <c r="T199">
        <v>130.3186559677124</v>
      </c>
    </row>
    <row r="200" spans="1:20">
      <c r="D200">
        <v>2</v>
      </c>
      <c r="E200">
        <v>165301.2576702513</v>
      </c>
      <c r="F200">
        <v>162927.85772980066</v>
      </c>
      <c r="G200">
        <v>1.4567183129521594E-2</v>
      </c>
      <c r="H200">
        <v>3667.0793471336365</v>
      </c>
      <c r="J200">
        <v>2</v>
      </c>
      <c r="K200">
        <v>165586.44535785631</v>
      </c>
      <c r="L200">
        <v>163571.00011208109</v>
      </c>
      <c r="M200">
        <v>1.2321531594195847E-2</v>
      </c>
      <c r="N200">
        <v>1064.8834190368652</v>
      </c>
      <c r="P200">
        <v>2</v>
      </c>
      <c r="Q200">
        <v>165586.44535785646</v>
      </c>
      <c r="R200">
        <v>163571.00011208109</v>
      </c>
      <c r="S200">
        <v>1.2321531594196735E-2</v>
      </c>
      <c r="T200">
        <v>253.13128781318665</v>
      </c>
    </row>
    <row r="201" spans="1:20">
      <c r="J201">
        <v>3</v>
      </c>
      <c r="K201">
        <v>164162.31013804913</v>
      </c>
      <c r="L201">
        <v>163571.00011208109</v>
      </c>
      <c r="M201">
        <v>3.6150052610967849E-3</v>
      </c>
      <c r="N201">
        <v>1631.3114891052246</v>
      </c>
      <c r="P201">
        <v>3</v>
      </c>
      <c r="Q201">
        <v>164162.3101380493</v>
      </c>
      <c r="R201">
        <v>163571.00011208109</v>
      </c>
      <c r="S201">
        <v>3.6150052610978522E-3</v>
      </c>
      <c r="T201">
        <v>384.4869499206543</v>
      </c>
    </row>
    <row r="202" spans="1:20">
      <c r="J202">
        <v>4</v>
      </c>
      <c r="K202">
        <v>163670.30721692668</v>
      </c>
      <c r="L202">
        <v>163571.00011208109</v>
      </c>
      <c r="M202">
        <v>6.0711926183457273E-4</v>
      </c>
      <c r="N202">
        <v>2132.2553510665894</v>
      </c>
      <c r="P202">
        <v>4</v>
      </c>
      <c r="Q202">
        <v>163670.30721692662</v>
      </c>
      <c r="R202">
        <v>163571.00011208109</v>
      </c>
      <c r="S202">
        <v>6.0711926183421689E-4</v>
      </c>
      <c r="T202">
        <v>508.55783486366272</v>
      </c>
    </row>
    <row r="204" spans="1:20">
      <c r="A204" s="4" t="s">
        <v>3</v>
      </c>
      <c r="B204" s="2">
        <v>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6" spans="1:20">
      <c r="A206" s="1" t="s">
        <v>10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8" spans="1:20">
      <c r="A208" s="102" t="s">
        <v>4</v>
      </c>
      <c r="B208" s="102"/>
      <c r="D208" s="102" t="s">
        <v>7</v>
      </c>
      <c r="E208" s="102"/>
      <c r="F208" s="102"/>
      <c r="G208" s="102"/>
      <c r="H208" s="102"/>
      <c r="J208" s="102" t="s">
        <v>8</v>
      </c>
      <c r="K208" s="102"/>
      <c r="L208" s="102"/>
      <c r="M208" s="102"/>
      <c r="N208" s="102"/>
      <c r="P208" s="102" t="s">
        <v>9</v>
      </c>
      <c r="Q208" s="102"/>
      <c r="R208" s="102"/>
      <c r="S208" s="102"/>
      <c r="T208" s="102"/>
    </row>
    <row r="209" spans="1:20">
      <c r="A209" s="5" t="s">
        <v>5</v>
      </c>
      <c r="B209" s="5" t="s">
        <v>6</v>
      </c>
      <c r="D209" s="5" t="s">
        <v>0</v>
      </c>
      <c r="E209" s="5" t="s">
        <v>61</v>
      </c>
      <c r="F209" s="5" t="s">
        <v>1</v>
      </c>
      <c r="G209" s="5" t="s">
        <v>6</v>
      </c>
      <c r="H209" s="5" t="s">
        <v>2</v>
      </c>
      <c r="J209" s="36" t="s">
        <v>0</v>
      </c>
      <c r="K209" s="36" t="s">
        <v>61</v>
      </c>
      <c r="L209" s="36" t="s">
        <v>1</v>
      </c>
      <c r="M209" s="36" t="s">
        <v>6</v>
      </c>
      <c r="N209" s="36" t="s">
        <v>2</v>
      </c>
      <c r="O209" s="24"/>
      <c r="P209" s="5" t="s">
        <v>0</v>
      </c>
      <c r="Q209" s="5" t="s">
        <v>61</v>
      </c>
      <c r="R209" s="5" t="s">
        <v>1</v>
      </c>
      <c r="S209" s="5" t="s">
        <v>6</v>
      </c>
      <c r="T209" s="5" t="s">
        <v>2</v>
      </c>
    </row>
    <row r="210" spans="1:20">
      <c r="A210">
        <v>256199.42439000512</v>
      </c>
      <c r="B210">
        <v>1.9802653648850319</v>
      </c>
      <c r="D210">
        <v>1</v>
      </c>
      <c r="E210">
        <v>264210.39550956659</v>
      </c>
      <c r="F210">
        <v>259994.90511061304</v>
      </c>
      <c r="G210">
        <v>1.6213742331451075E-2</v>
      </c>
      <c r="H210">
        <v>230.43559503555298</v>
      </c>
      <c r="J210" s="24">
        <v>1</v>
      </c>
      <c r="K210" s="24">
        <v>264395.61351444409</v>
      </c>
      <c r="L210" s="24">
        <v>259614.4730619163</v>
      </c>
      <c r="M210" s="24">
        <v>1.8416309368805953E-2</v>
      </c>
      <c r="N210" s="24">
        <v>108.3516640663147</v>
      </c>
      <c r="O210" s="24"/>
      <c r="P210">
        <v>1</v>
      </c>
      <c r="Q210">
        <v>264395.61351444398</v>
      </c>
      <c r="R210">
        <v>259614.4730619163</v>
      </c>
      <c r="S210">
        <v>1.8416309368805506E-2</v>
      </c>
      <c r="T210">
        <v>34.788071155548096</v>
      </c>
    </row>
    <row r="211" spans="1:20">
      <c r="D211">
        <v>2</v>
      </c>
      <c r="E211">
        <v>262484.3120067165</v>
      </c>
      <c r="F211">
        <v>259994.90511061304</v>
      </c>
      <c r="G211">
        <v>9.5748295338493796E-3</v>
      </c>
      <c r="H211">
        <v>797.89696097373962</v>
      </c>
      <c r="J211" s="24">
        <v>2</v>
      </c>
      <c r="K211" s="24">
        <v>262683.51340563322</v>
      </c>
      <c r="L211" s="24">
        <v>260031.86772799841</v>
      </c>
      <c r="M211" s="24">
        <v>1.0197387346417522E-2</v>
      </c>
      <c r="N211" s="24">
        <v>270.50240397453308</v>
      </c>
      <c r="O211" s="24"/>
      <c r="P211">
        <v>2</v>
      </c>
      <c r="Q211">
        <v>262683.51340563322</v>
      </c>
      <c r="R211">
        <v>260031.86772799841</v>
      </c>
      <c r="S211">
        <v>1.0197387346417522E-2</v>
      </c>
      <c r="T211">
        <v>78.704941034317017</v>
      </c>
    </row>
    <row r="212" spans="1:20">
      <c r="D212">
        <v>3</v>
      </c>
      <c r="E212">
        <v>261422.77312988709</v>
      </c>
      <c r="F212">
        <v>259994.90511061304</v>
      </c>
      <c r="G212">
        <v>5.4919076920625851E-3</v>
      </c>
      <c r="H212">
        <v>3618.3299939632416</v>
      </c>
      <c r="J212" s="24">
        <v>3</v>
      </c>
      <c r="K212" s="24">
        <v>261517.14063469775</v>
      </c>
      <c r="L212" s="24">
        <v>260107.6547924203</v>
      </c>
      <c r="M212" s="24">
        <v>5.4188556788237769E-3</v>
      </c>
      <c r="N212" s="24">
        <v>412.04438185691833</v>
      </c>
      <c r="O212" s="24"/>
      <c r="P212">
        <v>3</v>
      </c>
      <c r="Q212">
        <v>261517.1406346978</v>
      </c>
      <c r="R212">
        <v>260107.6547924203</v>
      </c>
      <c r="S212">
        <v>5.4188556788240007E-3</v>
      </c>
      <c r="T212">
        <v>125.81349110603333</v>
      </c>
    </row>
    <row r="213" spans="1:20">
      <c r="J213" s="24">
        <v>4</v>
      </c>
      <c r="K213" s="24">
        <v>261165.24218776359</v>
      </c>
      <c r="L213" s="24">
        <v>260107.6547924203</v>
      </c>
      <c r="M213" s="24">
        <v>4.0659602893551904E-3</v>
      </c>
      <c r="N213" s="24">
        <v>588.08454298973083</v>
      </c>
      <c r="O213" s="24"/>
      <c r="P213">
        <v>4</v>
      </c>
      <c r="Q213">
        <v>261165.24218776374</v>
      </c>
      <c r="R213">
        <v>260107.6547924203</v>
      </c>
      <c r="S213">
        <v>4.0659602893557498E-3</v>
      </c>
      <c r="T213">
        <v>183.48913908004761</v>
      </c>
    </row>
    <row r="214" spans="1:20">
      <c r="J214" s="24">
        <v>5</v>
      </c>
      <c r="K214" s="24">
        <v>261165.24218776359</v>
      </c>
      <c r="L214" s="24">
        <v>260107.6547924203</v>
      </c>
      <c r="M214" s="24">
        <v>4.0659602893551904E-3</v>
      </c>
      <c r="N214" s="24">
        <v>843.85712504386902</v>
      </c>
      <c r="O214" s="24"/>
      <c r="P214">
        <v>5</v>
      </c>
      <c r="Q214">
        <v>261165.24218776374</v>
      </c>
      <c r="R214">
        <v>260107.6547924203</v>
      </c>
      <c r="S214">
        <v>4.0659602893557498E-3</v>
      </c>
      <c r="T214">
        <v>231.28821015357971</v>
      </c>
    </row>
    <row r="215" spans="1:20">
      <c r="J215" s="24">
        <v>6</v>
      </c>
      <c r="K215" s="24">
        <v>261002.53759380212</v>
      </c>
      <c r="L215" s="24">
        <v>260107.6547924203</v>
      </c>
      <c r="M215" s="24">
        <v>3.4404323936409209E-3</v>
      </c>
      <c r="N215" s="24">
        <v>1084.4579989910126</v>
      </c>
      <c r="O215" s="24"/>
      <c r="P215">
        <v>6</v>
      </c>
      <c r="Q215">
        <v>261002.53759380209</v>
      </c>
      <c r="R215">
        <v>260107.6547924203</v>
      </c>
      <c r="S215">
        <v>3.440432393640809E-3</v>
      </c>
      <c r="T215">
        <v>274.16297101974487</v>
      </c>
    </row>
    <row r="216" spans="1:20">
      <c r="J216" s="24">
        <v>7</v>
      </c>
      <c r="K216" s="24">
        <v>260888.48835373711</v>
      </c>
      <c r="L216" s="24">
        <v>260107.6547924203</v>
      </c>
      <c r="M216" s="24">
        <v>3.0019630215802318E-3</v>
      </c>
      <c r="N216" s="24">
        <v>1175.792829990387</v>
      </c>
      <c r="O216" s="24"/>
      <c r="P216">
        <v>7</v>
      </c>
      <c r="Q216">
        <v>260888.48835373719</v>
      </c>
      <c r="R216">
        <v>260107.6547924203</v>
      </c>
      <c r="S216">
        <v>3.0019630215805675E-3</v>
      </c>
      <c r="T216">
        <v>301.9737241268158</v>
      </c>
    </row>
    <row r="217" spans="1:20">
      <c r="J217" s="24">
        <v>8</v>
      </c>
      <c r="K217" s="24">
        <v>260774.51557633662</v>
      </c>
      <c r="L217" s="24">
        <v>260107.6547924203</v>
      </c>
      <c r="M217" s="24">
        <v>2.5637876149723709E-3</v>
      </c>
      <c r="N217" s="24">
        <v>1309.2937760353088</v>
      </c>
      <c r="O217" s="24"/>
      <c r="P217">
        <v>8</v>
      </c>
      <c r="Q217">
        <v>260774.51557633671</v>
      </c>
      <c r="R217">
        <v>260107.6547924203</v>
      </c>
      <c r="S217">
        <v>2.5637876149727065E-3</v>
      </c>
      <c r="T217">
        <v>339.30562806129456</v>
      </c>
    </row>
    <row r="218" spans="1:20">
      <c r="J218" s="24">
        <v>9</v>
      </c>
      <c r="K218" s="24">
        <v>260706.1979758658</v>
      </c>
      <c r="L218" s="24">
        <v>260107.6547924203</v>
      </c>
      <c r="M218" s="24">
        <v>2.3011363657219667E-3</v>
      </c>
      <c r="N218" s="24">
        <v>1477.6315720081329</v>
      </c>
      <c r="O218" s="24"/>
      <c r="P218">
        <v>9</v>
      </c>
      <c r="Q218">
        <v>260706.19797586583</v>
      </c>
      <c r="R218">
        <v>260107.6547924203</v>
      </c>
      <c r="S218">
        <v>2.3011363657220786E-3</v>
      </c>
      <c r="T218">
        <v>386.3554220199585</v>
      </c>
    </row>
    <row r="219" spans="1:20">
      <c r="J219" s="24">
        <v>10</v>
      </c>
      <c r="K219" s="24">
        <v>260706.1979758658</v>
      </c>
      <c r="L219" s="24">
        <v>260107.6547924203</v>
      </c>
      <c r="M219" s="24">
        <v>2.3011363657219667E-3</v>
      </c>
      <c r="N219" s="24">
        <v>1702.2336609363556</v>
      </c>
      <c r="O219" s="24"/>
      <c r="P219">
        <v>10</v>
      </c>
      <c r="Q219">
        <v>260706.19797586583</v>
      </c>
      <c r="R219">
        <v>260107.6547924203</v>
      </c>
      <c r="S219">
        <v>2.3011363657220786E-3</v>
      </c>
      <c r="T219">
        <v>441.88202500343323</v>
      </c>
    </row>
    <row r="220" spans="1:20">
      <c r="J220" s="24">
        <v>11</v>
      </c>
      <c r="K220" s="24">
        <v>260706.1979758658</v>
      </c>
      <c r="L220" s="24">
        <v>260107.6547924203</v>
      </c>
      <c r="M220" s="24">
        <v>2.3011363657219667E-3</v>
      </c>
      <c r="N220" s="24">
        <v>1919.193207025528</v>
      </c>
      <c r="O220" s="24"/>
      <c r="P220">
        <v>11</v>
      </c>
      <c r="Q220">
        <v>260706.19797586583</v>
      </c>
      <c r="R220">
        <v>260107.6547924203</v>
      </c>
      <c r="S220">
        <v>2.3011363657220786E-3</v>
      </c>
      <c r="T220">
        <v>482.98792409896851</v>
      </c>
    </row>
    <row r="221" spans="1:20">
      <c r="J221" s="24">
        <v>12</v>
      </c>
      <c r="K221" s="24">
        <v>260706.1979758658</v>
      </c>
      <c r="L221" s="24">
        <v>260107.6547924203</v>
      </c>
      <c r="M221" s="24">
        <v>2.3011363657219667E-3</v>
      </c>
      <c r="N221" s="24">
        <v>2102.1708090305328</v>
      </c>
      <c r="O221" s="24"/>
      <c r="P221">
        <v>12</v>
      </c>
      <c r="Q221">
        <v>260706.19797586583</v>
      </c>
      <c r="R221">
        <v>260107.6547924203</v>
      </c>
      <c r="S221">
        <v>2.3011363657220786E-3</v>
      </c>
      <c r="T221">
        <v>528.20925211906433</v>
      </c>
    </row>
    <row r="222" spans="1:20">
      <c r="J222" s="24">
        <v>13</v>
      </c>
      <c r="K222" s="24">
        <v>260706.1979758658</v>
      </c>
      <c r="L222" s="24">
        <v>260107.6547924203</v>
      </c>
      <c r="M222" s="24">
        <v>2.3011363657219667E-3</v>
      </c>
      <c r="N222" s="24">
        <v>2269.33411693573</v>
      </c>
      <c r="O222" s="24"/>
      <c r="P222">
        <v>13</v>
      </c>
      <c r="Q222">
        <v>260706.19797586583</v>
      </c>
      <c r="R222">
        <v>260107.6547924203</v>
      </c>
      <c r="S222">
        <v>2.3011363657220786E-3</v>
      </c>
      <c r="T222">
        <v>565.04190015792847</v>
      </c>
    </row>
    <row r="223" spans="1:20">
      <c r="J223" s="24">
        <v>14</v>
      </c>
      <c r="K223" s="24">
        <v>260706.1979758658</v>
      </c>
      <c r="L223" s="24">
        <v>260107.6547924203</v>
      </c>
      <c r="M223" s="24">
        <v>2.3011363657219667E-3</v>
      </c>
      <c r="N223" s="24">
        <v>2610.820729970932</v>
      </c>
      <c r="O223" s="24"/>
      <c r="P223">
        <v>14</v>
      </c>
      <c r="Q223">
        <v>260706.19797586583</v>
      </c>
      <c r="R223">
        <v>260107.6547924203</v>
      </c>
      <c r="S223">
        <v>2.3011363657220786E-3</v>
      </c>
      <c r="T223">
        <v>628.84468007087708</v>
      </c>
    </row>
    <row r="224" spans="1:20">
      <c r="J224" s="24">
        <v>15</v>
      </c>
      <c r="K224" s="24">
        <v>260706.1979758658</v>
      </c>
      <c r="L224" s="24">
        <v>260107.6547924203</v>
      </c>
      <c r="M224" s="24">
        <v>2.3011363657219667E-3</v>
      </c>
      <c r="N224" s="24">
        <v>2944.2078349590302</v>
      </c>
      <c r="O224" s="24"/>
      <c r="P224">
        <v>15</v>
      </c>
      <c r="Q224">
        <v>260706.19797586583</v>
      </c>
      <c r="R224">
        <v>260107.6547924203</v>
      </c>
      <c r="S224">
        <v>2.3011363657220786E-3</v>
      </c>
      <c r="T224">
        <v>694.01170516014099</v>
      </c>
    </row>
    <row r="225" spans="1:20">
      <c r="J225" s="24">
        <v>16</v>
      </c>
      <c r="K225" s="24">
        <v>260706.1979758658</v>
      </c>
      <c r="L225" s="24">
        <v>260107.6547924203</v>
      </c>
      <c r="M225" s="24">
        <v>2.3011363657219667E-3</v>
      </c>
      <c r="N225" s="24">
        <v>3278.7145719528198</v>
      </c>
      <c r="O225" s="24"/>
      <c r="P225">
        <v>16</v>
      </c>
      <c r="Q225">
        <v>260706.19797586583</v>
      </c>
      <c r="R225">
        <v>260107.6547924203</v>
      </c>
      <c r="S225">
        <v>2.3011363657220786E-3</v>
      </c>
      <c r="T225">
        <v>759.40976214408875</v>
      </c>
    </row>
    <row r="226" spans="1:20">
      <c r="J226" s="24">
        <v>17</v>
      </c>
      <c r="K226" s="24">
        <v>260706.1979758658</v>
      </c>
      <c r="L226" s="24">
        <v>260156.17412459609</v>
      </c>
      <c r="M226" s="24">
        <v>2.1142064112854332E-3</v>
      </c>
      <c r="N226" s="24">
        <v>3631.9683060646057</v>
      </c>
      <c r="O226" s="24"/>
      <c r="P226">
        <v>17</v>
      </c>
      <c r="Q226">
        <v>260706.19797586583</v>
      </c>
      <c r="R226">
        <v>260156.17412459609</v>
      </c>
      <c r="S226">
        <v>2.1142064112855451E-3</v>
      </c>
      <c r="T226">
        <v>824.36089110374451</v>
      </c>
    </row>
    <row r="227" spans="1:20">
      <c r="J227" s="24"/>
      <c r="K227" s="24"/>
      <c r="L227" s="24"/>
      <c r="M227" s="24"/>
      <c r="N227" s="24"/>
      <c r="O227" s="24"/>
      <c r="P227">
        <v>18</v>
      </c>
      <c r="Q227">
        <v>260706.19797586583</v>
      </c>
      <c r="R227">
        <v>260156.17412459609</v>
      </c>
      <c r="S227">
        <v>2.1142064112855451E-3</v>
      </c>
      <c r="T227">
        <v>901.07193398475647</v>
      </c>
    </row>
    <row r="228" spans="1:20">
      <c r="J228" s="24"/>
      <c r="K228" s="24"/>
      <c r="L228" s="24"/>
      <c r="M228" s="24"/>
      <c r="N228" s="24"/>
      <c r="O228" s="24"/>
      <c r="P228">
        <v>19</v>
      </c>
      <c r="Q228">
        <v>260706.19797586583</v>
      </c>
      <c r="R228">
        <v>260156.17412459609</v>
      </c>
      <c r="S228">
        <v>2.1142064112855451E-3</v>
      </c>
      <c r="T228">
        <v>987.31442809104919</v>
      </c>
    </row>
    <row r="229" spans="1:20">
      <c r="J229" s="24"/>
      <c r="K229" s="24"/>
      <c r="L229" s="24"/>
      <c r="M229" s="24"/>
      <c r="N229" s="24"/>
      <c r="O229" s="24"/>
      <c r="P229">
        <v>20</v>
      </c>
      <c r="Q229">
        <v>260706.19797586583</v>
      </c>
      <c r="R229">
        <v>260156.17412459609</v>
      </c>
      <c r="S229">
        <v>2.1142064112855451E-3</v>
      </c>
      <c r="T229">
        <v>1112.3070909976959</v>
      </c>
    </row>
    <row r="230" spans="1:20">
      <c r="J230" s="24"/>
      <c r="K230" s="24"/>
      <c r="L230" s="24"/>
      <c r="M230" s="24"/>
      <c r="N230" s="24"/>
      <c r="O230" s="24"/>
      <c r="P230">
        <v>21</v>
      </c>
      <c r="Q230">
        <v>260706.19797586583</v>
      </c>
      <c r="R230">
        <v>260156.17412459609</v>
      </c>
      <c r="S230">
        <v>2.1142064112855451E-3</v>
      </c>
      <c r="T230">
        <v>1257.3438980579376</v>
      </c>
    </row>
    <row r="231" spans="1:20">
      <c r="J231" s="24"/>
      <c r="K231" s="24"/>
      <c r="L231" s="24"/>
      <c r="M231" s="24"/>
      <c r="N231" s="24"/>
      <c r="O231" s="24"/>
      <c r="P231">
        <v>22</v>
      </c>
      <c r="Q231">
        <v>260706.19797586583</v>
      </c>
      <c r="R231">
        <v>260156.17412459609</v>
      </c>
      <c r="S231">
        <v>2.1142064112855451E-3</v>
      </c>
      <c r="T231">
        <v>1442.6881430149078</v>
      </c>
    </row>
    <row r="232" spans="1:20">
      <c r="J232" s="24"/>
      <c r="K232" s="24"/>
      <c r="L232" s="24"/>
      <c r="M232" s="24"/>
      <c r="N232" s="24"/>
      <c r="O232" s="24"/>
      <c r="P232">
        <v>23</v>
      </c>
      <c r="Q232">
        <v>260706.19797586583</v>
      </c>
      <c r="R232">
        <v>260156.17412459609</v>
      </c>
      <c r="S232">
        <v>2.1142064112855451E-3</v>
      </c>
      <c r="T232">
        <v>1626.4848251342773</v>
      </c>
    </row>
    <row r="233" spans="1:20">
      <c r="J233" s="24"/>
      <c r="K233" s="24"/>
      <c r="L233" s="24"/>
      <c r="M233" s="24"/>
      <c r="N233" s="24"/>
      <c r="O233" s="24"/>
      <c r="P233">
        <v>24</v>
      </c>
      <c r="Q233">
        <v>260706.19797586583</v>
      </c>
      <c r="R233">
        <v>260156.17412459609</v>
      </c>
      <c r="S233">
        <v>2.1142064112855451E-3</v>
      </c>
      <c r="T233">
        <v>2018.7339179515839</v>
      </c>
    </row>
    <row r="234" spans="1:20">
      <c r="J234" s="24"/>
      <c r="K234" s="24"/>
      <c r="L234" s="24"/>
      <c r="M234" s="24"/>
      <c r="N234" s="24"/>
      <c r="O234" s="24"/>
      <c r="P234">
        <v>25</v>
      </c>
      <c r="Q234">
        <v>260706.19797586583</v>
      </c>
      <c r="R234">
        <v>260156.17412459609</v>
      </c>
      <c r="S234">
        <v>2.1142064112855451E-3</v>
      </c>
      <c r="T234">
        <v>2428.4693410396576</v>
      </c>
    </row>
    <row r="235" spans="1:20">
      <c r="J235" s="24"/>
      <c r="K235" s="24"/>
      <c r="L235" s="24"/>
      <c r="M235" s="24"/>
      <c r="N235" s="24"/>
      <c r="O235" s="24"/>
      <c r="P235">
        <v>26</v>
      </c>
      <c r="Q235">
        <v>260706.19797586583</v>
      </c>
      <c r="R235">
        <v>260156.17412459609</v>
      </c>
      <c r="S235">
        <v>2.1142064112855451E-3</v>
      </c>
      <c r="T235">
        <v>2949.7255840301514</v>
      </c>
    </row>
    <row r="236" spans="1:20">
      <c r="J236" s="24"/>
      <c r="K236" s="24"/>
      <c r="L236" s="24"/>
      <c r="M236" s="24"/>
      <c r="N236" s="24"/>
      <c r="O236" s="24"/>
      <c r="P236">
        <v>27</v>
      </c>
      <c r="Q236">
        <v>260706.19797586583</v>
      </c>
      <c r="R236">
        <v>260156.17412459609</v>
      </c>
      <c r="S236">
        <v>2.1142064112855451E-3</v>
      </c>
      <c r="T236">
        <v>3475.1408550739288</v>
      </c>
    </row>
    <row r="237" spans="1:20">
      <c r="J237" s="24"/>
      <c r="K237" s="24"/>
      <c r="L237" s="24"/>
      <c r="M237" s="24"/>
      <c r="N237" s="24"/>
      <c r="O237" s="24"/>
      <c r="P237">
        <v>28</v>
      </c>
      <c r="Q237">
        <v>260706.19797586583</v>
      </c>
      <c r="R237">
        <v>260156.17412459609</v>
      </c>
      <c r="S237">
        <v>2.1142064112855451E-3</v>
      </c>
      <c r="T237">
        <v>4222.3776280879974</v>
      </c>
    </row>
    <row r="238" spans="1:20">
      <c r="J238" s="24"/>
      <c r="K238" s="24"/>
      <c r="L238" s="24"/>
      <c r="M238" s="24"/>
      <c r="N238" s="24"/>
      <c r="O238" s="24"/>
    </row>
    <row r="239" spans="1:20">
      <c r="A239" s="6" t="s">
        <v>11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1" spans="1:20">
      <c r="A241" s="23" t="s">
        <v>4</v>
      </c>
      <c r="B241" s="23"/>
      <c r="D241" s="23" t="s">
        <v>7</v>
      </c>
      <c r="E241" s="23"/>
      <c r="F241" s="23"/>
      <c r="G241" s="23"/>
      <c r="H241" s="23"/>
      <c r="J241" s="23" t="s">
        <v>8</v>
      </c>
      <c r="K241" s="23"/>
      <c r="L241" s="23"/>
      <c r="M241" s="23"/>
      <c r="N241" s="23"/>
      <c r="P241" s="23" t="s">
        <v>9</v>
      </c>
      <c r="Q241" s="23"/>
      <c r="R241" s="23"/>
      <c r="S241" s="23"/>
      <c r="T241" s="23"/>
    </row>
    <row r="242" spans="1:20">
      <c r="A242" s="5" t="s">
        <v>5</v>
      </c>
      <c r="B242" s="5" t="s">
        <v>6</v>
      </c>
      <c r="D242" s="5" t="s">
        <v>0</v>
      </c>
      <c r="E242" s="5" t="s">
        <v>61</v>
      </c>
      <c r="F242" s="5" t="s">
        <v>1</v>
      </c>
      <c r="G242" s="5" t="s">
        <v>6</v>
      </c>
      <c r="H242" s="5" t="s">
        <v>2</v>
      </c>
      <c r="J242" s="5" t="s">
        <v>0</v>
      </c>
      <c r="K242" s="5" t="s">
        <v>61</v>
      </c>
      <c r="L242" s="5" t="s">
        <v>1</v>
      </c>
      <c r="M242" s="5" t="s">
        <v>6</v>
      </c>
      <c r="N242" s="5" t="s">
        <v>2</v>
      </c>
      <c r="P242" s="5" t="s">
        <v>0</v>
      </c>
      <c r="Q242" s="5" t="s">
        <v>61</v>
      </c>
      <c r="R242" s="5" t="s">
        <v>1</v>
      </c>
      <c r="S242" s="5" t="s">
        <v>6</v>
      </c>
      <c r="T242" s="5" t="s">
        <v>2</v>
      </c>
    </row>
    <row r="243" spans="1:20">
      <c r="A243">
        <v>158013.60204196617</v>
      </c>
      <c r="B243">
        <v>3.4173379549855358</v>
      </c>
      <c r="D243">
        <v>1</v>
      </c>
      <c r="E243">
        <v>174159.95920550823</v>
      </c>
      <c r="F243">
        <v>169342.62959048784</v>
      </c>
      <c r="G243">
        <v>2.8447235209881207E-2</v>
      </c>
      <c r="H243">
        <v>677.18067812919617</v>
      </c>
      <c r="J243">
        <v>1</v>
      </c>
      <c r="K243">
        <v>174808.65922759264</v>
      </c>
      <c r="L243">
        <v>160408.52180278022</v>
      </c>
      <c r="M243">
        <v>8.9771648432227083E-2</v>
      </c>
      <c r="N243">
        <v>580.92670011520386</v>
      </c>
      <c r="P243">
        <v>1</v>
      </c>
      <c r="Q243">
        <v>174808.65922759229</v>
      </c>
      <c r="R243">
        <v>160408.52180278022</v>
      </c>
      <c r="S243">
        <v>8.9771648432224904E-2</v>
      </c>
      <c r="T243">
        <v>103.03487420082092</v>
      </c>
    </row>
    <row r="244" spans="1:20">
      <c r="D244">
        <v>2</v>
      </c>
      <c r="E244">
        <v>171697.34728281025</v>
      </c>
      <c r="F244">
        <v>169342.62959048784</v>
      </c>
      <c r="G244">
        <v>1.3905049768134019E-2</v>
      </c>
      <c r="H244">
        <v>2850.9199221134186</v>
      </c>
      <c r="J244">
        <v>2</v>
      </c>
      <c r="K244">
        <v>172111.69015513116</v>
      </c>
      <c r="L244">
        <v>170487.77988492421</v>
      </c>
      <c r="M244">
        <v>9.5250830957095984E-3</v>
      </c>
      <c r="N244">
        <v>1027.7345411777496</v>
      </c>
      <c r="P244">
        <v>2</v>
      </c>
      <c r="Q244">
        <v>172111.69015513116</v>
      </c>
      <c r="R244">
        <v>170487.77988492421</v>
      </c>
      <c r="S244">
        <v>9.5250830957095984E-3</v>
      </c>
      <c r="T244">
        <v>209.4184091091156</v>
      </c>
    </row>
    <row r="245" spans="1:20">
      <c r="D245">
        <v>3</v>
      </c>
      <c r="E245">
        <v>170415.39521371317</v>
      </c>
      <c r="F245">
        <v>169342.62959048784</v>
      </c>
      <c r="G245">
        <v>6.3348822787241878E-3</v>
      </c>
      <c r="H245">
        <v>3671.4315609931946</v>
      </c>
      <c r="J245">
        <v>3</v>
      </c>
      <c r="K245">
        <v>170747.46354146115</v>
      </c>
      <c r="L245">
        <v>171103.11245411038</v>
      </c>
      <c r="M245">
        <v>-2.0785648346672123E-3</v>
      </c>
      <c r="N245">
        <v>1422.145366191864</v>
      </c>
      <c r="P245">
        <v>3</v>
      </c>
      <c r="Q245">
        <v>170747.46354146118</v>
      </c>
      <c r="R245">
        <v>171103.11245411038</v>
      </c>
      <c r="S245">
        <v>-2.0785648346670423E-3</v>
      </c>
      <c r="T245">
        <v>297.73334813117981</v>
      </c>
    </row>
    <row r="247" spans="1:20">
      <c r="A247" s="11" t="s">
        <v>13</v>
      </c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</row>
    <row r="249" spans="1:20">
      <c r="A249" s="102" t="s">
        <v>4</v>
      </c>
      <c r="B249" s="102"/>
      <c r="D249" s="102" t="s">
        <v>7</v>
      </c>
      <c r="E249" s="102"/>
      <c r="F249" s="102"/>
      <c r="G249" s="102"/>
      <c r="H249" s="102"/>
      <c r="J249" s="102" t="s">
        <v>8</v>
      </c>
      <c r="K249" s="102"/>
      <c r="L249" s="102"/>
      <c r="M249" s="102"/>
      <c r="N249" s="102"/>
      <c r="P249" s="102" t="s">
        <v>9</v>
      </c>
      <c r="Q249" s="102"/>
      <c r="R249" s="102"/>
      <c r="S249" s="102"/>
      <c r="T249" s="102"/>
    </row>
    <row r="250" spans="1:20">
      <c r="A250" s="5" t="s">
        <v>5</v>
      </c>
      <c r="B250" s="5" t="s">
        <v>6</v>
      </c>
      <c r="D250" s="5" t="s">
        <v>0</v>
      </c>
      <c r="E250" s="5" t="s">
        <v>61</v>
      </c>
      <c r="F250" s="5" t="s">
        <v>1</v>
      </c>
      <c r="G250" s="5" t="s">
        <v>6</v>
      </c>
      <c r="H250" s="5" t="s">
        <v>2</v>
      </c>
      <c r="J250" s="5" t="s">
        <v>0</v>
      </c>
      <c r="K250" s="5" t="s">
        <v>61</v>
      </c>
      <c r="L250" s="5" t="s">
        <v>1</v>
      </c>
      <c r="M250" s="5" t="s">
        <v>6</v>
      </c>
      <c r="N250" s="5" t="s">
        <v>2</v>
      </c>
      <c r="P250" s="5" t="s">
        <v>0</v>
      </c>
      <c r="Q250" s="5" t="s">
        <v>61</v>
      </c>
      <c r="R250" s="5" t="s">
        <v>1</v>
      </c>
      <c r="S250" s="5" t="s">
        <v>6</v>
      </c>
      <c r="T250" s="5" t="s">
        <v>2</v>
      </c>
    </row>
    <row r="251" spans="1:20">
      <c r="A251">
        <v>131413.28990780326</v>
      </c>
      <c r="B251">
        <v>8.3584338675248908</v>
      </c>
      <c r="D251">
        <v>1</v>
      </c>
      <c r="E251">
        <v>150159.9233332022</v>
      </c>
      <c r="F251">
        <v>144122.93756482276</v>
      </c>
      <c r="G251">
        <v>4.1887751321084195E-2</v>
      </c>
      <c r="H251">
        <v>488.75171399116516</v>
      </c>
      <c r="J251">
        <v>1</v>
      </c>
      <c r="K251">
        <v>150591.75148243559</v>
      </c>
      <c r="L251">
        <v>141431.91852873686</v>
      </c>
      <c r="M251">
        <v>6.4764962880975038E-2</v>
      </c>
      <c r="N251">
        <v>1063.3413560390472</v>
      </c>
      <c r="P251">
        <v>1</v>
      </c>
      <c r="Q251">
        <v>150591.7514824821</v>
      </c>
      <c r="R251">
        <v>141431.91852873686</v>
      </c>
      <c r="S251">
        <v>6.4764962881303886E-2</v>
      </c>
      <c r="T251">
        <v>278.91177296638489</v>
      </c>
    </row>
    <row r="252" spans="1:20">
      <c r="D252">
        <v>2</v>
      </c>
      <c r="E252">
        <v>146624.81094990543</v>
      </c>
      <c r="F252">
        <v>144122.93756482276</v>
      </c>
      <c r="G252">
        <v>1.7359300520483706E-2</v>
      </c>
      <c r="H252">
        <v>3715.8625271320343</v>
      </c>
      <c r="J252">
        <v>2</v>
      </c>
      <c r="K252">
        <v>146930.49896191282</v>
      </c>
      <c r="L252">
        <v>145948.51628146236</v>
      </c>
      <c r="M252">
        <v>6.7282813520124973E-3</v>
      </c>
      <c r="N252">
        <v>1682.1804549694061</v>
      </c>
      <c r="P252">
        <v>2</v>
      </c>
      <c r="Q252">
        <v>146930.49896194664</v>
      </c>
      <c r="R252">
        <v>145948.51628146236</v>
      </c>
      <c r="S252">
        <v>6.728281352244213E-3</v>
      </c>
      <c r="T252">
        <v>474.59474110603333</v>
      </c>
    </row>
    <row r="253" spans="1:20">
      <c r="J253">
        <v>3</v>
      </c>
      <c r="K253">
        <v>145638.81057963555</v>
      </c>
      <c r="L253">
        <v>145948.51628146236</v>
      </c>
      <c r="M253">
        <v>-2.12202021450866E-3</v>
      </c>
      <c r="N253">
        <v>2985.5741579532623</v>
      </c>
      <c r="P253">
        <v>3</v>
      </c>
      <c r="Q253">
        <v>145638.81057924297</v>
      </c>
      <c r="R253">
        <v>145948.51628146236</v>
      </c>
      <c r="S253">
        <v>-2.1220202171985253E-3</v>
      </c>
      <c r="T253">
        <v>704.87862110137939</v>
      </c>
    </row>
    <row r="255" spans="1:20">
      <c r="A255" s="4" t="s">
        <v>3</v>
      </c>
      <c r="B255" s="2">
        <v>25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7" spans="1:20">
      <c r="A257" s="1" t="s">
        <v>10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9" spans="1:20">
      <c r="A259" s="102" t="s">
        <v>4</v>
      </c>
      <c r="B259" s="102"/>
      <c r="D259" s="102" t="s">
        <v>7</v>
      </c>
      <c r="E259" s="102"/>
      <c r="F259" s="102"/>
      <c r="G259" s="102"/>
      <c r="H259" s="102"/>
      <c r="J259" s="102" t="s">
        <v>8</v>
      </c>
      <c r="K259" s="102"/>
      <c r="L259" s="102"/>
      <c r="M259" s="102"/>
      <c r="N259" s="102"/>
      <c r="P259" s="102" t="s">
        <v>9</v>
      </c>
      <c r="Q259" s="102"/>
      <c r="R259" s="102"/>
      <c r="S259" s="102"/>
      <c r="T259" s="102"/>
    </row>
    <row r="260" spans="1:20">
      <c r="A260" s="5" t="s">
        <v>5</v>
      </c>
      <c r="B260" s="5" t="s">
        <v>6</v>
      </c>
      <c r="D260" s="5" t="s">
        <v>0</v>
      </c>
      <c r="E260" s="5" t="s">
        <v>61</v>
      </c>
      <c r="F260" s="5" t="s">
        <v>1</v>
      </c>
      <c r="G260" s="5" t="s">
        <v>6</v>
      </c>
      <c r="H260" s="5" t="s">
        <v>2</v>
      </c>
      <c r="J260" s="5" t="s">
        <v>0</v>
      </c>
      <c r="K260" s="5" t="s">
        <v>61</v>
      </c>
      <c r="L260" s="5" t="s">
        <v>1</v>
      </c>
      <c r="M260" s="5" t="s">
        <v>6</v>
      </c>
      <c r="N260" s="5" t="s">
        <v>2</v>
      </c>
      <c r="P260" s="5" t="s">
        <v>0</v>
      </c>
      <c r="Q260" s="5" t="s">
        <v>61</v>
      </c>
      <c r="R260" s="5" t="s">
        <v>1</v>
      </c>
      <c r="S260" s="5" t="s">
        <v>6</v>
      </c>
      <c r="T260" s="5" t="s">
        <v>2</v>
      </c>
    </row>
    <row r="261" spans="1:20">
      <c r="A261">
        <v>278115.87182092923</v>
      </c>
      <c r="B261">
        <v>1.8646657446967672</v>
      </c>
      <c r="D261">
        <v>1</v>
      </c>
      <c r="E261">
        <v>292906.06426985341</v>
      </c>
      <c r="F261">
        <v>288916.91637093411</v>
      </c>
      <c r="G261">
        <v>1.3807249326300156E-2</v>
      </c>
      <c r="H261">
        <v>589.88443303108215</v>
      </c>
      <c r="J261">
        <v>1</v>
      </c>
      <c r="K261">
        <v>292906.06426985346</v>
      </c>
      <c r="L261">
        <v>288916.91637093411</v>
      </c>
      <c r="M261">
        <v>1.3807249326300357E-2</v>
      </c>
      <c r="N261">
        <v>141.83453011512756</v>
      </c>
      <c r="P261">
        <v>1</v>
      </c>
      <c r="Q261">
        <v>292906.06426985341</v>
      </c>
      <c r="R261">
        <v>288916.91637093411</v>
      </c>
      <c r="S261">
        <v>1.3807249326300156E-2</v>
      </c>
      <c r="T261">
        <v>38.848150968551636</v>
      </c>
    </row>
    <row r="262" spans="1:20">
      <c r="D262">
        <v>2</v>
      </c>
      <c r="E262">
        <v>291175.39202531439</v>
      </c>
      <c r="F262">
        <v>288916.91637093411</v>
      </c>
      <c r="G262">
        <v>7.81704194669125E-3</v>
      </c>
      <c r="H262">
        <v>1727.5585660934448</v>
      </c>
      <c r="J262">
        <v>2</v>
      </c>
      <c r="K262">
        <v>291175.39202531439</v>
      </c>
      <c r="L262">
        <v>288916.91637093411</v>
      </c>
      <c r="M262">
        <v>7.81704194669125E-3</v>
      </c>
      <c r="N262">
        <v>201.37580108642578</v>
      </c>
      <c r="P262">
        <v>2</v>
      </c>
      <c r="Q262">
        <v>291175.39202531445</v>
      </c>
      <c r="R262">
        <v>288916.91637093411</v>
      </c>
      <c r="S262">
        <v>7.8170419466914512E-3</v>
      </c>
      <c r="T262">
        <v>70.4339280128479</v>
      </c>
    </row>
    <row r="263" spans="1:20">
      <c r="D263">
        <v>3</v>
      </c>
      <c r="E263">
        <v>290273.69057358569</v>
      </c>
      <c r="F263">
        <v>288916.91637093411</v>
      </c>
      <c r="G263">
        <v>4.6960704817631529E-3</v>
      </c>
      <c r="H263">
        <v>3625.1935360431671</v>
      </c>
      <c r="J263">
        <v>3</v>
      </c>
      <c r="K263">
        <v>290273.69057358563</v>
      </c>
      <c r="L263">
        <v>288916.91637093411</v>
      </c>
      <c r="M263">
        <v>4.6960704817629517E-3</v>
      </c>
      <c r="N263">
        <v>271.35673022270203</v>
      </c>
      <c r="P263">
        <v>3</v>
      </c>
      <c r="Q263">
        <v>290273.69057358563</v>
      </c>
      <c r="R263">
        <v>288916.91637093411</v>
      </c>
      <c r="S263">
        <v>4.6960704817629517E-3</v>
      </c>
      <c r="T263">
        <v>103.32558178901672</v>
      </c>
    </row>
    <row r="264" spans="1:20">
      <c r="J264">
        <v>4</v>
      </c>
      <c r="K264">
        <v>289733.40506905218</v>
      </c>
      <c r="L264">
        <v>288916.91637093411</v>
      </c>
      <c r="M264">
        <v>2.8260328553064138E-3</v>
      </c>
      <c r="N264">
        <v>342.41639018058777</v>
      </c>
      <c r="P264">
        <v>4</v>
      </c>
      <c r="Q264">
        <v>289733.40506905213</v>
      </c>
      <c r="R264">
        <v>288916.91637093411</v>
      </c>
      <c r="S264">
        <v>2.8260328553062122E-3</v>
      </c>
      <c r="T264">
        <v>134.99371886253357</v>
      </c>
    </row>
    <row r="265" spans="1:20">
      <c r="J265">
        <v>5</v>
      </c>
      <c r="K265">
        <v>289733.40506905218</v>
      </c>
      <c r="L265">
        <v>288916.91637093411</v>
      </c>
      <c r="M265">
        <v>2.8260328553064138E-3</v>
      </c>
      <c r="N265">
        <v>442.40916204452515</v>
      </c>
      <c r="P265">
        <v>5</v>
      </c>
      <c r="Q265">
        <v>289733.40506905213</v>
      </c>
      <c r="R265">
        <v>288916.91637093411</v>
      </c>
      <c r="S265">
        <v>2.8260328553062122E-3</v>
      </c>
      <c r="T265">
        <v>169.9554648399353</v>
      </c>
    </row>
    <row r="266" spans="1:20">
      <c r="J266">
        <v>6</v>
      </c>
      <c r="K266">
        <v>289733.40506905218</v>
      </c>
      <c r="L266">
        <v>288916.91637093411</v>
      </c>
      <c r="M266">
        <v>2.8260328553064138E-3</v>
      </c>
      <c r="N266">
        <v>550.46754622459412</v>
      </c>
      <c r="P266">
        <v>6</v>
      </c>
      <c r="Q266">
        <v>289733.40506905213</v>
      </c>
      <c r="R266">
        <v>288916.91637093411</v>
      </c>
      <c r="S266">
        <v>2.8260328553062122E-3</v>
      </c>
      <c r="T266">
        <v>205.4578378200531</v>
      </c>
    </row>
    <row r="267" spans="1:20">
      <c r="J267">
        <v>7</v>
      </c>
      <c r="K267">
        <v>289639.96722196636</v>
      </c>
      <c r="L267">
        <v>288916.91637093411</v>
      </c>
      <c r="M267">
        <v>2.5026255302543279E-3</v>
      </c>
      <c r="N267">
        <v>664.62679505348206</v>
      </c>
      <c r="P267">
        <v>7</v>
      </c>
      <c r="Q267">
        <v>289639.96722196642</v>
      </c>
      <c r="R267">
        <v>288916.91637093411</v>
      </c>
      <c r="S267">
        <v>2.5026255302545296E-3</v>
      </c>
      <c r="T267">
        <v>241.11074090003967</v>
      </c>
    </row>
    <row r="268" spans="1:20">
      <c r="J268">
        <v>8</v>
      </c>
      <c r="K268">
        <v>289580.96734968253</v>
      </c>
      <c r="L268">
        <v>288916.91637093411</v>
      </c>
      <c r="M268">
        <v>2.2984150152560064E-3</v>
      </c>
      <c r="N268">
        <v>786.08988809585571</v>
      </c>
      <c r="P268">
        <v>8</v>
      </c>
      <c r="Q268">
        <v>289580.96734968247</v>
      </c>
      <c r="R268">
        <v>288916.91637093411</v>
      </c>
      <c r="S268">
        <v>2.2984150152558051E-3</v>
      </c>
      <c r="T268">
        <v>281.05574297904968</v>
      </c>
    </row>
    <row r="269" spans="1:20">
      <c r="J269">
        <v>9</v>
      </c>
      <c r="K269">
        <v>289531.13224619743</v>
      </c>
      <c r="L269">
        <v>288916.91637093411</v>
      </c>
      <c r="M269">
        <v>2.125925622419241E-3</v>
      </c>
      <c r="N269">
        <v>915.656405210495</v>
      </c>
      <c r="P269">
        <v>9</v>
      </c>
      <c r="Q269">
        <v>289531.13224619738</v>
      </c>
      <c r="R269">
        <v>288916.91637093411</v>
      </c>
      <c r="S269">
        <v>2.1259256224190393E-3</v>
      </c>
      <c r="T269">
        <v>320.14828181266785</v>
      </c>
    </row>
    <row r="270" spans="1:20">
      <c r="J270">
        <v>10</v>
      </c>
      <c r="K270">
        <v>289531.13224619743</v>
      </c>
      <c r="L270">
        <v>288916.91637093411</v>
      </c>
      <c r="M270">
        <v>2.125925622419241E-3</v>
      </c>
      <c r="N270">
        <v>1079.3483350276947</v>
      </c>
      <c r="P270">
        <v>10</v>
      </c>
      <c r="Q270">
        <v>289531.13224619738</v>
      </c>
      <c r="R270">
        <v>288916.91637093411</v>
      </c>
      <c r="S270">
        <v>2.1259256224190393E-3</v>
      </c>
      <c r="T270">
        <v>361.87220287322998</v>
      </c>
    </row>
    <row r="271" spans="1:20">
      <c r="J271">
        <v>11</v>
      </c>
      <c r="K271">
        <v>289531.13224619743</v>
      </c>
      <c r="L271">
        <v>288916.91637093411</v>
      </c>
      <c r="M271">
        <v>2.125925622419241E-3</v>
      </c>
      <c r="N271">
        <v>1234.9542281627655</v>
      </c>
      <c r="P271">
        <v>11</v>
      </c>
      <c r="Q271">
        <v>289531.13224619738</v>
      </c>
      <c r="R271">
        <v>288916.91637093411</v>
      </c>
      <c r="S271">
        <v>2.1259256224190393E-3</v>
      </c>
      <c r="T271">
        <v>402.80345678329468</v>
      </c>
    </row>
    <row r="272" spans="1:20">
      <c r="J272">
        <v>12</v>
      </c>
      <c r="K272">
        <v>289531.13224619743</v>
      </c>
      <c r="L272">
        <v>289095.44447943039</v>
      </c>
      <c r="M272">
        <v>1.507072404933896E-3</v>
      </c>
      <c r="N272">
        <v>1468.2209692001343</v>
      </c>
      <c r="P272">
        <v>12</v>
      </c>
      <c r="Q272">
        <v>289531.13224619738</v>
      </c>
      <c r="R272">
        <v>289095.44447943039</v>
      </c>
      <c r="S272">
        <v>1.5070724049336946E-3</v>
      </c>
      <c r="T272">
        <v>468.11462497711182</v>
      </c>
    </row>
    <row r="273" spans="10:20">
      <c r="J273">
        <v>13</v>
      </c>
      <c r="K273">
        <v>289531.13224619743</v>
      </c>
      <c r="L273">
        <v>289095.44447943039</v>
      </c>
      <c r="M273">
        <v>1.507072404933896E-3</v>
      </c>
      <c r="N273">
        <v>1635.9999310970306</v>
      </c>
      <c r="P273">
        <v>13</v>
      </c>
      <c r="Q273">
        <v>289531.13224619738</v>
      </c>
      <c r="R273">
        <v>289095.44447943039</v>
      </c>
      <c r="S273">
        <v>1.5070724049336946E-3</v>
      </c>
      <c r="T273">
        <v>511.27442693710327</v>
      </c>
    </row>
    <row r="274" spans="10:20">
      <c r="J274">
        <v>14</v>
      </c>
      <c r="K274">
        <v>289531.13224619743</v>
      </c>
      <c r="L274">
        <v>289095.44447943039</v>
      </c>
      <c r="M274">
        <v>1.507072404933896E-3</v>
      </c>
      <c r="N274">
        <v>1881.1816020011902</v>
      </c>
      <c r="P274">
        <v>14</v>
      </c>
      <c r="Q274">
        <v>289531.13224619738</v>
      </c>
      <c r="R274">
        <v>289095.44447943039</v>
      </c>
      <c r="S274">
        <v>1.5070724049336946E-3</v>
      </c>
      <c r="T274">
        <v>559.56901693344116</v>
      </c>
    </row>
    <row r="275" spans="10:20">
      <c r="J275">
        <v>15</v>
      </c>
      <c r="K275">
        <v>289531.13224619743</v>
      </c>
      <c r="L275">
        <v>289095.44447943039</v>
      </c>
      <c r="M275">
        <v>1.507072404933896E-3</v>
      </c>
      <c r="N275">
        <v>2094.3198330402374</v>
      </c>
      <c r="P275">
        <v>15</v>
      </c>
      <c r="Q275">
        <v>289531.13224619738</v>
      </c>
      <c r="R275">
        <v>289095.44447943039</v>
      </c>
      <c r="S275">
        <v>1.5070724049336946E-3</v>
      </c>
      <c r="T275">
        <v>605.22445297241211</v>
      </c>
    </row>
    <row r="276" spans="10:20">
      <c r="J276">
        <v>16</v>
      </c>
      <c r="K276">
        <v>289531.13224619743</v>
      </c>
      <c r="L276">
        <v>289095.44447943039</v>
      </c>
      <c r="M276">
        <v>1.507072404933896E-3</v>
      </c>
      <c r="N276">
        <v>2344.4255440235138</v>
      </c>
      <c r="P276">
        <v>16</v>
      </c>
      <c r="Q276">
        <v>289531.13224619738</v>
      </c>
      <c r="R276">
        <v>289095.44447943039</v>
      </c>
      <c r="S276">
        <v>1.5070724049336946E-3</v>
      </c>
      <c r="T276">
        <v>654.34233498573303</v>
      </c>
    </row>
    <row r="277" spans="10:20">
      <c r="J277">
        <v>17</v>
      </c>
      <c r="K277">
        <v>289531.13224619743</v>
      </c>
      <c r="L277">
        <v>289095.44447943039</v>
      </c>
      <c r="M277">
        <v>1.507072404933896E-3</v>
      </c>
      <c r="N277">
        <v>2595.9468841552734</v>
      </c>
      <c r="P277">
        <v>17</v>
      </c>
      <c r="Q277">
        <v>289531.13224619738</v>
      </c>
      <c r="R277">
        <v>289095.44447943039</v>
      </c>
      <c r="S277">
        <v>1.5070724049336946E-3</v>
      </c>
      <c r="T277">
        <v>704.67504191398621</v>
      </c>
    </row>
    <row r="278" spans="10:20">
      <c r="J278">
        <v>18</v>
      </c>
      <c r="K278">
        <v>289531.13224619743</v>
      </c>
      <c r="L278">
        <v>289095.44447943039</v>
      </c>
      <c r="M278">
        <v>1.507072404933896E-3</v>
      </c>
      <c r="N278">
        <v>2848.7873070240021</v>
      </c>
      <c r="P278">
        <v>18</v>
      </c>
      <c r="Q278">
        <v>289531.13224619738</v>
      </c>
      <c r="R278">
        <v>289095.44447943039</v>
      </c>
      <c r="S278">
        <v>1.5070724049336946E-3</v>
      </c>
      <c r="T278">
        <v>757.8112678527832</v>
      </c>
    </row>
    <row r="279" spans="10:20">
      <c r="J279">
        <v>19</v>
      </c>
      <c r="K279">
        <v>289531.13224619743</v>
      </c>
      <c r="L279">
        <v>289095.44447943039</v>
      </c>
      <c r="M279">
        <v>1.507072404933896E-3</v>
      </c>
      <c r="N279">
        <v>3118.898344039917</v>
      </c>
      <c r="P279">
        <v>19</v>
      </c>
      <c r="Q279">
        <v>289531.13224619738</v>
      </c>
      <c r="R279">
        <v>289095.44447943039</v>
      </c>
      <c r="S279">
        <v>1.5070724049336946E-3</v>
      </c>
      <c r="T279">
        <v>812.46657991409302</v>
      </c>
    </row>
    <row r="280" spans="10:20">
      <c r="J280">
        <v>20</v>
      </c>
      <c r="K280">
        <v>289531.13224619743</v>
      </c>
      <c r="L280">
        <v>289095.44447943039</v>
      </c>
      <c r="M280">
        <v>1.507072404933896E-3</v>
      </c>
      <c r="N280">
        <v>3434.7343502044678</v>
      </c>
      <c r="P280">
        <v>20</v>
      </c>
      <c r="Q280">
        <v>289531.13224619738</v>
      </c>
      <c r="R280">
        <v>289095.44447943039</v>
      </c>
      <c r="S280">
        <v>1.5070724049336946E-3</v>
      </c>
      <c r="T280">
        <v>871.41758799552917</v>
      </c>
    </row>
    <row r="281" spans="10:20">
      <c r="J281">
        <v>21</v>
      </c>
      <c r="K281">
        <v>289531.13224619743</v>
      </c>
      <c r="L281">
        <v>289095.44447943039</v>
      </c>
      <c r="M281">
        <v>1.507072404933896E-3</v>
      </c>
      <c r="N281">
        <v>3804.1031122207642</v>
      </c>
      <c r="P281">
        <v>21</v>
      </c>
      <c r="Q281">
        <v>289531.13224619738</v>
      </c>
      <c r="R281">
        <v>289095.44447943039</v>
      </c>
      <c r="S281">
        <v>1.5070724049336946E-3</v>
      </c>
      <c r="T281">
        <v>954.33207297325134</v>
      </c>
    </row>
    <row r="282" spans="10:20">
      <c r="P282">
        <v>22</v>
      </c>
      <c r="Q282">
        <v>289531.13224619738</v>
      </c>
      <c r="R282">
        <v>289095.44447943039</v>
      </c>
      <c r="S282">
        <v>1.5070724049336946E-3</v>
      </c>
      <c r="T282">
        <v>1062.0827507972717</v>
      </c>
    </row>
    <row r="283" spans="10:20">
      <c r="P283">
        <v>23</v>
      </c>
      <c r="Q283">
        <v>289531.13224619738</v>
      </c>
      <c r="R283">
        <v>289095.44447943039</v>
      </c>
      <c r="S283">
        <v>1.5070724049336946E-3</v>
      </c>
      <c r="T283">
        <v>1225.4467899799347</v>
      </c>
    </row>
    <row r="284" spans="10:20">
      <c r="P284">
        <v>24</v>
      </c>
      <c r="Q284">
        <v>289531.13224619738</v>
      </c>
      <c r="R284">
        <v>289095.44447943039</v>
      </c>
      <c r="S284">
        <v>1.5070724049336946E-3</v>
      </c>
      <c r="T284">
        <v>1393.4067277908325</v>
      </c>
    </row>
    <row r="285" spans="10:20">
      <c r="P285">
        <v>25</v>
      </c>
      <c r="Q285">
        <v>289531.13224619738</v>
      </c>
      <c r="R285">
        <v>289095.44447943039</v>
      </c>
      <c r="S285">
        <v>1.5070724049336946E-3</v>
      </c>
      <c r="T285">
        <v>1584.4618818759918</v>
      </c>
    </row>
    <row r="286" spans="10:20">
      <c r="P286">
        <v>26</v>
      </c>
      <c r="Q286">
        <v>289531.13224619738</v>
      </c>
      <c r="R286">
        <v>289095.44447943039</v>
      </c>
      <c r="S286">
        <v>1.5070724049336946E-3</v>
      </c>
      <c r="T286">
        <v>1809.5116519927979</v>
      </c>
    </row>
    <row r="287" spans="10:20">
      <c r="P287">
        <v>27</v>
      </c>
      <c r="Q287">
        <v>289531.13224619738</v>
      </c>
      <c r="R287">
        <v>289095.44447943039</v>
      </c>
      <c r="S287">
        <v>1.5070724049336946E-3</v>
      </c>
      <c r="T287">
        <v>2305.8742799758911</v>
      </c>
    </row>
    <row r="288" spans="10:20">
      <c r="P288">
        <v>28</v>
      </c>
      <c r="Q288">
        <v>289531.13224619738</v>
      </c>
      <c r="R288">
        <v>289095.44447943039</v>
      </c>
      <c r="S288">
        <v>1.5070724049336946E-3</v>
      </c>
      <c r="T288">
        <v>2897.1814448833466</v>
      </c>
    </row>
    <row r="289" spans="1:20">
      <c r="P289">
        <v>29</v>
      </c>
      <c r="Q289">
        <v>289531.13224619738</v>
      </c>
      <c r="R289">
        <v>289095.44447943039</v>
      </c>
      <c r="S289">
        <v>1.5070724049336946E-3</v>
      </c>
      <c r="T289">
        <v>3612.667445898056</v>
      </c>
    </row>
    <row r="291" spans="1:20">
      <c r="A291" s="6" t="s">
        <v>11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3" spans="1:20">
      <c r="A293" s="23" t="s">
        <v>4</v>
      </c>
      <c r="B293" s="23"/>
      <c r="D293" s="23" t="s">
        <v>7</v>
      </c>
      <c r="E293" s="23"/>
      <c r="F293" s="23"/>
      <c r="G293" s="23"/>
      <c r="H293" s="23"/>
      <c r="J293" s="23" t="s">
        <v>8</v>
      </c>
      <c r="K293" s="23"/>
      <c r="L293" s="23"/>
      <c r="M293" s="23"/>
      <c r="N293" s="23"/>
      <c r="P293" s="23" t="s">
        <v>9</v>
      </c>
      <c r="Q293" s="23"/>
      <c r="R293" s="23"/>
      <c r="S293" s="23"/>
      <c r="T293" s="23"/>
    </row>
    <row r="294" spans="1:20">
      <c r="A294" s="5" t="s">
        <v>5</v>
      </c>
      <c r="B294" s="5" t="s">
        <v>6</v>
      </c>
      <c r="D294" s="5" t="s">
        <v>0</v>
      </c>
      <c r="E294" s="5" t="s">
        <v>61</v>
      </c>
      <c r="F294" s="5" t="s">
        <v>1</v>
      </c>
      <c r="G294" s="5" t="s">
        <v>6</v>
      </c>
      <c r="H294" s="5" t="s">
        <v>2</v>
      </c>
      <c r="J294" s="5" t="s">
        <v>0</v>
      </c>
      <c r="K294" s="5" t="s">
        <v>61</v>
      </c>
      <c r="L294" s="5" t="s">
        <v>1</v>
      </c>
      <c r="M294" s="5" t="s">
        <v>6</v>
      </c>
      <c r="N294" s="5" t="s">
        <v>2</v>
      </c>
      <c r="P294" s="5" t="s">
        <v>0</v>
      </c>
      <c r="Q294" s="5" t="s">
        <v>61</v>
      </c>
      <c r="R294" s="5" t="s">
        <v>1</v>
      </c>
      <c r="S294" s="5" t="s">
        <v>6</v>
      </c>
      <c r="T294" s="5" t="s">
        <v>2</v>
      </c>
    </row>
    <row r="295" spans="1:20">
      <c r="A295">
        <v>121578.77256735008</v>
      </c>
      <c r="B295">
        <v>4.7204474954833398</v>
      </c>
      <c r="D295">
        <v>1</v>
      </c>
      <c r="E295">
        <v>171268.59898939834</v>
      </c>
      <c r="F295">
        <v>166212.31602586331</v>
      </c>
      <c r="G295">
        <v>3.0420627570993251E-2</v>
      </c>
      <c r="H295">
        <v>1543.9831800460815</v>
      </c>
      <c r="J295">
        <v>1</v>
      </c>
      <c r="K295">
        <v>172447.89650048071</v>
      </c>
      <c r="L295">
        <v>57006.550924141076</v>
      </c>
      <c r="M295">
        <v>2.0250540280880709</v>
      </c>
      <c r="N295">
        <v>776.16435790061951</v>
      </c>
      <c r="P295">
        <v>1</v>
      </c>
      <c r="Q295">
        <v>172447.89650048051</v>
      </c>
      <c r="R295">
        <v>57006.550924141076</v>
      </c>
      <c r="S295">
        <v>2.0250540280880673</v>
      </c>
      <c r="T295">
        <v>110.90950989723206</v>
      </c>
    </row>
    <row r="296" spans="1:20">
      <c r="D296">
        <v>2</v>
      </c>
      <c r="E296">
        <v>168557.4302329194</v>
      </c>
      <c r="F296">
        <v>166212.31602586331</v>
      </c>
      <c r="G296">
        <v>1.4109148245616045E-2</v>
      </c>
      <c r="H296">
        <v>3676.093640089035</v>
      </c>
      <c r="J296">
        <v>2</v>
      </c>
      <c r="K296">
        <v>169557.37544170491</v>
      </c>
      <c r="L296">
        <v>169042.36190011568</v>
      </c>
      <c r="M296">
        <v>3.0466537251386851E-3</v>
      </c>
      <c r="N296">
        <v>1295.9076030254364</v>
      </c>
      <c r="P296">
        <v>2</v>
      </c>
      <c r="Q296">
        <v>169557.37544170505</v>
      </c>
      <c r="R296">
        <v>169042.36190011568</v>
      </c>
      <c r="S296">
        <v>3.0466537251395459E-3</v>
      </c>
      <c r="T296">
        <v>203.72733783721924</v>
      </c>
    </row>
    <row r="297" spans="1:20">
      <c r="J297">
        <v>3</v>
      </c>
      <c r="K297">
        <v>168008.58777237227</v>
      </c>
      <c r="L297">
        <v>169042.36190011568</v>
      </c>
      <c r="M297">
        <v>-6.1154737553551853E-3</v>
      </c>
      <c r="N297">
        <v>2013.4211599826813</v>
      </c>
      <c r="P297">
        <v>3</v>
      </c>
      <c r="Q297">
        <v>168008.58777237224</v>
      </c>
      <c r="R297">
        <v>169042.36190011568</v>
      </c>
      <c r="S297">
        <v>-6.115473755355357E-3</v>
      </c>
      <c r="T297">
        <v>309.9079258441925</v>
      </c>
    </row>
    <row r="299" spans="1:20">
      <c r="A299" s="11" t="s">
        <v>13</v>
      </c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</row>
    <row r="301" spans="1:20">
      <c r="A301" s="102" t="s">
        <v>4</v>
      </c>
      <c r="B301" s="102"/>
      <c r="D301" s="102" t="s">
        <v>7</v>
      </c>
      <c r="E301" s="102"/>
      <c r="F301" s="102"/>
      <c r="G301" s="102"/>
      <c r="H301" s="102"/>
      <c r="J301" s="102" t="s">
        <v>8</v>
      </c>
      <c r="K301" s="102"/>
      <c r="L301" s="102"/>
      <c r="M301" s="102"/>
      <c r="N301" s="102"/>
      <c r="P301" s="102" t="s">
        <v>9</v>
      </c>
      <c r="Q301" s="102"/>
      <c r="R301" s="102"/>
      <c r="S301" s="102"/>
      <c r="T301" s="102"/>
    </row>
    <row r="302" spans="1:20">
      <c r="A302" s="5" t="s">
        <v>5</v>
      </c>
      <c r="B302" s="5" t="s">
        <v>6</v>
      </c>
      <c r="D302" s="5" t="s">
        <v>0</v>
      </c>
      <c r="E302" s="5" t="s">
        <v>61</v>
      </c>
      <c r="F302" s="5" t="s">
        <v>1</v>
      </c>
      <c r="G302" s="5" t="s">
        <v>6</v>
      </c>
      <c r="H302" s="5" t="s">
        <v>2</v>
      </c>
      <c r="J302" s="5" t="s">
        <v>0</v>
      </c>
      <c r="K302" s="5" t="s">
        <v>61</v>
      </c>
      <c r="L302" s="5" t="s">
        <v>1</v>
      </c>
      <c r="M302" s="5" t="s">
        <v>6</v>
      </c>
      <c r="N302" s="5" t="s">
        <v>2</v>
      </c>
      <c r="P302" s="5" t="s">
        <v>0</v>
      </c>
      <c r="Q302" s="5" t="s">
        <v>61</v>
      </c>
      <c r="R302" s="5" t="s">
        <v>1</v>
      </c>
      <c r="S302" s="5" t="s">
        <v>6</v>
      </c>
      <c r="T302" s="5" t="s">
        <v>2</v>
      </c>
    </row>
    <row r="303" spans="1:20">
      <c r="A303">
        <v>6400.8822131087791</v>
      </c>
      <c r="B303">
        <v>197.79410949880469</v>
      </c>
      <c r="D303">
        <v>1</v>
      </c>
      <c r="E303">
        <v>150912.69389431743</v>
      </c>
      <c r="F303">
        <v>144275.95298568538</v>
      </c>
      <c r="G303">
        <v>4.6000326258739267E-2</v>
      </c>
      <c r="H303">
        <v>1102.9657411575317</v>
      </c>
      <c r="J303">
        <v>1</v>
      </c>
      <c r="K303">
        <v>152041.68008550056</v>
      </c>
      <c r="L303">
        <v>142951.03755926972</v>
      </c>
      <c r="M303">
        <v>6.3592700559880241E-2</v>
      </c>
      <c r="N303">
        <v>1379.1064670085907</v>
      </c>
      <c r="P303">
        <v>1</v>
      </c>
      <c r="Q303">
        <v>152041.68008550117</v>
      </c>
      <c r="R303">
        <v>142951.03755926972</v>
      </c>
      <c r="S303">
        <v>6.3592700559884516E-2</v>
      </c>
      <c r="T303">
        <v>282.9710328578949</v>
      </c>
    </row>
    <row r="304" spans="1:20">
      <c r="D304">
        <v>2</v>
      </c>
      <c r="E304">
        <v>146960.51865098526</v>
      </c>
      <c r="F304">
        <v>144275.95298568538</v>
      </c>
      <c r="G304">
        <v>1.8607159472834964E-2</v>
      </c>
      <c r="H304">
        <v>3764.1467061042786</v>
      </c>
      <c r="J304">
        <v>2</v>
      </c>
      <c r="K304">
        <v>148130.23351444406</v>
      </c>
      <c r="L304">
        <v>146863.05422825911</v>
      </c>
      <c r="M304">
        <v>8.6283054158431457E-3</v>
      </c>
      <c r="N304">
        <v>2735.0657031536102</v>
      </c>
      <c r="P304">
        <v>2</v>
      </c>
      <c r="Q304">
        <v>148130.23351444499</v>
      </c>
      <c r="R304">
        <v>146863.05422825911</v>
      </c>
      <c r="S304">
        <v>8.6283054158494861E-3</v>
      </c>
      <c r="T304">
        <v>596.88267278671265</v>
      </c>
    </row>
    <row r="305" spans="10:20">
      <c r="J305">
        <v>3</v>
      </c>
      <c r="K305">
        <v>146747.00312351136</v>
      </c>
      <c r="L305">
        <v>146863.05422825911</v>
      </c>
      <c r="M305">
        <v>-7.9019945048519993E-4</v>
      </c>
      <c r="N305">
        <v>4119.9432179927826</v>
      </c>
      <c r="P305">
        <v>3</v>
      </c>
      <c r="Q305">
        <v>146747.00312351229</v>
      </c>
      <c r="R305">
        <v>146863.05422825911</v>
      </c>
      <c r="S305">
        <v>-7.9019945047885854E-4</v>
      </c>
      <c r="T305">
        <v>884.20531892776489</v>
      </c>
    </row>
  </sheetData>
  <mergeCells count="40">
    <mergeCell ref="A5:B5"/>
    <mergeCell ref="D5:H5"/>
    <mergeCell ref="J5:N5"/>
    <mergeCell ref="P5:T5"/>
    <mergeCell ref="A75:B75"/>
    <mergeCell ref="D75:H75"/>
    <mergeCell ref="J75:N75"/>
    <mergeCell ref="P75:T75"/>
    <mergeCell ref="A159:B159"/>
    <mergeCell ref="D159:H159"/>
    <mergeCell ref="J159:N159"/>
    <mergeCell ref="P159:T159"/>
    <mergeCell ref="A89:B89"/>
    <mergeCell ref="D89:H89"/>
    <mergeCell ref="J89:N89"/>
    <mergeCell ref="P89:T89"/>
    <mergeCell ref="A144:B144"/>
    <mergeCell ref="D144:H144"/>
    <mergeCell ref="J144:N144"/>
    <mergeCell ref="P144:T144"/>
    <mergeCell ref="A197:B197"/>
    <mergeCell ref="D197:H197"/>
    <mergeCell ref="J197:N197"/>
    <mergeCell ref="P197:T197"/>
    <mergeCell ref="A208:B208"/>
    <mergeCell ref="D208:H208"/>
    <mergeCell ref="J208:N208"/>
    <mergeCell ref="P208:T208"/>
    <mergeCell ref="A301:B301"/>
    <mergeCell ref="D301:H301"/>
    <mergeCell ref="J301:N301"/>
    <mergeCell ref="P301:T301"/>
    <mergeCell ref="A249:B249"/>
    <mergeCell ref="D249:H249"/>
    <mergeCell ref="J249:N249"/>
    <mergeCell ref="P249:T249"/>
    <mergeCell ref="A259:B259"/>
    <mergeCell ref="D259:H259"/>
    <mergeCell ref="J259:N259"/>
    <mergeCell ref="P259:T2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620B-37B8-3144-B775-768D9004EC6A}">
  <dimension ref="A2:W39"/>
  <sheetViews>
    <sheetView topLeftCell="A24" zoomScale="200" zoomScaleNormal="172" workbookViewId="0">
      <selection activeCell="I39" sqref="I39"/>
    </sheetView>
  </sheetViews>
  <sheetFormatPr baseColWidth="10" defaultRowHeight="16"/>
  <cols>
    <col min="5" max="5" width="12.5" bestFit="1" customWidth="1"/>
    <col min="7" max="7" width="9.83203125" customWidth="1"/>
    <col min="8" max="8" width="7.83203125" customWidth="1"/>
    <col min="9" max="9" width="10.83203125" customWidth="1"/>
  </cols>
  <sheetData>
    <row r="2" spans="1:23">
      <c r="A2" s="34" t="s">
        <v>62</v>
      </c>
      <c r="B2" s="35"/>
      <c r="C2" s="118" t="s">
        <v>55</v>
      </c>
      <c r="D2" s="119"/>
      <c r="E2" s="119"/>
      <c r="F2" s="120"/>
      <c r="G2" s="118" t="s">
        <v>57</v>
      </c>
      <c r="H2" s="119"/>
      <c r="I2" s="119"/>
      <c r="J2" s="120"/>
      <c r="K2" s="118" t="s">
        <v>58</v>
      </c>
      <c r="L2" s="119"/>
      <c r="M2" s="119"/>
      <c r="N2" s="120"/>
      <c r="O2" s="118" t="s">
        <v>59</v>
      </c>
      <c r="P2" s="119"/>
      <c r="Q2" s="119"/>
      <c r="R2" s="120"/>
      <c r="S2" s="118" t="s">
        <v>60</v>
      </c>
      <c r="T2" s="119"/>
      <c r="U2" s="119"/>
      <c r="V2" s="120"/>
    </row>
    <row r="3" spans="1:23">
      <c r="A3" s="106" t="s">
        <v>42</v>
      </c>
      <c r="B3" s="106"/>
      <c r="C3" s="110" t="s">
        <v>56</v>
      </c>
      <c r="D3" s="111"/>
      <c r="E3" s="110" t="s">
        <v>45</v>
      </c>
      <c r="F3" s="111"/>
      <c r="G3" s="112" t="s">
        <v>44</v>
      </c>
      <c r="H3" s="113"/>
      <c r="I3" s="112" t="s">
        <v>45</v>
      </c>
      <c r="J3" s="109"/>
      <c r="K3" s="112" t="s">
        <v>44</v>
      </c>
      <c r="L3" s="113"/>
      <c r="M3" s="110" t="s">
        <v>45</v>
      </c>
      <c r="N3" s="121"/>
      <c r="O3" s="110" t="s">
        <v>44</v>
      </c>
      <c r="P3" s="121"/>
      <c r="Q3" s="110" t="s">
        <v>45</v>
      </c>
      <c r="R3" s="121"/>
      <c r="S3" s="110" t="s">
        <v>44</v>
      </c>
      <c r="T3" s="121"/>
      <c r="U3" s="110" t="s">
        <v>45</v>
      </c>
      <c r="V3" s="121"/>
    </row>
    <row r="4" spans="1:23">
      <c r="A4" s="22" t="s">
        <v>47</v>
      </c>
      <c r="B4" s="22" t="s">
        <v>48</v>
      </c>
      <c r="C4" s="40" t="s">
        <v>61</v>
      </c>
      <c r="D4" s="41" t="s">
        <v>2</v>
      </c>
      <c r="E4" s="40" t="s">
        <v>61</v>
      </c>
      <c r="F4" s="41" t="s">
        <v>2</v>
      </c>
      <c r="G4" s="42" t="s">
        <v>61</v>
      </c>
      <c r="H4" s="43" t="s">
        <v>2</v>
      </c>
      <c r="I4" s="42" t="s">
        <v>61</v>
      </c>
      <c r="J4" s="44" t="s">
        <v>2</v>
      </c>
      <c r="K4" s="42" t="s">
        <v>61</v>
      </c>
      <c r="L4" s="43" t="s">
        <v>2</v>
      </c>
      <c r="M4" s="42" t="s">
        <v>61</v>
      </c>
      <c r="N4" s="43" t="s">
        <v>2</v>
      </c>
      <c r="O4" s="42" t="s">
        <v>61</v>
      </c>
      <c r="P4" s="43" t="s">
        <v>2</v>
      </c>
      <c r="Q4" s="42" t="s">
        <v>61</v>
      </c>
      <c r="R4" s="43" t="s">
        <v>2</v>
      </c>
      <c r="S4" s="42" t="s">
        <v>61</v>
      </c>
      <c r="T4" s="43" t="s">
        <v>2</v>
      </c>
      <c r="U4" s="42" t="s">
        <v>61</v>
      </c>
      <c r="V4" s="43" t="s">
        <v>2</v>
      </c>
    </row>
    <row r="5" spans="1:23">
      <c r="A5" s="26" t="s">
        <v>51</v>
      </c>
      <c r="B5" s="26">
        <v>5</v>
      </c>
      <c r="C5" s="45">
        <f xml:space="preserve"> seed_0!E39</f>
        <v>161908.35844110791</v>
      </c>
      <c r="D5" s="46">
        <f xml:space="preserve"> seed_0!H39</f>
        <v>3603.3543360233307</v>
      </c>
      <c r="E5" s="45">
        <f>seed_0!K49</f>
        <v>162036.70910060982</v>
      </c>
      <c r="F5" s="46">
        <f>seed_0!N49</f>
        <v>3602.4523689746857</v>
      </c>
      <c r="G5" s="45">
        <f>seed_1!E24</f>
        <v>301598.43325025612</v>
      </c>
      <c r="H5" s="47">
        <f>seed_1!H24</f>
        <v>3603.6803319454193</v>
      </c>
      <c r="I5" s="45">
        <f xml:space="preserve"> seed_1!K42</f>
        <v>301598.43325025606</v>
      </c>
      <c r="J5" s="46">
        <f xml:space="preserve"> seed_1!N42</f>
        <v>3893.1723761558533</v>
      </c>
      <c r="K5" s="45">
        <f>seed_2!E24</f>
        <v>144673.48615589167</v>
      </c>
      <c r="L5" s="47">
        <f>seed_2!H24</f>
        <v>3606.1286070346832</v>
      </c>
      <c r="M5" s="46">
        <f>seed_2!K33</f>
        <v>144680.41876522719</v>
      </c>
      <c r="N5" s="46">
        <f>seed_2!N33</f>
        <v>4292.8068029880524</v>
      </c>
      <c r="O5" s="45">
        <f xml:space="preserve"> seed_3!E23</f>
        <v>290650.24911474565</v>
      </c>
      <c r="P5" s="47">
        <f xml:space="preserve"> seed_3!H23</f>
        <v>3601.9072799682617</v>
      </c>
      <c r="Q5" s="45">
        <f>seed_3!K34</f>
        <v>290650.24911474565</v>
      </c>
      <c r="R5" s="47">
        <f>seed_3!N34</f>
        <v>3812.0724408626556</v>
      </c>
      <c r="S5" s="45">
        <f>seed_4!E25</f>
        <v>159053.36847343377</v>
      </c>
      <c r="T5" s="47">
        <f>seed_4!H25</f>
        <v>3602.6315250396729</v>
      </c>
      <c r="U5" s="46">
        <f>seed_4!K40</f>
        <v>159077.89494998354</v>
      </c>
      <c r="V5" s="47">
        <f>seed_4!N40</f>
        <v>3755.5267460346222</v>
      </c>
      <c r="W5" s="54"/>
    </row>
    <row r="6" spans="1:23">
      <c r="A6" s="26" t="s">
        <v>51</v>
      </c>
      <c r="B6" s="26">
        <v>10</v>
      </c>
      <c r="C6" s="45">
        <f>seed_0!E114</f>
        <v>201407.19995661749</v>
      </c>
      <c r="D6" s="46">
        <f>seed_0!H114</f>
        <v>252.67465400695801</v>
      </c>
      <c r="E6" s="45">
        <f xml:space="preserve"> seed_0!K113</f>
        <v>201782.07</v>
      </c>
      <c r="F6" s="47">
        <f xml:space="preserve"> seed_0!N113</f>
        <v>197.03822898864746</v>
      </c>
      <c r="G6" s="46">
        <f>seed_1!E107</f>
        <v>246141.31499471387</v>
      </c>
      <c r="H6" s="46">
        <f>seed_1!H107</f>
        <v>3608.0854949951172</v>
      </c>
      <c r="I6" s="45">
        <f>seed_1!K111</f>
        <v>246086.31283181143</v>
      </c>
      <c r="J6" s="46">
        <f>seed_1!N111</f>
        <v>1238.3545160293579</v>
      </c>
      <c r="K6" s="45">
        <f>seed_2!E86</f>
        <v>219050.2612044671</v>
      </c>
      <c r="L6" s="47">
        <f>seed_2!H86</f>
        <v>3609.8136520385742</v>
      </c>
      <c r="M6" s="46">
        <f>seed_2!K88</f>
        <v>218853.32285331044</v>
      </c>
      <c r="N6" s="46">
        <f>seed_2!N88</f>
        <v>839.07343697547913</v>
      </c>
      <c r="O6" s="45">
        <f>seed_3!E95</f>
        <v>408798.82167105604</v>
      </c>
      <c r="P6" s="47">
        <f>seed_3!H95</f>
        <v>3020.0179121494293</v>
      </c>
      <c r="Q6" s="45">
        <f>seed_3!K97</f>
        <v>408797.92200801848</v>
      </c>
      <c r="R6" s="47">
        <f>seed_3!N97</f>
        <v>444.93685507774353</v>
      </c>
      <c r="S6" s="45">
        <f>seed_4!E99</f>
        <v>169901.28776207834</v>
      </c>
      <c r="T6" s="47">
        <f>seed_4!H99</f>
        <v>3605.814975976944</v>
      </c>
      <c r="U6" s="46">
        <f>seed_4!K113</f>
        <v>169969.56749541085</v>
      </c>
      <c r="V6" s="47">
        <f>seed_4!N113</f>
        <v>3706.4931399822235</v>
      </c>
      <c r="W6" s="54"/>
    </row>
    <row r="7" spans="1:23">
      <c r="A7" s="26" t="s">
        <v>51</v>
      </c>
      <c r="B7" s="26">
        <v>15</v>
      </c>
      <c r="C7" s="45">
        <f>seed_0!E150</f>
        <v>190880.9779864024</v>
      </c>
      <c r="D7" s="46">
        <f>seed_0!H150</f>
        <v>1313.6559479236603</v>
      </c>
      <c r="E7" s="45">
        <f>seed_0!K150</f>
        <v>191032.86465858959</v>
      </c>
      <c r="F7" s="47">
        <f>seed_0!N150</f>
        <v>437.70605301856995</v>
      </c>
      <c r="G7" s="46">
        <f>seed_1!E178</f>
        <v>240832.53019828902</v>
      </c>
      <c r="H7" s="46">
        <f>seed_1!H178</f>
        <v>2874.0202820301056</v>
      </c>
      <c r="I7" s="45">
        <f>seed_1!K185</f>
        <v>240778.68105421116</v>
      </c>
      <c r="J7" s="46">
        <f>seed_1!N185</f>
        <v>1825.5056819915771</v>
      </c>
      <c r="K7" s="45">
        <f>seed_2!E127</f>
        <v>215124.39545668926</v>
      </c>
      <c r="L7" s="47">
        <f>seed_2!H127</f>
        <v>3610.175812959671</v>
      </c>
      <c r="M7" s="46">
        <f>seed_2!K145</f>
        <v>213868.33855775278</v>
      </c>
      <c r="N7" s="46">
        <f>seed_2!N145</f>
        <v>4084.8992838859558</v>
      </c>
      <c r="O7" s="45">
        <f>seed_3!E139</f>
        <v>316325.2132621464</v>
      </c>
      <c r="P7" s="47">
        <f>seed_3!H139</f>
        <v>3610.7668449878693</v>
      </c>
      <c r="Q7" s="45">
        <f>seed_3!K152</f>
        <v>315955.83735769236</v>
      </c>
      <c r="R7" s="47">
        <f>seed_3!N152</f>
        <v>3612.3281619548798</v>
      </c>
      <c r="S7" s="45">
        <f>seed_4!E166</f>
        <v>195963.21503475797</v>
      </c>
      <c r="T7" s="47">
        <f>seed_4!H166</f>
        <v>3617.6525890827179</v>
      </c>
      <c r="U7" s="46">
        <f>seed_4!K183</f>
        <v>195799.07724922878</v>
      </c>
      <c r="V7" s="47">
        <f>seed_4!N183</f>
        <v>4074.1357128620148</v>
      </c>
      <c r="W7" s="54"/>
    </row>
    <row r="8" spans="1:23">
      <c r="A8" s="26" t="s">
        <v>51</v>
      </c>
      <c r="B8" s="26">
        <v>20</v>
      </c>
      <c r="C8" s="45">
        <f>seed_0!E205</f>
        <v>203017.93191206062</v>
      </c>
      <c r="D8" s="46">
        <f>seed_0!H205</f>
        <v>3637.0580921173096</v>
      </c>
      <c r="E8" s="45">
        <f>seed_0!K205</f>
        <v>203155.81442792754</v>
      </c>
      <c r="F8" s="47">
        <f>seed_0!N205</f>
        <v>439.2415919303894</v>
      </c>
      <c r="G8" s="46">
        <f>seed_1!E239</f>
        <v>283578.42365156399</v>
      </c>
      <c r="H8" s="46">
        <f>seed_1!H239</f>
        <v>3617.8119699954987</v>
      </c>
      <c r="I8" s="45">
        <f>seed_1!K240</f>
        <v>283266.84991637414</v>
      </c>
      <c r="J8" s="46">
        <f>seed_1!N240</f>
        <v>454.78851318359375</v>
      </c>
      <c r="K8" s="45">
        <f>seed_2!E192</f>
        <v>191676.43720864542</v>
      </c>
      <c r="L8" s="47">
        <f>seed_2!H192</f>
        <v>3621.2226600646973</v>
      </c>
      <c r="M8" s="46">
        <f>seed_2!K203</f>
        <v>190252.36761198725</v>
      </c>
      <c r="N8" s="46">
        <f>seed_2!N203</f>
        <v>3811.4262211322784</v>
      </c>
      <c r="O8" s="45">
        <f xml:space="preserve"> seed_3!E212</f>
        <v>265424.78742315224</v>
      </c>
      <c r="P8" s="47">
        <f xml:space="preserve"> seed_3!H212</f>
        <v>3620.1438300609589</v>
      </c>
      <c r="Q8" s="45">
        <f>seed_3!K215</f>
        <v>265015.163412489</v>
      </c>
      <c r="R8" s="47">
        <f>seed_3!N215</f>
        <v>733.62799310684204</v>
      </c>
      <c r="S8" s="45">
        <f>seed_4!E212</f>
        <v>261422.77312988709</v>
      </c>
      <c r="T8" s="47">
        <f>seed_4!H212</f>
        <v>3618.3299939632416</v>
      </c>
      <c r="U8" s="46">
        <f xml:space="preserve"> seed_4!K226</f>
        <v>260706.1979758658</v>
      </c>
      <c r="V8" s="47">
        <f xml:space="preserve"> seed_4!N226</f>
        <v>3631.9683060646057</v>
      </c>
      <c r="W8" s="54"/>
    </row>
    <row r="9" spans="1:23">
      <c r="A9" s="26" t="s">
        <v>51</v>
      </c>
      <c r="B9" s="26">
        <v>25</v>
      </c>
      <c r="C9" s="45">
        <f>seed_0!E246</f>
        <v>239640.26236225039</v>
      </c>
      <c r="D9" s="46">
        <f>seed_0!H246</f>
        <v>3619.8786511421204</v>
      </c>
      <c r="E9" s="45">
        <f>seed_0!K248</f>
        <v>238715.59455404652</v>
      </c>
      <c r="F9" s="47">
        <f>seed_0!N248</f>
        <v>1213.8542730808258</v>
      </c>
      <c r="G9" s="46">
        <f xml:space="preserve"> seed_1!E278</f>
        <v>275503.95013755705</v>
      </c>
      <c r="H9" s="46">
        <f xml:space="preserve"> seed_1!H278</f>
        <v>3633.5230510234833</v>
      </c>
      <c r="I9" s="45">
        <f>seed_1!K286</f>
        <v>275491.27248119691</v>
      </c>
      <c r="J9" s="46">
        <f>seed_1!N286</f>
        <v>4006.8585939407349</v>
      </c>
      <c r="K9" s="45">
        <f>seed_2!E258</f>
        <v>198268.98844800587</v>
      </c>
      <c r="L9" s="47">
        <f>seed_2!H258</f>
        <v>3623.0086190700531</v>
      </c>
      <c r="M9" s="46">
        <f>seed_2!K266</f>
        <v>197152.57615828089</v>
      </c>
      <c r="N9" s="46">
        <f>seed_2!N266</f>
        <v>3208.9208109378815</v>
      </c>
      <c r="O9" s="45">
        <f xml:space="preserve"> seed_3!E262</f>
        <v>254496.58928075386</v>
      </c>
      <c r="P9" s="47">
        <f xml:space="preserve"> seed_3!H262</f>
        <v>3615.2359809875488</v>
      </c>
      <c r="Q9" s="45">
        <f>seed_3!K267</f>
        <v>253802.16911188484</v>
      </c>
      <c r="R9" s="47">
        <f>seed_3!N267</f>
        <v>2049.291286945343</v>
      </c>
      <c r="S9" s="45">
        <f xml:space="preserve"> seed_4!E263</f>
        <v>290273.69057358569</v>
      </c>
      <c r="T9" s="47">
        <f xml:space="preserve"> seed_4!H263</f>
        <v>3625.1935360431671</v>
      </c>
      <c r="U9" s="46">
        <f>seed_4!K281</f>
        <v>289531.13224619743</v>
      </c>
      <c r="V9" s="47">
        <f>seed_4!N281</f>
        <v>3804.1031122207642</v>
      </c>
      <c r="W9" s="54"/>
    </row>
    <row r="10" spans="1:23">
      <c r="A10" s="28" t="s">
        <v>52</v>
      </c>
      <c r="B10" s="28">
        <v>5</v>
      </c>
      <c r="C10" s="48">
        <f>seed_0!E71</f>
        <v>439056.32025395485</v>
      </c>
      <c r="D10" s="49">
        <f>seed_0!H71</f>
        <v>618.44837617874146</v>
      </c>
      <c r="E10" s="48">
        <f>seed_0!K71</f>
        <v>439056.32025395485</v>
      </c>
      <c r="F10" s="50">
        <f>seed_0!N71</f>
        <v>150.9219970703125</v>
      </c>
      <c r="G10" s="49">
        <f>seed_1!E70</f>
        <v>104259.17338453763</v>
      </c>
      <c r="H10" s="49">
        <f>seed_1!H70</f>
        <v>3605.5701999664307</v>
      </c>
      <c r="I10" s="48">
        <f>seed_1!K77</f>
        <v>104367.25227150894</v>
      </c>
      <c r="J10" s="49">
        <f>seed_1!N77</f>
        <v>3765.824627161026</v>
      </c>
      <c r="K10" s="48">
        <f>seed_2!E53</f>
        <v>99210.369860552033</v>
      </c>
      <c r="L10" s="50">
        <f>seed_2!H53</f>
        <v>3596.9873070716858</v>
      </c>
      <c r="M10" s="49">
        <f>seed_2!K46</f>
        <v>99333.262507454609</v>
      </c>
      <c r="N10" s="49">
        <f>seed_2!N46</f>
        <v>473.60912585258484</v>
      </c>
      <c r="O10" s="48">
        <f>seed_3!E55</f>
        <v>157143.79416152852</v>
      </c>
      <c r="P10" s="50">
        <f>seed_3!H55</f>
        <v>3603.1019990444183</v>
      </c>
      <c r="Q10" s="48">
        <f>seed_3!K43</f>
        <v>157474.60044763982</v>
      </c>
      <c r="R10" s="50">
        <f>seed_3!N43</f>
        <v>125.68130493164062</v>
      </c>
      <c r="S10" s="48">
        <f>seed_4!E63</f>
        <v>177166.37406775291</v>
      </c>
      <c r="T10" s="50">
        <f>seed_4!H63</f>
        <v>3610.1600089073181</v>
      </c>
      <c r="U10" s="49">
        <f>seed_4!K69</f>
        <v>177303.18712485372</v>
      </c>
      <c r="V10" s="50">
        <f>seed_4!N69</f>
        <v>3670.1657450199127</v>
      </c>
      <c r="W10" s="54"/>
    </row>
    <row r="11" spans="1:23">
      <c r="A11" s="28" t="s">
        <v>52</v>
      </c>
      <c r="B11" s="28">
        <v>10</v>
      </c>
      <c r="C11" s="48">
        <f>seed_0!E121</f>
        <v>350199.99120928382</v>
      </c>
      <c r="D11" s="49">
        <f>seed_0!H121</f>
        <v>3635.4733889102936</v>
      </c>
      <c r="E11" s="48">
        <f>seed_0!K122</f>
        <v>350673.61112706381</v>
      </c>
      <c r="F11" s="50">
        <f>seed_0!N122</f>
        <v>564.65458011627197</v>
      </c>
      <c r="G11" s="49">
        <f>seed_1!E120</f>
        <v>124740.76080389394</v>
      </c>
      <c r="H11" s="49">
        <f>seed_1!H120</f>
        <v>3614.2998850345612</v>
      </c>
      <c r="I11" s="48">
        <f>seed_1!K132</f>
        <v>124755.52724116664</v>
      </c>
      <c r="J11" s="49">
        <f>seed_1!N132</f>
        <v>3606.459972858429</v>
      </c>
      <c r="K11" s="48">
        <f>seed_2!E98</f>
        <v>120571.55678396855</v>
      </c>
      <c r="L11" s="50">
        <f>seed_2!H98</f>
        <v>3626.5180339813232</v>
      </c>
      <c r="M11" s="49">
        <f>seed_2!K97</f>
        <v>120763.96237622382</v>
      </c>
      <c r="N11" s="49">
        <f>seed_2!N97</f>
        <v>553.19934892654419</v>
      </c>
      <c r="O11" s="48">
        <f>seed_3!E106</f>
        <v>167818.92913071724</v>
      </c>
      <c r="P11" s="50">
        <f>seed_3!H106</f>
        <v>3610.1507110595703</v>
      </c>
      <c r="Q11" s="48">
        <f>seed_3!K105</f>
        <v>168585.74079442571</v>
      </c>
      <c r="R11" s="50">
        <f>seed_3!N105</f>
        <v>405.29071593284607</v>
      </c>
      <c r="S11" s="48">
        <f>seed_4!E124</f>
        <v>179378.80365720665</v>
      </c>
      <c r="T11" s="50">
        <f>seed_4!H124</f>
        <v>3615.9394450187683</v>
      </c>
      <c r="U11" s="49">
        <f>seed_4!K135</f>
        <v>179045.12644325604</v>
      </c>
      <c r="V11" s="50">
        <f>seed_4!N135</f>
        <v>3970.2442078590393</v>
      </c>
      <c r="W11" s="54"/>
    </row>
    <row r="12" spans="1:23">
      <c r="A12" s="28" t="s">
        <v>52</v>
      </c>
      <c r="B12" s="28">
        <v>15</v>
      </c>
      <c r="C12" s="48">
        <f>seed_0!E157</f>
        <v>313636.97891915927</v>
      </c>
      <c r="D12" s="49">
        <f>seed_0!H157</f>
        <v>3650.9667708873749</v>
      </c>
      <c r="E12" s="48">
        <f>seed_0!K166</f>
        <v>313143.25009581441</v>
      </c>
      <c r="F12" s="50">
        <f>seed_0!N166</f>
        <v>3941.0406079292297</v>
      </c>
      <c r="G12" s="49">
        <f>seed_1!E192</f>
        <v>142981.419813763</v>
      </c>
      <c r="H12" s="49">
        <f>seed_1!H192</f>
        <v>3631.5197448730469</v>
      </c>
      <c r="I12" s="48">
        <f>seed_1!K198</f>
        <v>142162.16542589787</v>
      </c>
      <c r="J12" s="49">
        <f>seed_1!N198</f>
        <v>3882.5859270095825</v>
      </c>
      <c r="K12" s="48">
        <f>seed_2!E160</f>
        <v>127290.28998502635</v>
      </c>
      <c r="L12" s="50">
        <f>seed_2!H160</f>
        <v>3640.7715361118317</v>
      </c>
      <c r="M12" s="49">
        <f>seed_2!K165</f>
        <v>127201.05975401342</v>
      </c>
      <c r="N12" s="49">
        <f>seed_2!N165</f>
        <v>3622.3756730556488</v>
      </c>
      <c r="O12" s="48">
        <f>seed_3!E164</f>
        <v>180817.48623476498</v>
      </c>
      <c r="P12" s="50">
        <f>seed_3!H164</f>
        <v>3623.1624708175659</v>
      </c>
      <c r="Q12" s="48">
        <f>seed_3!K171</f>
        <v>179560.28229383065</v>
      </c>
      <c r="R12" s="50">
        <f>seed_3!N171</f>
        <v>4073.9010140895844</v>
      </c>
      <c r="S12" s="48">
        <f>seed_4!E193</f>
        <v>168220.61083402665</v>
      </c>
      <c r="T12" s="50">
        <f>seed_4!H193</f>
        <v>3622.0322759151459</v>
      </c>
      <c r="U12" s="49">
        <f>seed_4!K193</f>
        <v>168349.26871525787</v>
      </c>
      <c r="V12" s="50">
        <f>seed_4!N193</f>
        <v>940.96099400520325</v>
      </c>
      <c r="W12" s="54"/>
    </row>
    <row r="13" spans="1:23">
      <c r="A13" s="28" t="s">
        <v>52</v>
      </c>
      <c r="B13" s="28">
        <v>20</v>
      </c>
      <c r="C13" s="48">
        <f>seed_0!E211</f>
        <v>253717.64449568387</v>
      </c>
      <c r="D13" s="49">
        <f>seed_0!H211</f>
        <v>3729.5730018615723</v>
      </c>
      <c r="E13" s="48">
        <f>seed_0!K217</f>
        <v>250343.68618377266</v>
      </c>
      <c r="F13" s="50">
        <f>seed_0!N217</f>
        <v>4322.4826331138611</v>
      </c>
      <c r="G13" s="49">
        <f>seed_1!E247</f>
        <v>135353.79296461274</v>
      </c>
      <c r="H13" s="49">
        <f>seed_1!H247</f>
        <v>3640.7128608226776</v>
      </c>
      <c r="I13" s="48">
        <f>seed_1!K251</f>
        <v>134867.16824032165</v>
      </c>
      <c r="J13" s="49">
        <f>seed_1!N251</f>
        <v>4463.4230930805206</v>
      </c>
      <c r="K13" s="48">
        <f>seed_2!E218</f>
        <v>170634.50854739407</v>
      </c>
      <c r="L13" s="50">
        <f>seed_2!H218</f>
        <v>3641.913165807724</v>
      </c>
      <c r="M13" s="49">
        <f>seed_2!K223</f>
        <v>169775.19462521173</v>
      </c>
      <c r="N13" s="49">
        <f>seed_2!N223</f>
        <v>3803.8017580509186</v>
      </c>
      <c r="O13" s="48">
        <f>seed_3!E222</f>
        <v>158473.50266197548</v>
      </c>
      <c r="P13" s="50">
        <f>seed_3!H222</f>
        <v>3634.4264421463013</v>
      </c>
      <c r="Q13" s="48">
        <f>seed_3!K226</f>
        <v>157116.61258788186</v>
      </c>
      <c r="R13" s="50">
        <f>seed_3!N226</f>
        <v>4724.4328761100769</v>
      </c>
      <c r="S13" s="48">
        <f>seed_4!E245</f>
        <v>170415.39521371317</v>
      </c>
      <c r="T13" s="50">
        <f>seed_4!H245</f>
        <v>3671.4315609931946</v>
      </c>
      <c r="U13" s="49">
        <f>seed_4!K245</f>
        <v>170747.46354146115</v>
      </c>
      <c r="V13" s="50">
        <f>seed_4!N245</f>
        <v>1422.145366191864</v>
      </c>
      <c r="W13" s="54"/>
    </row>
    <row r="14" spans="1:23">
      <c r="A14" s="28" t="s">
        <v>52</v>
      </c>
      <c r="B14" s="28">
        <v>25</v>
      </c>
      <c r="C14" s="48">
        <f>seed_0!E254</f>
        <v>227577.06931871909</v>
      </c>
      <c r="D14" s="49">
        <f>seed_0!H254</f>
        <v>3704.2926819324493</v>
      </c>
      <c r="E14" s="48">
        <f>seed_0!K256</f>
        <v>224979.33281701617</v>
      </c>
      <c r="F14" s="50">
        <f>seed_0!N256</f>
        <v>2344.335541009903</v>
      </c>
      <c r="G14" s="49">
        <f>seed_1!E305</f>
        <v>175126.17580554838</v>
      </c>
      <c r="H14" s="49">
        <f>seed_1!H305</f>
        <v>3681.1672599315643</v>
      </c>
      <c r="I14" s="48">
        <f>seed_1!K309</f>
        <v>172346.5287747579</v>
      </c>
      <c r="J14" s="49">
        <f>seed_1!N309</f>
        <v>4752.6907489299774</v>
      </c>
      <c r="K14" s="48">
        <f>seed_2!E273</f>
        <v>161026.11430715764</v>
      </c>
      <c r="L14" s="50">
        <f>seed_2!H273</f>
        <v>3655.575679063797</v>
      </c>
      <c r="M14" s="49">
        <f>seed_2!K277</f>
        <v>159783.58637758682</v>
      </c>
      <c r="N14" s="49">
        <f>seed_2!N277</f>
        <v>3879.6269679069519</v>
      </c>
      <c r="O14" s="48">
        <f>seed_3!E274</f>
        <v>156754.11845801637</v>
      </c>
      <c r="P14" s="50">
        <f>seed_3!H274</f>
        <v>3647.9442579746246</v>
      </c>
      <c r="Q14" s="48">
        <f>seed_3!K277</f>
        <v>155527.41936097899</v>
      </c>
      <c r="R14" s="50">
        <f>seed_3!N277</f>
        <v>4010.4619598388672</v>
      </c>
      <c r="S14" s="48">
        <f>seed_4!E296</f>
        <v>168557.4302329194</v>
      </c>
      <c r="T14" s="50">
        <f>seed_4!H296</f>
        <v>3676.093640089035</v>
      </c>
      <c r="U14" s="49">
        <f>seed_4!K297</f>
        <v>168008.58777237227</v>
      </c>
      <c r="V14" s="50">
        <f>seed_4!N297</f>
        <v>2013.4211599826813</v>
      </c>
      <c r="W14" s="54"/>
    </row>
    <row r="15" spans="1:23">
      <c r="A15" s="30" t="s">
        <v>53</v>
      </c>
      <c r="B15" s="30">
        <v>5</v>
      </c>
      <c r="C15" s="51">
        <f>seed_0!E91</f>
        <v>155650.0634654187</v>
      </c>
      <c r="D15" s="52">
        <f>seed_0!H91</f>
        <v>3615.0008950233459</v>
      </c>
      <c r="E15" s="51">
        <f>seed_0!K99</f>
        <v>161426.30066665245</v>
      </c>
      <c r="F15" s="53">
        <f>seed_0!N99</f>
        <v>4082.6473479270935</v>
      </c>
      <c r="G15" s="52">
        <f>seed_1!E91</f>
        <v>218658.04541797077</v>
      </c>
      <c r="H15" s="52">
        <f>seed_1!H91</f>
        <v>2186.6995339393616</v>
      </c>
      <c r="I15" s="51">
        <f>seed_1!K91</f>
        <v>218658.04500000001</v>
      </c>
      <c r="J15" s="52">
        <f>seed_1!N91</f>
        <v>505.821866</v>
      </c>
      <c r="K15" s="51">
        <f>seed_2!E67</f>
        <v>178235.66142586651</v>
      </c>
      <c r="L15" s="53">
        <f>seed_2!H67</f>
        <v>3613.0750360488892</v>
      </c>
      <c r="M15" s="52">
        <f>seed_2!K72</f>
        <v>180566.54533036635</v>
      </c>
      <c r="N15" s="52">
        <f>seed_2!N72</f>
        <v>3949.5531189441681</v>
      </c>
      <c r="O15" s="51">
        <f>seed_3!E74</f>
        <v>98157.028691603569</v>
      </c>
      <c r="P15" s="53">
        <f>seed_3!H74</f>
        <v>3606.3453640937805</v>
      </c>
      <c r="Q15" s="51">
        <f>seed_3!K77</f>
        <v>98919.352616217162</v>
      </c>
      <c r="R15" s="53">
        <f>seed_3!N77</f>
        <v>3950.1547069549561</v>
      </c>
      <c r="S15" s="51">
        <f>seed_4!E83</f>
        <v>210241.5149774889</v>
      </c>
      <c r="T15" s="53">
        <f>seed_4!H83</f>
        <v>3629.8460168838501</v>
      </c>
      <c r="U15" s="52">
        <f>seed_4!K79</f>
        <v>211182.41544698935</v>
      </c>
      <c r="V15" s="53">
        <f>seed_4!N79</f>
        <v>330.67370104789734</v>
      </c>
      <c r="W15" s="54"/>
    </row>
    <row r="16" spans="1:23">
      <c r="A16" s="30" t="s">
        <v>53</v>
      </c>
      <c r="B16" s="30">
        <v>10</v>
      </c>
      <c r="C16" s="51">
        <f>seed_0!E130</f>
        <v>199078.04671758413</v>
      </c>
      <c r="D16" s="52">
        <f>seed_0!H130</f>
        <v>3631.8423471450806</v>
      </c>
      <c r="E16" s="51">
        <f>seed_0!K135</f>
        <v>196899.15503221194</v>
      </c>
      <c r="F16" s="53">
        <f>seed_0!N135</f>
        <v>3726.7527089118958</v>
      </c>
      <c r="G16" s="52">
        <f xml:space="preserve"> seed_1!E151</f>
        <v>200244.64910664049</v>
      </c>
      <c r="H16" s="52">
        <f xml:space="preserve"> seed_1!H151</f>
        <v>3656.9517250061035</v>
      </c>
      <c r="I16" s="51">
        <f>seed_1!K159</f>
        <v>197298.2675842499</v>
      </c>
      <c r="J16" s="52">
        <f>seed_1!N159</f>
        <v>4165.0179238319397</v>
      </c>
      <c r="K16" s="51">
        <f>seed_2!E107</f>
        <v>168843.81111494137</v>
      </c>
      <c r="L16" s="53">
        <f>seed_2!H107</f>
        <v>3645.3624639511108</v>
      </c>
      <c r="M16" s="52">
        <f>seed_2!K113</f>
        <v>167077.23055952031</v>
      </c>
      <c r="N16" s="52">
        <f>seed_2!N113</f>
        <v>4413.0055038928986</v>
      </c>
      <c r="O16" s="51">
        <f>seed_3!E113</f>
        <v>183724.67639756875</v>
      </c>
      <c r="P16" s="53">
        <f>seed_3!H113</f>
        <v>3630.9533820152283</v>
      </c>
      <c r="Q16" s="51">
        <f>seed_3!K119</f>
        <v>182020.97506852532</v>
      </c>
      <c r="R16" s="53">
        <f>seed_3!N119</f>
        <v>4074.290510892868</v>
      </c>
      <c r="S16" s="51">
        <f>seed_4!E149</f>
        <v>203794.21321173944</v>
      </c>
      <c r="T16" s="53">
        <f>seed_4!H149</f>
        <v>3631.9191880226135</v>
      </c>
      <c r="U16" s="52">
        <f>seed_4!K153</f>
        <v>203573.30967299719</v>
      </c>
      <c r="V16" s="53">
        <f>seed_4!N153</f>
        <v>3339.5671410560608</v>
      </c>
      <c r="W16" s="54"/>
    </row>
    <row r="17" spans="1:23">
      <c r="A17" s="30" t="s">
        <v>53</v>
      </c>
      <c r="B17" s="30">
        <v>15</v>
      </c>
      <c r="C17" s="51">
        <f>seed_0!E183</f>
        <v>174469.73370598251</v>
      </c>
      <c r="D17" s="52">
        <f>seed_0!H183</f>
        <v>3681.5244498252869</v>
      </c>
      <c r="E17" s="51">
        <f>seed_0!K187</f>
        <v>171220.31435107166</v>
      </c>
      <c r="F17" s="53">
        <f>seed_0!N187</f>
        <v>4857.8651170730591</v>
      </c>
      <c r="G17" s="52">
        <f>seed_1!E215</f>
        <v>198165.29275227527</v>
      </c>
      <c r="H17" s="52">
        <f>seed_1!H215</f>
        <v>3662.3289129734039</v>
      </c>
      <c r="I17" s="51">
        <f>seed_1!K219</f>
        <v>195482.44122040441</v>
      </c>
      <c r="J17" s="52">
        <f>seed_1!N219</f>
        <v>4107.2310509681702</v>
      </c>
      <c r="K17" s="51">
        <f>seed_2!E182</f>
        <v>166433.79099073831</v>
      </c>
      <c r="L17" s="53">
        <f>seed_2!H182</f>
        <v>3658.3695471286774</v>
      </c>
      <c r="M17" s="52">
        <f>seed_2!K183</f>
        <v>164942.73298360733</v>
      </c>
      <c r="N17" s="52">
        <f>seed_2!N183</f>
        <v>1582.8591561317444</v>
      </c>
      <c r="O17" s="51">
        <f>seed_3!E191</f>
        <v>163887.16456325338</v>
      </c>
      <c r="P17" s="53">
        <f>seed_3!H191</f>
        <v>3668.818806886673</v>
      </c>
      <c r="Q17" s="51">
        <f>seed_3!K194</f>
        <v>162987.78450333496</v>
      </c>
      <c r="R17" s="53">
        <f>seed_3!N194</f>
        <v>4674.9102311134338</v>
      </c>
      <c r="S17" s="51">
        <f>seed_4!E200</f>
        <v>165301.2576702513</v>
      </c>
      <c r="T17" s="53">
        <f>seed_4!H200</f>
        <v>3667.0793471336365</v>
      </c>
      <c r="U17" s="52">
        <f>seed_4!K202</f>
        <v>163670.30721692668</v>
      </c>
      <c r="V17" s="53">
        <f>seed_4!N202</f>
        <v>2132.2553510665894</v>
      </c>
      <c r="W17" s="54"/>
    </row>
    <row r="18" spans="1:23">
      <c r="A18" s="30" t="s">
        <v>53</v>
      </c>
      <c r="B18" s="30">
        <v>20</v>
      </c>
      <c r="C18" s="51">
        <f>seed_0!E225</f>
        <v>167600.32661319687</v>
      </c>
      <c r="D18" s="52">
        <f>seed_0!H225</f>
        <v>3709.695925951004</v>
      </c>
      <c r="E18" s="51">
        <f>seed_0!K227</f>
        <v>164292.51861755329</v>
      </c>
      <c r="F18" s="53">
        <f>seed_0!N227</f>
        <v>5013.2923481464386</v>
      </c>
      <c r="G18" s="52">
        <f>seed_1!E267</f>
        <v>181855.27118660908</v>
      </c>
      <c r="H18" s="52">
        <f>seed_1!H267</f>
        <v>3793.6903150081635</v>
      </c>
      <c r="I18" s="51">
        <f>seed_1!K268</f>
        <v>178324.71471770763</v>
      </c>
      <c r="J18" s="52">
        <f>seed_1!N268</f>
        <v>2288.6503169536591</v>
      </c>
      <c r="K18" s="51">
        <f>seed_2!E241</f>
        <v>176994.51064400258</v>
      </c>
      <c r="L18" s="53">
        <f>seed_2!H241</f>
        <v>3705.2548999786377</v>
      </c>
      <c r="M18" s="52">
        <f>seed_2!K243</f>
        <v>174944.73570472081</v>
      </c>
      <c r="N18" s="52">
        <f>seed_2!N243</f>
        <v>4661.7947599887848</v>
      </c>
      <c r="O18" s="51">
        <f xml:space="preserve"> seed_3!E242</f>
        <v>148330.38903300121</v>
      </c>
      <c r="P18" s="53">
        <f xml:space="preserve"> seed_3!H242</f>
        <v>3666.6355130672455</v>
      </c>
      <c r="Q18" s="51">
        <f>seed_3!K243</f>
        <v>147231.68124503508</v>
      </c>
      <c r="R18" s="53">
        <f>seed_3!N243</f>
        <v>3625.3154518604279</v>
      </c>
      <c r="S18" s="51">
        <f xml:space="preserve"> seed_4!E252</f>
        <v>146624.81094990543</v>
      </c>
      <c r="T18" s="53">
        <f xml:space="preserve"> seed_4!H252</f>
        <v>3715.8625271320343</v>
      </c>
      <c r="U18" s="52">
        <f xml:space="preserve"> seed_4!K253</f>
        <v>145638.81057963555</v>
      </c>
      <c r="V18" s="53">
        <f xml:space="preserve"> seed_4!N253</f>
        <v>2985.5741579532623</v>
      </c>
      <c r="W18" s="54"/>
    </row>
    <row r="19" spans="1:23">
      <c r="A19" s="30" t="s">
        <v>53</v>
      </c>
      <c r="B19" s="30">
        <v>25</v>
      </c>
      <c r="C19" s="51">
        <f>seed_0!E262</f>
        <v>172074.7043529505</v>
      </c>
      <c r="D19" s="52">
        <f>seed_0!H262</f>
        <v>3767.4301600456238</v>
      </c>
      <c r="E19" s="51">
        <f>seed_0!K264</f>
        <v>167371.21519027589</v>
      </c>
      <c r="F19" s="53">
        <f>seed_0!N264</f>
        <v>4464.5468289852142</v>
      </c>
      <c r="G19" s="52">
        <f xml:space="preserve"> seed_1!E324</f>
        <v>188090.37754419152</v>
      </c>
      <c r="H19" s="52">
        <f xml:space="preserve"> seed_1!H324</f>
        <v>3828.037045955658</v>
      </c>
      <c r="I19" s="51">
        <f>seed_1!K326</f>
        <v>183734.59378793009</v>
      </c>
      <c r="J19" s="52">
        <f>seed_1!N326</f>
        <v>4790.430419921875</v>
      </c>
      <c r="K19" s="51">
        <f>seed_2!E286</f>
        <v>181766.04129883219</v>
      </c>
      <c r="L19" s="53">
        <f>seed_2!H286</f>
        <v>3747.2443881034851</v>
      </c>
      <c r="M19" s="52">
        <f>seed_2!K288</f>
        <v>177139.71804170031</v>
      </c>
      <c r="N19" s="52">
        <f>seed_2!N288</f>
        <v>5678.6289179325104</v>
      </c>
      <c r="O19" s="51">
        <f>seed_3!E288</f>
        <v>170207.69686521386</v>
      </c>
      <c r="P19" s="53">
        <f>seed_3!H288</f>
        <v>3703.6028280258179</v>
      </c>
      <c r="Q19" s="51">
        <f>seed_3!K290</f>
        <v>165318.37402806687</v>
      </c>
      <c r="R19" s="53">
        <f>seed_3!N290</f>
        <v>4576.4962358474731</v>
      </c>
      <c r="S19" s="51">
        <f>seed_4!E304</f>
        <v>146960.51865098526</v>
      </c>
      <c r="T19" s="53">
        <f>seed_4!H304</f>
        <v>3764.1467061042786</v>
      </c>
      <c r="U19" s="52">
        <f xml:space="preserve"> seed_4!K305</f>
        <v>146747.00312351136</v>
      </c>
      <c r="V19" s="53">
        <f xml:space="preserve"> seed_4!N305</f>
        <v>4119.9432179927826</v>
      </c>
      <c r="W19" s="54"/>
    </row>
    <row r="21" spans="1:23">
      <c r="A21" s="38"/>
      <c r="B21" s="38"/>
      <c r="C21" s="122" t="s">
        <v>55</v>
      </c>
      <c r="D21" s="119"/>
      <c r="E21" s="119"/>
      <c r="F21" s="123"/>
      <c r="G21" s="122" t="s">
        <v>57</v>
      </c>
      <c r="H21" s="119"/>
      <c r="I21" s="119"/>
      <c r="J21" s="123"/>
      <c r="K21" s="122" t="s">
        <v>58</v>
      </c>
      <c r="L21" s="119"/>
      <c r="M21" s="119"/>
      <c r="N21" s="123"/>
      <c r="O21" s="122" t="s">
        <v>59</v>
      </c>
      <c r="P21" s="119"/>
      <c r="Q21" s="119"/>
      <c r="R21" s="123"/>
      <c r="S21" s="122" t="s">
        <v>60</v>
      </c>
      <c r="T21" s="119"/>
      <c r="U21" s="119"/>
      <c r="V21" s="123"/>
    </row>
    <row r="22" spans="1:23">
      <c r="A22" s="106" t="s">
        <v>42</v>
      </c>
      <c r="B22" s="106"/>
      <c r="C22" s="114" t="s">
        <v>56</v>
      </c>
      <c r="D22" s="115"/>
      <c r="E22" s="116" t="s">
        <v>45</v>
      </c>
      <c r="F22" s="117"/>
      <c r="G22" s="108" t="s">
        <v>44</v>
      </c>
      <c r="H22" s="109"/>
      <c r="I22" s="116" t="s">
        <v>45</v>
      </c>
      <c r="J22" s="117"/>
      <c r="K22" s="108" t="s">
        <v>44</v>
      </c>
      <c r="L22" s="109"/>
      <c r="M22" s="116" t="s">
        <v>45</v>
      </c>
      <c r="N22" s="117"/>
      <c r="O22" s="114" t="s">
        <v>44</v>
      </c>
      <c r="P22" s="115"/>
      <c r="Q22" s="116" t="s">
        <v>45</v>
      </c>
      <c r="R22" s="117"/>
      <c r="S22" s="114" t="s">
        <v>44</v>
      </c>
      <c r="T22" s="115"/>
      <c r="U22" s="116" t="s">
        <v>45</v>
      </c>
      <c r="V22" s="117"/>
    </row>
    <row r="23" spans="1:23">
      <c r="A23" s="22" t="s">
        <v>47</v>
      </c>
      <c r="B23" s="22" t="s">
        <v>48</v>
      </c>
      <c r="C23" s="73" t="s">
        <v>61</v>
      </c>
      <c r="D23" s="36" t="s">
        <v>2</v>
      </c>
      <c r="E23" s="77" t="s">
        <v>61</v>
      </c>
      <c r="F23" s="64" t="s">
        <v>2</v>
      </c>
      <c r="G23" s="56" t="s">
        <v>61</v>
      </c>
      <c r="H23" s="57" t="s">
        <v>2</v>
      </c>
      <c r="I23" s="82" t="s">
        <v>61</v>
      </c>
      <c r="J23" s="75" t="s">
        <v>2</v>
      </c>
      <c r="K23" s="56" t="s">
        <v>61</v>
      </c>
      <c r="L23" s="57" t="s">
        <v>2</v>
      </c>
      <c r="M23" s="82" t="s">
        <v>61</v>
      </c>
      <c r="N23" s="75" t="s">
        <v>2</v>
      </c>
      <c r="O23" s="76" t="s">
        <v>61</v>
      </c>
      <c r="P23" s="74" t="s">
        <v>2</v>
      </c>
      <c r="Q23" s="82" t="s">
        <v>61</v>
      </c>
      <c r="R23" s="75" t="s">
        <v>2</v>
      </c>
      <c r="S23" s="76" t="s">
        <v>61</v>
      </c>
      <c r="T23" s="74" t="s">
        <v>2</v>
      </c>
      <c r="U23" s="82" t="s">
        <v>61</v>
      </c>
      <c r="V23" s="75" t="s">
        <v>2</v>
      </c>
    </row>
    <row r="24" spans="1:23">
      <c r="A24" s="62" t="s">
        <v>51</v>
      </c>
      <c r="B24" s="62">
        <v>5</v>
      </c>
      <c r="C24" s="61">
        <f>(C5-MIN(C5,E5))/MIN(C5,E5)</f>
        <v>0</v>
      </c>
      <c r="D24" s="63" t="str">
        <f xml:space="preserve"> IF(D5&gt;3600, "T", ROUND(D5,1))</f>
        <v>T</v>
      </c>
      <c r="E24" s="78">
        <f t="shared" ref="E24:E38" si="0">(E5-MIN(C5,E5))/MIN(C5,E5)</f>
        <v>7.9273646362488061E-4</v>
      </c>
      <c r="F24" s="59" t="str">
        <f xml:space="preserve"> IF(F5&gt;3600, "T", ROUND(F5,1))</f>
        <v>T</v>
      </c>
      <c r="G24" s="61">
        <f>(G5-MIN(G5,I5))/MIN(G5,I5)</f>
        <v>1.9299722576863879E-16</v>
      </c>
      <c r="H24" s="63" t="str">
        <f xml:space="preserve"> IF(H5&gt;3600, "T", ROUND(H5,1))</f>
        <v>T</v>
      </c>
      <c r="I24" s="78">
        <f t="shared" ref="I24:I38" si="1">(I5-MIN(G5,I5))/MIN(G5,I5)</f>
        <v>0</v>
      </c>
      <c r="J24" s="59" t="str">
        <f xml:space="preserve"> IF(J5&gt;3600, "T", ROUND(J5,1))</f>
        <v>T</v>
      </c>
      <c r="K24" s="61">
        <f t="shared" ref="K24:K38" si="2">(K5-MIN(K5,M5))/MIN(K5,M5)</f>
        <v>0</v>
      </c>
      <c r="L24" s="63" t="str">
        <f xml:space="preserve"> IF(L5&gt;3600, "T", ROUND(L5,1))</f>
        <v>T</v>
      </c>
      <c r="M24" s="78">
        <f t="shared" ref="M24:M38" si="3">(M5-MIN(K5,M5))/MIN(K5,M5)</f>
        <v>4.7919003818358254E-5</v>
      </c>
      <c r="N24" s="59" t="str">
        <f xml:space="preserve"> IF(N5&gt;3600, "T", ROUND(N5,1))</f>
        <v>T</v>
      </c>
      <c r="O24" s="61">
        <f t="shared" ref="O24:O38" si="4">(O5-MIN(O5,Q5))/MIN(O5,Q5)</f>
        <v>0</v>
      </c>
      <c r="P24" s="63" t="str">
        <f xml:space="preserve"> IF(P5&gt;3600, "T", ROUND(P5,1))</f>
        <v>T</v>
      </c>
      <c r="Q24" s="78">
        <f t="shared" ref="Q24:Q38" si="5">(Q5-MIN(O5,Q5))/MIN(O5,Q5)</f>
        <v>0</v>
      </c>
      <c r="R24" s="59" t="str">
        <f xml:space="preserve"> IF(R5&gt;3600, "T", ROUND(R5,1))</f>
        <v>T</v>
      </c>
      <c r="S24" s="61">
        <f t="shared" ref="S24:S38" si="6">(S5-MIN(S5,U5))/MIN(S5,U5)</f>
        <v>0</v>
      </c>
      <c r="T24" s="63" t="str">
        <f xml:space="preserve"> IF(T5&gt;3600, "T", ROUND(T5,1))</f>
        <v>T</v>
      </c>
      <c r="U24" s="78">
        <f t="shared" ref="U24:U38" si="7">(U5-MIN(S5,U5))/MIN(S5,U5)</f>
        <v>1.5420281120212198E-4</v>
      </c>
      <c r="V24" s="59" t="str">
        <f xml:space="preserve"> IF(V5&gt;3600, "T", ROUND(V5,1))</f>
        <v>T</v>
      </c>
    </row>
    <row r="25" spans="1:23">
      <c r="A25" s="34" t="s">
        <v>51</v>
      </c>
      <c r="B25" s="34">
        <v>10</v>
      </c>
      <c r="C25" s="58">
        <f t="shared" ref="C25:C38" si="8">(C6-MIN(C6,E6))/MIN(C6,E6)</f>
        <v>0</v>
      </c>
      <c r="D25" s="9">
        <f t="shared" ref="D25:D38" si="9" xml:space="preserve"> IF(D6&gt;3600, "T", ROUND(D6,1))</f>
        <v>252.7</v>
      </c>
      <c r="E25" s="79">
        <f t="shared" si="0"/>
        <v>1.8612544311388082E-3</v>
      </c>
      <c r="F25" s="60">
        <f t="shared" ref="F25:F38" si="10" xml:space="preserve"> IF(F6&gt;3600, "T", ROUND(F6,1))</f>
        <v>197</v>
      </c>
      <c r="G25" s="58">
        <f t="shared" ref="G25:G38" si="11">(G6-MIN(G6,I6))/MIN(G6,I6)</f>
        <v>2.235076070241776E-4</v>
      </c>
      <c r="H25" s="9" t="str">
        <f t="shared" ref="H25:H38" si="12" xml:space="preserve"> IF(H6&gt;3600, "T", ROUND(H6,1))</f>
        <v>T</v>
      </c>
      <c r="I25" s="79">
        <f t="shared" si="1"/>
        <v>0</v>
      </c>
      <c r="J25" s="60">
        <f t="shared" ref="J25:J38" si="13" xml:space="preserve"> IF(J6&gt;3600, "T", ROUND(J6,1))</f>
        <v>1238.4000000000001</v>
      </c>
      <c r="K25" s="58">
        <f t="shared" si="2"/>
        <v>8.9986456951652704E-4</v>
      </c>
      <c r="L25" s="9" t="str">
        <f t="shared" ref="L25:L38" si="14" xml:space="preserve"> IF(L6&gt;3600, "T", ROUND(L6,1))</f>
        <v>T</v>
      </c>
      <c r="M25" s="79">
        <f t="shared" si="3"/>
        <v>0</v>
      </c>
      <c r="N25" s="60">
        <f t="shared" ref="N25:N37" si="15" xml:space="preserve"> IF(N6&gt;3600, "T", ROUND(N6,1))</f>
        <v>839.1</v>
      </c>
      <c r="O25" s="58">
        <f t="shared" si="4"/>
        <v>2.2007524723783465E-6</v>
      </c>
      <c r="P25" s="9">
        <f t="shared" ref="P25:P38" si="16" xml:space="preserve"> IF(P6&gt;3600, "T", ROUND(P6,1))</f>
        <v>3020</v>
      </c>
      <c r="Q25" s="79">
        <f t="shared" si="5"/>
        <v>0</v>
      </c>
      <c r="R25" s="60">
        <f t="shared" ref="R25:R38" si="17" xml:space="preserve"> IF(R6&gt;3600, "T", ROUND(R6,1))</f>
        <v>444.9</v>
      </c>
      <c r="S25" s="58">
        <f t="shared" si="6"/>
        <v>0</v>
      </c>
      <c r="T25" s="9" t="str">
        <f t="shared" ref="T25:T38" si="18" xml:space="preserve"> IF(T6&gt;3600, "T", ROUND(T6,1))</f>
        <v>T</v>
      </c>
      <c r="U25" s="79">
        <f t="shared" si="7"/>
        <v>4.018788452511907E-4</v>
      </c>
      <c r="V25" s="60" t="str">
        <f t="shared" ref="V25:V38" si="19" xml:space="preserve"> IF(V6&gt;3600, "T", ROUND(V6,1))</f>
        <v>T</v>
      </c>
    </row>
    <row r="26" spans="1:23">
      <c r="A26" s="34" t="s">
        <v>51</v>
      </c>
      <c r="B26" s="34">
        <v>15</v>
      </c>
      <c r="C26" s="58">
        <f t="shared" si="8"/>
        <v>0</v>
      </c>
      <c r="D26" s="9">
        <f t="shared" si="9"/>
        <v>1313.7</v>
      </c>
      <c r="E26" s="79">
        <f t="shared" si="0"/>
        <v>7.9571402970289107E-4</v>
      </c>
      <c r="F26" s="60">
        <f t="shared" si="10"/>
        <v>437.7</v>
      </c>
      <c r="G26" s="58">
        <f t="shared" si="11"/>
        <v>2.236458138323954E-4</v>
      </c>
      <c r="H26" s="9">
        <f t="shared" si="12"/>
        <v>2874</v>
      </c>
      <c r="I26" s="79">
        <f t="shared" si="1"/>
        <v>0</v>
      </c>
      <c r="J26" s="60">
        <f t="shared" si="13"/>
        <v>1825.5</v>
      </c>
      <c r="K26" s="58">
        <f t="shared" si="2"/>
        <v>5.8730380915981142E-3</v>
      </c>
      <c r="L26" s="9" t="str">
        <f t="shared" si="14"/>
        <v>T</v>
      </c>
      <c r="M26" s="79">
        <f t="shared" si="3"/>
        <v>0</v>
      </c>
      <c r="N26" s="60" t="str">
        <f t="shared" si="15"/>
        <v>T</v>
      </c>
      <c r="O26" s="58">
        <f t="shared" si="4"/>
        <v>1.1690744742780801E-3</v>
      </c>
      <c r="P26" s="9" t="str">
        <f t="shared" si="16"/>
        <v>T</v>
      </c>
      <c r="Q26" s="79">
        <f t="shared" si="5"/>
        <v>0</v>
      </c>
      <c r="R26" s="60" t="str">
        <f t="shared" si="17"/>
        <v>T</v>
      </c>
      <c r="S26" s="58">
        <f t="shared" si="6"/>
        <v>8.3829703303589216E-4</v>
      </c>
      <c r="T26" s="9" t="str">
        <f t="shared" si="18"/>
        <v>T</v>
      </c>
      <c r="U26" s="79">
        <f t="shared" si="7"/>
        <v>0</v>
      </c>
      <c r="V26" s="60" t="str">
        <f t="shared" si="19"/>
        <v>T</v>
      </c>
    </row>
    <row r="27" spans="1:23">
      <c r="A27" s="34" t="s">
        <v>51</v>
      </c>
      <c r="B27" s="34">
        <v>20</v>
      </c>
      <c r="C27" s="58">
        <f t="shared" si="8"/>
        <v>0</v>
      </c>
      <c r="D27" s="9" t="str">
        <f t="shared" si="9"/>
        <v>T</v>
      </c>
      <c r="E27" s="79">
        <f t="shared" si="0"/>
        <v>6.7916422243255762E-4</v>
      </c>
      <c r="F27" s="60">
        <f t="shared" si="10"/>
        <v>439.2</v>
      </c>
      <c r="G27" s="58">
        <f t="shared" si="11"/>
        <v>1.0999301022404831E-3</v>
      </c>
      <c r="H27" s="9" t="str">
        <f t="shared" si="12"/>
        <v>T</v>
      </c>
      <c r="I27" s="79">
        <f t="shared" si="1"/>
        <v>0</v>
      </c>
      <c r="J27" s="60">
        <f t="shared" si="13"/>
        <v>454.8</v>
      </c>
      <c r="K27" s="58">
        <f t="shared" si="2"/>
        <v>7.4851609708348416E-3</v>
      </c>
      <c r="L27" s="9" t="str">
        <f t="shared" si="14"/>
        <v>T</v>
      </c>
      <c r="M27" s="79">
        <f t="shared" si="3"/>
        <v>0</v>
      </c>
      <c r="N27" s="60" t="str">
        <f t="shared" si="15"/>
        <v>T</v>
      </c>
      <c r="O27" s="58">
        <f t="shared" si="4"/>
        <v>1.5456625401682317E-3</v>
      </c>
      <c r="P27" s="9" t="str">
        <f t="shared" si="16"/>
        <v>T</v>
      </c>
      <c r="Q27" s="79">
        <f t="shared" si="5"/>
        <v>0</v>
      </c>
      <c r="R27" s="60">
        <f t="shared" si="17"/>
        <v>733.6</v>
      </c>
      <c r="S27" s="58">
        <f t="shared" si="6"/>
        <v>2.7485927054470339E-3</v>
      </c>
      <c r="T27" s="9" t="str">
        <f t="shared" si="18"/>
        <v>T</v>
      </c>
      <c r="U27" s="79">
        <f t="shared" si="7"/>
        <v>0</v>
      </c>
      <c r="V27" s="60" t="str">
        <f t="shared" si="19"/>
        <v>T</v>
      </c>
    </row>
    <row r="28" spans="1:23">
      <c r="A28" s="34" t="s">
        <v>51</v>
      </c>
      <c r="B28" s="34">
        <v>25</v>
      </c>
      <c r="C28" s="58">
        <f t="shared" si="8"/>
        <v>3.8735123691071671E-3</v>
      </c>
      <c r="D28" s="9" t="str">
        <f t="shared" si="9"/>
        <v>T</v>
      </c>
      <c r="E28" s="79">
        <f t="shared" si="0"/>
        <v>0</v>
      </c>
      <c r="F28" s="60">
        <f t="shared" si="10"/>
        <v>1213.9000000000001</v>
      </c>
      <c r="G28" s="58">
        <f t="shared" si="11"/>
        <v>4.6018359296701426E-5</v>
      </c>
      <c r="H28" s="9" t="str">
        <f t="shared" si="12"/>
        <v>T</v>
      </c>
      <c r="I28" s="79">
        <f t="shared" si="1"/>
        <v>0</v>
      </c>
      <c r="J28" s="60" t="str">
        <f t="shared" si="13"/>
        <v>T</v>
      </c>
      <c r="K28" s="58">
        <f t="shared" si="2"/>
        <v>5.6626817233607031E-3</v>
      </c>
      <c r="L28" s="9" t="str">
        <f t="shared" si="14"/>
        <v>T</v>
      </c>
      <c r="M28" s="79">
        <f t="shared" si="3"/>
        <v>0</v>
      </c>
      <c r="N28" s="60">
        <f t="shared" si="15"/>
        <v>3208.9</v>
      </c>
      <c r="O28" s="58">
        <f t="shared" si="4"/>
        <v>2.7360686920012024E-3</v>
      </c>
      <c r="P28" s="9" t="str">
        <f t="shared" si="16"/>
        <v>T</v>
      </c>
      <c r="Q28" s="79">
        <f t="shared" si="5"/>
        <v>0</v>
      </c>
      <c r="R28" s="60">
        <f t="shared" si="17"/>
        <v>2049.3000000000002</v>
      </c>
      <c r="S28" s="58">
        <f t="shared" si="6"/>
        <v>2.5646925138151653E-3</v>
      </c>
      <c r="T28" s="9" t="str">
        <f t="shared" si="18"/>
        <v>T</v>
      </c>
      <c r="U28" s="79">
        <f t="shared" si="7"/>
        <v>0</v>
      </c>
      <c r="V28" s="60" t="str">
        <f t="shared" si="19"/>
        <v>T</v>
      </c>
    </row>
    <row r="29" spans="1:23">
      <c r="A29" s="69" t="s">
        <v>52</v>
      </c>
      <c r="B29" s="69">
        <v>5</v>
      </c>
      <c r="C29" s="70">
        <f t="shared" si="8"/>
        <v>0</v>
      </c>
      <c r="D29" s="71">
        <f t="shared" si="9"/>
        <v>618.4</v>
      </c>
      <c r="E29" s="80">
        <f t="shared" si="0"/>
        <v>0</v>
      </c>
      <c r="F29" s="72">
        <f t="shared" si="10"/>
        <v>150.9</v>
      </c>
      <c r="G29" s="70">
        <f t="shared" si="11"/>
        <v>0</v>
      </c>
      <c r="H29" s="71" t="str">
        <f t="shared" si="12"/>
        <v>T</v>
      </c>
      <c r="I29" s="80">
        <f t="shared" si="1"/>
        <v>1.0366367146676712E-3</v>
      </c>
      <c r="J29" s="72" t="str">
        <f t="shared" si="13"/>
        <v>T</v>
      </c>
      <c r="K29" s="70">
        <f t="shared" si="2"/>
        <v>0</v>
      </c>
      <c r="L29" s="71">
        <f t="shared" si="14"/>
        <v>3597</v>
      </c>
      <c r="M29" s="80">
        <f t="shared" si="3"/>
        <v>1.2387076781924186E-3</v>
      </c>
      <c r="N29" s="72">
        <f t="shared" si="15"/>
        <v>473.6</v>
      </c>
      <c r="O29" s="70">
        <f t="shared" si="4"/>
        <v>0</v>
      </c>
      <c r="P29" s="71" t="str">
        <f t="shared" si="16"/>
        <v>T</v>
      </c>
      <c r="Q29" s="80">
        <f t="shared" si="5"/>
        <v>2.1051183591205818E-3</v>
      </c>
      <c r="R29" s="72">
        <f t="shared" si="17"/>
        <v>125.7</v>
      </c>
      <c r="S29" s="70">
        <f t="shared" si="6"/>
        <v>0</v>
      </c>
      <c r="T29" s="71" t="str">
        <f t="shared" si="18"/>
        <v>T</v>
      </c>
      <c r="U29" s="80">
        <f t="shared" si="7"/>
        <v>7.722292552450557E-4</v>
      </c>
      <c r="V29" s="72" t="str">
        <f t="shared" si="19"/>
        <v>T</v>
      </c>
    </row>
    <row r="30" spans="1:23">
      <c r="A30" s="34" t="s">
        <v>52</v>
      </c>
      <c r="B30" s="34">
        <v>10</v>
      </c>
      <c r="C30" s="58">
        <f t="shared" si="8"/>
        <v>0</v>
      </c>
      <c r="D30" s="9" t="str">
        <f t="shared" si="9"/>
        <v>T</v>
      </c>
      <c r="E30" s="79">
        <f t="shared" si="0"/>
        <v>1.3524269836344604E-3</v>
      </c>
      <c r="F30" s="60">
        <f t="shared" si="10"/>
        <v>564.70000000000005</v>
      </c>
      <c r="G30" s="58">
        <f t="shared" si="11"/>
        <v>0</v>
      </c>
      <c r="H30" s="9" t="str">
        <f t="shared" si="12"/>
        <v>T</v>
      </c>
      <c r="I30" s="79">
        <f t="shared" si="1"/>
        <v>1.1837700185199082E-4</v>
      </c>
      <c r="J30" s="60" t="str">
        <f t="shared" si="13"/>
        <v>T</v>
      </c>
      <c r="K30" s="58">
        <f t="shared" si="2"/>
        <v>0</v>
      </c>
      <c r="L30" s="9" t="str">
        <f t="shared" si="14"/>
        <v>T</v>
      </c>
      <c r="M30" s="79">
        <f t="shared" si="3"/>
        <v>1.5957792815100142E-3</v>
      </c>
      <c r="N30" s="60">
        <f t="shared" si="15"/>
        <v>553.20000000000005</v>
      </c>
      <c r="O30" s="58">
        <f t="shared" si="4"/>
        <v>0</v>
      </c>
      <c r="P30" s="9" t="str">
        <f t="shared" si="16"/>
        <v>T</v>
      </c>
      <c r="Q30" s="79">
        <f t="shared" si="5"/>
        <v>4.5692799237873295E-3</v>
      </c>
      <c r="R30" s="60">
        <f t="shared" si="17"/>
        <v>405.3</v>
      </c>
      <c r="S30" s="58">
        <f t="shared" si="6"/>
        <v>1.8636486822016757E-3</v>
      </c>
      <c r="T30" s="9" t="str">
        <f t="shared" si="18"/>
        <v>T</v>
      </c>
      <c r="U30" s="79">
        <f t="shared" si="7"/>
        <v>0</v>
      </c>
      <c r="V30" s="60" t="str">
        <f t="shared" si="19"/>
        <v>T</v>
      </c>
    </row>
    <row r="31" spans="1:23">
      <c r="A31" s="34" t="s">
        <v>52</v>
      </c>
      <c r="B31" s="34">
        <v>15</v>
      </c>
      <c r="C31" s="58">
        <f t="shared" si="8"/>
        <v>1.5766867821477683E-3</v>
      </c>
      <c r="D31" s="9" t="str">
        <f t="shared" si="9"/>
        <v>T</v>
      </c>
      <c r="E31" s="79">
        <f t="shared" si="0"/>
        <v>0</v>
      </c>
      <c r="F31" s="60" t="str">
        <f t="shared" si="10"/>
        <v>T</v>
      </c>
      <c r="G31" s="58">
        <f t="shared" si="11"/>
        <v>5.7628159040118941E-3</v>
      </c>
      <c r="H31" s="9" t="str">
        <f t="shared" si="12"/>
        <v>T</v>
      </c>
      <c r="I31" s="79">
        <f t="shared" si="1"/>
        <v>0</v>
      </c>
      <c r="J31" s="60" t="str">
        <f t="shared" si="13"/>
        <v>T</v>
      </c>
      <c r="K31" s="58">
        <f t="shared" si="2"/>
        <v>7.0148968244044348E-4</v>
      </c>
      <c r="L31" s="9" t="str">
        <f t="shared" si="14"/>
        <v>T</v>
      </c>
      <c r="M31" s="79">
        <f t="shared" si="3"/>
        <v>0</v>
      </c>
      <c r="N31" s="60" t="str">
        <f t="shared" si="15"/>
        <v>T</v>
      </c>
      <c r="O31" s="58">
        <f t="shared" si="4"/>
        <v>7.001570307608734E-3</v>
      </c>
      <c r="P31" s="9" t="str">
        <f t="shared" si="16"/>
        <v>T</v>
      </c>
      <c r="Q31" s="79">
        <f t="shared" si="5"/>
        <v>0</v>
      </c>
      <c r="R31" s="60" t="str">
        <f t="shared" si="17"/>
        <v>T</v>
      </c>
      <c r="S31" s="58">
        <f t="shared" si="6"/>
        <v>0</v>
      </c>
      <c r="T31" s="9" t="str">
        <f t="shared" si="18"/>
        <v>T</v>
      </c>
      <c r="U31" s="79">
        <f t="shared" si="7"/>
        <v>7.648163955257598E-4</v>
      </c>
      <c r="V31" s="60">
        <f t="shared" si="19"/>
        <v>941</v>
      </c>
    </row>
    <row r="32" spans="1:23">
      <c r="A32" s="34" t="s">
        <v>52</v>
      </c>
      <c r="B32" s="34">
        <v>20</v>
      </c>
      <c r="C32" s="58">
        <f t="shared" si="8"/>
        <v>1.3477305393012574E-2</v>
      </c>
      <c r="D32" s="9" t="str">
        <f t="shared" si="9"/>
        <v>T</v>
      </c>
      <c r="E32" s="79">
        <f t="shared" si="0"/>
        <v>0</v>
      </c>
      <c r="F32" s="60" t="str">
        <f t="shared" si="10"/>
        <v>T</v>
      </c>
      <c r="G32" s="58">
        <f t="shared" si="11"/>
        <v>3.6081778140693746E-3</v>
      </c>
      <c r="H32" s="9" t="str">
        <f t="shared" si="12"/>
        <v>T</v>
      </c>
      <c r="I32" s="79">
        <f t="shared" si="1"/>
        <v>0</v>
      </c>
      <c r="J32" s="60" t="str">
        <f t="shared" si="13"/>
        <v>T</v>
      </c>
      <c r="K32" s="58">
        <f t="shared" si="2"/>
        <v>5.0614810018584895E-3</v>
      </c>
      <c r="L32" s="9" t="str">
        <f t="shared" si="14"/>
        <v>T</v>
      </c>
      <c r="M32" s="79">
        <f t="shared" si="3"/>
        <v>0</v>
      </c>
      <c r="N32" s="60" t="str">
        <f t="shared" si="15"/>
        <v>T</v>
      </c>
      <c r="O32" s="58">
        <f t="shared" si="4"/>
        <v>8.6361973552265669E-3</v>
      </c>
      <c r="P32" s="9" t="str">
        <f t="shared" si="16"/>
        <v>T</v>
      </c>
      <c r="Q32" s="79">
        <f t="shared" si="5"/>
        <v>0</v>
      </c>
      <c r="R32" s="60" t="str">
        <f t="shared" si="17"/>
        <v>T</v>
      </c>
      <c r="S32" s="58">
        <f t="shared" si="6"/>
        <v>0</v>
      </c>
      <c r="T32" s="9" t="str">
        <f t="shared" si="18"/>
        <v>T</v>
      </c>
      <c r="U32" s="79">
        <f t="shared" si="7"/>
        <v>1.948581742462565E-3</v>
      </c>
      <c r="V32" s="60">
        <f t="shared" si="19"/>
        <v>1422.1</v>
      </c>
    </row>
    <row r="33" spans="1:22">
      <c r="A33" s="65" t="s">
        <v>52</v>
      </c>
      <c r="B33" s="65">
        <v>25</v>
      </c>
      <c r="C33" s="66">
        <f t="shared" si="8"/>
        <v>1.1546556162186486E-2</v>
      </c>
      <c r="D33" s="67" t="str">
        <f t="shared" si="9"/>
        <v>T</v>
      </c>
      <c r="E33" s="81">
        <f t="shared" si="0"/>
        <v>0</v>
      </c>
      <c r="F33" s="68">
        <f t="shared" si="10"/>
        <v>2344.3000000000002</v>
      </c>
      <c r="G33" s="66">
        <f t="shared" si="11"/>
        <v>1.6128244940884429E-2</v>
      </c>
      <c r="H33" s="67" t="str">
        <f t="shared" si="12"/>
        <v>T</v>
      </c>
      <c r="I33" s="81">
        <f t="shared" si="1"/>
        <v>0</v>
      </c>
      <c r="J33" s="68" t="str">
        <f t="shared" si="13"/>
        <v>T</v>
      </c>
      <c r="K33" s="66">
        <f t="shared" si="2"/>
        <v>7.7763176915717856E-3</v>
      </c>
      <c r="L33" s="67" t="str">
        <f t="shared" si="14"/>
        <v>T</v>
      </c>
      <c r="M33" s="81">
        <f t="shared" si="3"/>
        <v>0</v>
      </c>
      <c r="N33" s="68" t="str">
        <f t="shared" si="15"/>
        <v>T</v>
      </c>
      <c r="O33" s="66">
        <f t="shared" si="4"/>
        <v>7.8873493952227557E-3</v>
      </c>
      <c r="P33" s="67" t="str">
        <f t="shared" si="16"/>
        <v>T</v>
      </c>
      <c r="Q33" s="81">
        <f t="shared" si="5"/>
        <v>0</v>
      </c>
      <c r="R33" s="68" t="str">
        <f t="shared" si="17"/>
        <v>T</v>
      </c>
      <c r="S33" s="66">
        <f t="shared" si="6"/>
        <v>3.2667524191724103E-3</v>
      </c>
      <c r="T33" s="67" t="str">
        <f t="shared" si="18"/>
        <v>T</v>
      </c>
      <c r="U33" s="81">
        <f t="shared" si="7"/>
        <v>0</v>
      </c>
      <c r="V33" s="68">
        <f t="shared" si="19"/>
        <v>2013.4</v>
      </c>
    </row>
    <row r="34" spans="1:22">
      <c r="A34" s="34" t="s">
        <v>53</v>
      </c>
      <c r="B34" s="34">
        <v>5</v>
      </c>
      <c r="C34" s="58">
        <f t="shared" si="8"/>
        <v>0</v>
      </c>
      <c r="D34" s="9" t="str">
        <f t="shared" si="9"/>
        <v>T</v>
      </c>
      <c r="E34" s="79">
        <f t="shared" si="0"/>
        <v>3.7110406977232425E-2</v>
      </c>
      <c r="F34" s="60" t="str">
        <f t="shared" si="10"/>
        <v>T</v>
      </c>
      <c r="G34" s="58">
        <f t="shared" si="11"/>
        <v>1.9115270201519447E-9</v>
      </c>
      <c r="H34" s="9">
        <f t="shared" si="12"/>
        <v>2186.6999999999998</v>
      </c>
      <c r="I34" s="79">
        <f t="shared" si="1"/>
        <v>0</v>
      </c>
      <c r="J34" s="60">
        <f t="shared" si="13"/>
        <v>505.8</v>
      </c>
      <c r="K34" s="58">
        <f t="shared" si="2"/>
        <v>0</v>
      </c>
      <c r="L34" s="9" t="str">
        <f t="shared" si="14"/>
        <v>T</v>
      </c>
      <c r="M34" s="79">
        <f t="shared" si="3"/>
        <v>1.3077539510628906E-2</v>
      </c>
      <c r="N34" s="60" t="str">
        <f t="shared" si="15"/>
        <v>T</v>
      </c>
      <c r="O34" s="58">
        <f t="shared" si="4"/>
        <v>0</v>
      </c>
      <c r="P34" s="9" t="str">
        <f t="shared" si="16"/>
        <v>T</v>
      </c>
      <c r="Q34" s="79">
        <f t="shared" si="5"/>
        <v>7.7663712397887863E-3</v>
      </c>
      <c r="R34" s="60" t="str">
        <f t="shared" si="17"/>
        <v>T</v>
      </c>
      <c r="S34" s="58">
        <f t="shared" si="6"/>
        <v>0</v>
      </c>
      <c r="T34" s="9" t="str">
        <f t="shared" si="18"/>
        <v>T</v>
      </c>
      <c r="U34" s="79">
        <f t="shared" si="7"/>
        <v>4.4753314758086658E-3</v>
      </c>
      <c r="V34" s="60">
        <f t="shared" si="19"/>
        <v>330.7</v>
      </c>
    </row>
    <row r="35" spans="1:22">
      <c r="A35" s="34" t="s">
        <v>53</v>
      </c>
      <c r="B35" s="34">
        <v>10</v>
      </c>
      <c r="C35" s="58">
        <f t="shared" si="8"/>
        <v>1.1066028622701458E-2</v>
      </c>
      <c r="D35" s="9" t="str">
        <f t="shared" si="9"/>
        <v>T</v>
      </c>
      <c r="E35" s="79">
        <f t="shared" si="0"/>
        <v>0</v>
      </c>
      <c r="F35" s="60" t="str">
        <f t="shared" si="10"/>
        <v>T</v>
      </c>
      <c r="G35" s="58">
        <f t="shared" si="11"/>
        <v>1.4933641123495553E-2</v>
      </c>
      <c r="H35" s="9" t="str">
        <f t="shared" si="12"/>
        <v>T</v>
      </c>
      <c r="I35" s="79">
        <f t="shared" si="1"/>
        <v>0</v>
      </c>
      <c r="J35" s="60" t="str">
        <f t="shared" si="13"/>
        <v>T</v>
      </c>
      <c r="K35" s="58">
        <f t="shared" si="2"/>
        <v>1.057343690402944E-2</v>
      </c>
      <c r="L35" s="9" t="str">
        <f t="shared" si="14"/>
        <v>T</v>
      </c>
      <c r="M35" s="79">
        <f t="shared" si="3"/>
        <v>0</v>
      </c>
      <c r="N35" s="60" t="str">
        <f t="shared" si="15"/>
        <v>T</v>
      </c>
      <c r="O35" s="58">
        <f t="shared" si="4"/>
        <v>9.3599176051113592E-3</v>
      </c>
      <c r="P35" s="9" t="str">
        <f t="shared" si="16"/>
        <v>T</v>
      </c>
      <c r="Q35" s="79">
        <f t="shared" si="5"/>
        <v>0</v>
      </c>
      <c r="R35" s="60" t="str">
        <f t="shared" si="17"/>
        <v>T</v>
      </c>
      <c r="S35" s="58">
        <f t="shared" si="6"/>
        <v>1.0851301631686827E-3</v>
      </c>
      <c r="T35" s="9" t="str">
        <f t="shared" si="18"/>
        <v>T</v>
      </c>
      <c r="U35" s="79">
        <f t="shared" si="7"/>
        <v>0</v>
      </c>
      <c r="V35" s="60">
        <f t="shared" si="19"/>
        <v>3339.6</v>
      </c>
    </row>
    <row r="36" spans="1:22">
      <c r="A36" s="34" t="s">
        <v>53</v>
      </c>
      <c r="B36" s="34">
        <v>15</v>
      </c>
      <c r="C36" s="58">
        <f t="shared" si="8"/>
        <v>1.8978001338370444E-2</v>
      </c>
      <c r="D36" s="9" t="str">
        <f t="shared" si="9"/>
        <v>T</v>
      </c>
      <c r="E36" s="79">
        <f t="shared" si="0"/>
        <v>0</v>
      </c>
      <c r="F36" s="60" t="str">
        <f t="shared" si="10"/>
        <v>T</v>
      </c>
      <c r="G36" s="58">
        <f t="shared" si="11"/>
        <v>1.3724258379022287E-2</v>
      </c>
      <c r="H36" s="9" t="str">
        <f t="shared" si="12"/>
        <v>T</v>
      </c>
      <c r="I36" s="79">
        <f t="shared" si="1"/>
        <v>0</v>
      </c>
      <c r="J36" s="60" t="str">
        <f t="shared" si="13"/>
        <v>T</v>
      </c>
      <c r="K36" s="58">
        <f t="shared" si="2"/>
        <v>9.0398526819557949E-3</v>
      </c>
      <c r="L36" s="9" t="str">
        <f t="shared" si="14"/>
        <v>T</v>
      </c>
      <c r="M36" s="79">
        <f t="shared" si="3"/>
        <v>0</v>
      </c>
      <c r="N36" s="60">
        <f t="shared" si="15"/>
        <v>1582.9</v>
      </c>
      <c r="O36" s="58">
        <f t="shared" si="4"/>
        <v>5.5180826137311862E-3</v>
      </c>
      <c r="P36" s="9" t="str">
        <f t="shared" si="16"/>
        <v>T</v>
      </c>
      <c r="Q36" s="79">
        <f t="shared" si="5"/>
        <v>0</v>
      </c>
      <c r="R36" s="60" t="str">
        <f t="shared" si="17"/>
        <v>T</v>
      </c>
      <c r="S36" s="58">
        <f t="shared" si="6"/>
        <v>9.9648523978327925E-3</v>
      </c>
      <c r="T36" s="9" t="str">
        <f t="shared" si="18"/>
        <v>T</v>
      </c>
      <c r="U36" s="79">
        <f t="shared" si="7"/>
        <v>0</v>
      </c>
      <c r="V36" s="60">
        <f t="shared" si="19"/>
        <v>2132.3000000000002</v>
      </c>
    </row>
    <row r="37" spans="1:22">
      <c r="A37" s="34" t="s">
        <v>53</v>
      </c>
      <c r="B37" s="34">
        <v>20</v>
      </c>
      <c r="C37" s="58">
        <f t="shared" si="8"/>
        <v>2.0133649562848514E-2</v>
      </c>
      <c r="D37" s="9" t="str">
        <f t="shared" si="9"/>
        <v>T</v>
      </c>
      <c r="E37" s="79">
        <f t="shared" si="0"/>
        <v>0</v>
      </c>
      <c r="F37" s="60" t="str">
        <f t="shared" si="10"/>
        <v>T</v>
      </c>
      <c r="G37" s="58">
        <f t="shared" si="11"/>
        <v>1.9798469743750408E-2</v>
      </c>
      <c r="H37" s="9" t="str">
        <f t="shared" si="12"/>
        <v>T</v>
      </c>
      <c r="I37" s="79">
        <f t="shared" si="1"/>
        <v>0</v>
      </c>
      <c r="J37" s="60">
        <f t="shared" si="13"/>
        <v>2288.6999999999998</v>
      </c>
      <c r="K37" s="58">
        <f t="shared" si="2"/>
        <v>1.1716699739633643E-2</v>
      </c>
      <c r="L37" s="9" t="str">
        <f t="shared" si="14"/>
        <v>T</v>
      </c>
      <c r="M37" s="79">
        <f t="shared" si="3"/>
        <v>0</v>
      </c>
      <c r="N37" s="60" t="str">
        <f t="shared" si="15"/>
        <v>T</v>
      </c>
      <c r="O37" s="58">
        <f t="shared" si="4"/>
        <v>7.462441362314969E-3</v>
      </c>
      <c r="P37" s="9" t="str">
        <f t="shared" si="16"/>
        <v>T</v>
      </c>
      <c r="Q37" s="79">
        <f t="shared" si="5"/>
        <v>0</v>
      </c>
      <c r="R37" s="60" t="str">
        <f t="shared" si="17"/>
        <v>T</v>
      </c>
      <c r="S37" s="58">
        <f t="shared" si="6"/>
        <v>6.7701759328137844E-3</v>
      </c>
      <c r="T37" s="9" t="str">
        <f t="shared" si="18"/>
        <v>T</v>
      </c>
      <c r="U37" s="79">
        <f t="shared" si="7"/>
        <v>0</v>
      </c>
      <c r="V37" s="60">
        <f t="shared" si="19"/>
        <v>2985.6</v>
      </c>
    </row>
    <row r="38" spans="1:22" ht="17" thickBot="1">
      <c r="A38" s="34" t="s">
        <v>53</v>
      </c>
      <c r="B38" s="34">
        <v>25</v>
      </c>
      <c r="C38" s="58">
        <f t="shared" si="8"/>
        <v>2.8102139052569169E-2</v>
      </c>
      <c r="D38" s="9" t="str">
        <f t="shared" si="9"/>
        <v>T</v>
      </c>
      <c r="E38" s="79">
        <f t="shared" si="0"/>
        <v>0</v>
      </c>
      <c r="F38" s="60" t="str">
        <f t="shared" si="10"/>
        <v>T</v>
      </c>
      <c r="G38" s="58">
        <f t="shared" si="11"/>
        <v>2.3706933280560963E-2</v>
      </c>
      <c r="H38" s="9" t="str">
        <f t="shared" si="12"/>
        <v>T</v>
      </c>
      <c r="I38" s="79">
        <f t="shared" si="1"/>
        <v>0</v>
      </c>
      <c r="J38" s="60" t="str">
        <f t="shared" si="13"/>
        <v>T</v>
      </c>
      <c r="K38" s="58">
        <f t="shared" si="2"/>
        <v>2.6116803776569192E-2</v>
      </c>
      <c r="L38" s="9" t="str">
        <f t="shared" si="14"/>
        <v>T</v>
      </c>
      <c r="M38" s="79">
        <f t="shared" si="3"/>
        <v>0</v>
      </c>
      <c r="N38" s="60" t="str">
        <f xml:space="preserve"> IF(N19&gt;3600, "T", ROUND(N19,1))</f>
        <v>T</v>
      </c>
      <c r="O38" s="58">
        <f t="shared" si="4"/>
        <v>2.9575193113845322E-2</v>
      </c>
      <c r="P38" s="9" t="str">
        <f t="shared" si="16"/>
        <v>T</v>
      </c>
      <c r="Q38" s="79">
        <f t="shared" si="5"/>
        <v>0</v>
      </c>
      <c r="R38" s="60" t="str">
        <f t="shared" si="17"/>
        <v>T</v>
      </c>
      <c r="S38" s="58">
        <f t="shared" si="6"/>
        <v>1.4549907182377024E-3</v>
      </c>
      <c r="T38" s="9" t="str">
        <f t="shared" si="18"/>
        <v>T</v>
      </c>
      <c r="U38" s="79">
        <f t="shared" si="7"/>
        <v>0</v>
      </c>
      <c r="V38" s="60" t="str">
        <f t="shared" si="19"/>
        <v>T</v>
      </c>
    </row>
    <row r="39" spans="1:22">
      <c r="A39" s="87"/>
      <c r="B39" s="88"/>
      <c r="C39" s="83">
        <f>COUNTIF(C24:C38, "&lt;=0.005%")</f>
        <v>7</v>
      </c>
      <c r="D39" s="84">
        <f>COUNTIF(D24:D38, "&gt;0")</f>
        <v>3</v>
      </c>
      <c r="E39" s="85">
        <f>COUNTIF(E24:E38, "&lt;=0.005%")</f>
        <v>9</v>
      </c>
      <c r="F39" s="86">
        <f>COUNTIF(F24:F38, "&gt;0")</f>
        <v>7</v>
      </c>
      <c r="G39" s="83">
        <f>COUNTIF(G24:G38, "&lt;=0.005%")</f>
        <v>5</v>
      </c>
      <c r="H39" s="84">
        <f>COUNTIF(H24:H38, "&gt;0")</f>
        <v>2</v>
      </c>
      <c r="I39" s="85">
        <f>COUNTIF(I24:I38, "&lt;=0.005%")</f>
        <v>13</v>
      </c>
      <c r="J39" s="86">
        <f>COUNTIF(J24:J38, "&gt;0")</f>
        <v>5</v>
      </c>
      <c r="K39" s="83">
        <f>COUNTIF(K24:K38, "&lt;=0.005%")</f>
        <v>4</v>
      </c>
      <c r="L39" s="84">
        <f>COUNTIF(L24:L38, "&gt;0")</f>
        <v>1</v>
      </c>
      <c r="M39" s="85">
        <f>COUNTIF(M24:M38, "&lt;=0.005%")</f>
        <v>12</v>
      </c>
      <c r="N39" s="86">
        <f>COUNTIF(N24:N38, "&gt;0")</f>
        <v>5</v>
      </c>
      <c r="O39" s="83">
        <f>COUNTIF(O24:O38, "&lt;0.005%")</f>
        <v>5</v>
      </c>
      <c r="P39" s="84">
        <f>COUNTIF(P24:P38, "&gt;0")</f>
        <v>1</v>
      </c>
      <c r="Q39" s="85">
        <f t="shared" ref="Q39" si="20">COUNTIF(Q24:Q38, "=0")</f>
        <v>12</v>
      </c>
      <c r="R39" s="86">
        <f>COUNTIF(R24:R38, "&gt;0")</f>
        <v>5</v>
      </c>
      <c r="S39" s="83">
        <f>COUNTIF(S24:S38, "=0")</f>
        <v>6</v>
      </c>
      <c r="T39" s="84">
        <f>COUNTIF(T24:T38, "&gt;0")</f>
        <v>0</v>
      </c>
      <c r="U39" s="85">
        <f t="shared" ref="U39" si="21">COUNTIF(U24:U38, "=0")</f>
        <v>9</v>
      </c>
      <c r="V39" s="86">
        <f>COUNTIF(V24:V38, "&gt;0")</f>
        <v>7</v>
      </c>
    </row>
  </sheetData>
  <mergeCells count="32">
    <mergeCell ref="M22:N22"/>
    <mergeCell ref="O21:R21"/>
    <mergeCell ref="O22:P22"/>
    <mergeCell ref="Q22:R22"/>
    <mergeCell ref="S21:V21"/>
    <mergeCell ref="S22:T22"/>
    <mergeCell ref="U22:V22"/>
    <mergeCell ref="S2:V2"/>
    <mergeCell ref="S3:T3"/>
    <mergeCell ref="U3:V3"/>
    <mergeCell ref="C21:F21"/>
    <mergeCell ref="G21:J21"/>
    <mergeCell ref="K21:N21"/>
    <mergeCell ref="C2:F2"/>
    <mergeCell ref="G2:J2"/>
    <mergeCell ref="K2:N2"/>
    <mergeCell ref="M3:N3"/>
    <mergeCell ref="O2:R2"/>
    <mergeCell ref="O3:P3"/>
    <mergeCell ref="Q3:R3"/>
    <mergeCell ref="K3:L3"/>
    <mergeCell ref="K22:L22"/>
    <mergeCell ref="C3:D3"/>
    <mergeCell ref="A3:B3"/>
    <mergeCell ref="E3:F3"/>
    <mergeCell ref="G3:H3"/>
    <mergeCell ref="I3:J3"/>
    <mergeCell ref="A22:B22"/>
    <mergeCell ref="C22:D22"/>
    <mergeCell ref="E22:F22"/>
    <mergeCell ref="G22:H22"/>
    <mergeCell ref="I22:J22"/>
  </mergeCells>
  <conditionalFormatting sqref="E24:E38">
    <cfRule type="cellIs" dxfId="29" priority="39" operator="equal">
      <formula>0</formula>
    </cfRule>
  </conditionalFormatting>
  <conditionalFormatting sqref="D24:D38">
    <cfRule type="cellIs" dxfId="28" priority="34" stopIfTrue="1" operator="between">
      <formula>0</formula>
      <formula>3600</formula>
    </cfRule>
  </conditionalFormatting>
  <conditionalFormatting sqref="F24:F38">
    <cfRule type="cellIs" dxfId="27" priority="33" operator="between">
      <formula>0</formula>
      <formula>3600</formula>
    </cfRule>
  </conditionalFormatting>
  <conditionalFormatting sqref="G24:G38">
    <cfRule type="cellIs" dxfId="26" priority="32" operator="equal">
      <formula>0</formula>
    </cfRule>
  </conditionalFormatting>
  <conditionalFormatting sqref="I24:I38">
    <cfRule type="cellIs" dxfId="25" priority="31" operator="equal">
      <formula>0</formula>
    </cfRule>
  </conditionalFormatting>
  <conditionalFormatting sqref="H24:H38">
    <cfRule type="cellIs" dxfId="24" priority="30" operator="between">
      <formula>0</formula>
      <formula>3600</formula>
    </cfRule>
  </conditionalFormatting>
  <conditionalFormatting sqref="J24:J38">
    <cfRule type="cellIs" dxfId="23" priority="29" operator="between">
      <formula>0</formula>
      <formula>3600</formula>
    </cfRule>
  </conditionalFormatting>
  <conditionalFormatting sqref="K24:K38">
    <cfRule type="cellIs" dxfId="22" priority="28" operator="equal">
      <formula>0</formula>
    </cfRule>
  </conditionalFormatting>
  <conditionalFormatting sqref="M24:M38">
    <cfRule type="cellIs" dxfId="21" priority="27" operator="equal">
      <formula>0</formula>
    </cfRule>
  </conditionalFormatting>
  <conditionalFormatting sqref="O24:O38">
    <cfRule type="cellIs" dxfId="20" priority="26" operator="equal">
      <formula>0</formula>
    </cfRule>
  </conditionalFormatting>
  <conditionalFormatting sqref="Q24:Q38">
    <cfRule type="cellIs" dxfId="19" priority="25" operator="equal">
      <formula>0</formula>
    </cfRule>
  </conditionalFormatting>
  <conditionalFormatting sqref="S24:S38">
    <cfRule type="cellIs" dxfId="18" priority="24" operator="equal">
      <formula>0</formula>
    </cfRule>
  </conditionalFormatting>
  <conditionalFormatting sqref="U24:U38">
    <cfRule type="cellIs" dxfId="17" priority="23" operator="equal">
      <formula>0</formula>
    </cfRule>
  </conditionalFormatting>
  <conditionalFormatting sqref="L24:L38">
    <cfRule type="cellIs" dxfId="16" priority="22" operator="between">
      <formula>0</formula>
      <formula>3600</formula>
    </cfRule>
  </conditionalFormatting>
  <conditionalFormatting sqref="N24:N38">
    <cfRule type="cellIs" dxfId="15" priority="21" operator="between">
      <formula>0</formula>
      <formula>3600</formula>
    </cfRule>
  </conditionalFormatting>
  <conditionalFormatting sqref="P24:P38">
    <cfRule type="cellIs" dxfId="14" priority="20" operator="between">
      <formula>0</formula>
      <formula>3600</formula>
    </cfRule>
  </conditionalFormatting>
  <conditionalFormatting sqref="R24:R38">
    <cfRule type="cellIs" dxfId="13" priority="19" operator="between">
      <formula>0</formula>
      <formula>3600</formula>
    </cfRule>
  </conditionalFormatting>
  <conditionalFormatting sqref="T24:T38">
    <cfRule type="cellIs" dxfId="12" priority="18" operator="between">
      <formula>0</formula>
      <formula>3600</formula>
    </cfRule>
  </conditionalFormatting>
  <conditionalFormatting sqref="V24:V38">
    <cfRule type="cellIs" dxfId="11" priority="17" operator="between">
      <formula>0</formula>
      <formula>3600</formula>
    </cfRule>
  </conditionalFormatting>
  <conditionalFormatting sqref="C39 E39">
    <cfRule type="cellIs" dxfId="10" priority="16" operator="equal">
      <formula>MAX(E39,C39)</formula>
    </cfRule>
  </conditionalFormatting>
  <conditionalFormatting sqref="S39 U39">
    <cfRule type="cellIs" dxfId="9" priority="3" operator="equal">
      <formula>MAX(U39,S39)</formula>
    </cfRule>
  </conditionalFormatting>
  <conditionalFormatting sqref="D39 F39">
    <cfRule type="cellIs" dxfId="8" priority="14" operator="equal">
      <formula>MAX(D39,F39)</formula>
    </cfRule>
  </conditionalFormatting>
  <conditionalFormatting sqref="O39 Q39">
    <cfRule type="cellIs" dxfId="7" priority="5" operator="equal">
      <formula>MAX(Q39,O39)</formula>
    </cfRule>
  </conditionalFormatting>
  <conditionalFormatting sqref="P39 R39">
    <cfRule type="cellIs" dxfId="6" priority="4" operator="equal">
      <formula>MAX(P39,R39)</formula>
    </cfRule>
  </conditionalFormatting>
  <conditionalFormatting sqref="G39 I39">
    <cfRule type="cellIs" dxfId="5" priority="9" operator="equal">
      <formula>MAX(I39,G39)</formula>
    </cfRule>
  </conditionalFormatting>
  <conditionalFormatting sqref="H39 J39">
    <cfRule type="cellIs" dxfId="4" priority="8" operator="equal">
      <formula>MAX(H39,J39)</formula>
    </cfRule>
  </conditionalFormatting>
  <conditionalFormatting sqref="K39 M39">
    <cfRule type="cellIs" dxfId="3" priority="7" operator="equal">
      <formula>MAX(M39,K39)</formula>
    </cfRule>
  </conditionalFormatting>
  <conditionalFormatting sqref="L39 N39">
    <cfRule type="cellIs" dxfId="2" priority="6" operator="equal">
      <formula>MAX(L39,N39)</formula>
    </cfRule>
  </conditionalFormatting>
  <conditionalFormatting sqref="T39 V39">
    <cfRule type="cellIs" dxfId="1" priority="2" operator="equal">
      <formula>MAX(T39,V39)</formula>
    </cfRule>
  </conditionalFormatting>
  <conditionalFormatting sqref="C24:C3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C46C1-7216-5744-A753-92E9FFB6DFD0}">
  <dimension ref="A2:N68"/>
  <sheetViews>
    <sheetView tabSelected="1" topLeftCell="A4" zoomScale="172" workbookViewId="0">
      <selection activeCell="J21" sqref="J21"/>
    </sheetView>
  </sheetViews>
  <sheetFormatPr baseColWidth="10" defaultRowHeight="16"/>
  <cols>
    <col min="3" max="3" width="12.1640625" bestFit="1" customWidth="1"/>
    <col min="5" max="5" width="14.1640625" bestFit="1" customWidth="1"/>
  </cols>
  <sheetData>
    <row r="2" spans="1:14">
      <c r="A2" t="s">
        <v>54</v>
      </c>
    </row>
    <row r="3" spans="1:14">
      <c r="A3" s="106" t="s">
        <v>42</v>
      </c>
      <c r="B3" s="107"/>
      <c r="C3" s="124" t="s">
        <v>43</v>
      </c>
      <c r="D3" s="107"/>
      <c r="E3" s="124" t="s">
        <v>44</v>
      </c>
      <c r="F3" s="107"/>
      <c r="G3" s="124" t="s">
        <v>45</v>
      </c>
      <c r="H3" s="107"/>
      <c r="I3" s="124" t="s">
        <v>46</v>
      </c>
      <c r="J3" s="107"/>
    </row>
    <row r="4" spans="1:14">
      <c r="A4" s="22" t="s">
        <v>47</v>
      </c>
      <c r="B4" s="32" t="s">
        <v>48</v>
      </c>
      <c r="C4" s="33" t="s">
        <v>49</v>
      </c>
      <c r="D4" s="32" t="s">
        <v>50</v>
      </c>
      <c r="E4" s="33" t="s">
        <v>49</v>
      </c>
      <c r="F4" s="32" t="s">
        <v>50</v>
      </c>
      <c r="G4" s="33" t="s">
        <v>49</v>
      </c>
      <c r="H4" s="32" t="s">
        <v>50</v>
      </c>
      <c r="I4" s="33" t="s">
        <v>49</v>
      </c>
      <c r="J4" s="32" t="s">
        <v>50</v>
      </c>
    </row>
    <row r="5" spans="1:14">
      <c r="A5" s="26" t="s">
        <v>51</v>
      </c>
      <c r="B5" s="27">
        <v>5</v>
      </c>
      <c r="C5" s="89">
        <f>AVERAGE(MAX(0, seed_0!B8*100), MAX(0, seed_1!B8*100), MAX(0, seed_2!B8*100), MAX(0,  seed_3!B8*100), MAX(0,  seed_4!B8*100))</f>
        <v>128.64471928501811</v>
      </c>
      <c r="D5" s="90">
        <v>3600</v>
      </c>
      <c r="E5" s="89">
        <f>AVERAGE(MAX(0, seed_0!G39*100), MAX(0, seed_1!G24*100), MAX(0, seed_2!G24*100), MAX(0, seed_3!G23*100), MAX(0, seed_4!G25*100))</f>
        <v>0.17637196253575058</v>
      </c>
      <c r="F5" s="90">
        <f>MIN(3600,  AVERAGE( seed_0!H39,  seed_1!H24,  seed_2!H24, seed_3!H23, seed_4!H25))</f>
        <v>3600</v>
      </c>
      <c r="G5" s="89">
        <f xml:space="preserve"> AVERAGE(MAX(0, seed_0!M49*100), MAX(0, seed_1!M42*100), MAX(0, seed_2!M33*100), MAX(0, seed_3!M34*100), MAX(0, seed_4!M40*100))</f>
        <v>0.22818109833350411</v>
      </c>
      <c r="H5" s="90">
        <f xml:space="preserve"> MIN(3600, AVERAGE( seed_0!N49, seed_1!N42, seed_2!N33, seed_3!N34, seed_4!N40))</f>
        <v>3600</v>
      </c>
      <c r="I5" s="91"/>
      <c r="J5" s="92">
        <f xml:space="preserve"> MIN(3600, AVERAGE( seed_0!T49, seed_1!T42, seed_2!T33, seed_3!T34, seed_4!T40))</f>
        <v>2497.8077941417696</v>
      </c>
    </row>
    <row r="6" spans="1:14">
      <c r="A6" s="26" t="s">
        <v>51</v>
      </c>
      <c r="B6" s="27">
        <v>10</v>
      </c>
      <c r="C6" s="89">
        <f>AVERAGE(MAX(0, seed_0!B111*100), MAX(0, seed_1!B99*100), MAX(0, seed_2!B82*100), MAX(0, seed_3!B92*100), MAX(0, seed_4!B91*100))</f>
        <v>182.34496778662685</v>
      </c>
      <c r="D6" s="90">
        <v>3600</v>
      </c>
      <c r="E6" s="89">
        <f>AVERAGE(MAX(0,seed_0!G114*100),MAX(0,seed_1!G107*100),MAX(0,seed_2!G86*100),MAX(0,seed_3!G95*100),MAX(0,seed_4!G99*100))</f>
        <v>0.18279277378880326</v>
      </c>
      <c r="F6" s="90">
        <f>MIN(3600, AVERAGE(seed_0!H114, seed_1!H107, seed_2!H86, seed_3!H95, seed_4!H99))</f>
        <v>2819.2813378334045</v>
      </c>
      <c r="G6" s="89">
        <f>AVERAGE(MAX(0, seed_0!M113*100), MAX(0, seed_1!M111*100), MAX(0, seed_2!M88*100), MAX(0, seed_3!M97*100), MAX(0, seed_4!M113*100))</f>
        <v>0.1712333777782466</v>
      </c>
      <c r="H6" s="90">
        <f>MIN(3600,AVERAGE(MAX(0,seed_0!N113),MAX(0,seed_1!N111),MAX(0,seed_2!N88),MAX(0,seed_3!N97),MAX(0,seed_4!N113)))</f>
        <v>1285.1792354106904</v>
      </c>
      <c r="I6" s="91"/>
      <c r="J6" s="92">
        <f>MIN(3600,AVERAGE(MAX(0,seed_0!T113),MAX(0,seed_1!T111),MAX(0,seed_2!T88),MAX(0,seed_3!T97),MAX(0,seed_4!T113)))</f>
        <v>662.24090703311163</v>
      </c>
    </row>
    <row r="7" spans="1:14">
      <c r="A7" s="26" t="s">
        <v>51</v>
      </c>
      <c r="B7" s="27">
        <v>15</v>
      </c>
      <c r="C7" s="89">
        <f>AVERAGE( MAX(0, seed_0!B147*100), MAX(0, seed_1!B175*100), MAX(0, seed_2!B126*100), MAX(0, seed_3!B13*100), MAX(0, seed_4!B161*100))</f>
        <v>175.25065957407702</v>
      </c>
      <c r="D7" s="90">
        <v>3600</v>
      </c>
      <c r="E7" s="89">
        <f>AVERAGE( MAX(0, seed_0!G150*100), MAX(0, seed_1!G178*100), MAX(0, seed_2!G127*100), MAX(0, seed_3!G139*100), MAX(0, seed_4!G166*100))</f>
        <v>0.30324651349570259</v>
      </c>
      <c r="F7" s="90">
        <f>MIN(3600, AVERAGE( seed_0!H150, seed_1!H178, seed_2!H127, seed_3!H139, seed_4!H166))</f>
        <v>3005.254295396805</v>
      </c>
      <c r="G7" s="89">
        <f>AVERAGE(MAX(0, seed_0!M150*100), MAX(0, seed_1!M185*100), MAX(0, seed_2!M145*100), MAX(0, seed_3!M152*100), MAX(0, seed_4!M183*100))</f>
        <v>0.18108887263157056</v>
      </c>
      <c r="H7" s="90">
        <f>MIN(3600, AVERAGE(MAX(0, seed_0!N150), MAX(0, seed_1!N185), MAX(0, seed_2!N145), MAX(0, seed_3!N152), MAX(0, seed_4!N183)))</f>
        <v>2806.9149787425995</v>
      </c>
      <c r="I7" s="91"/>
      <c r="J7" s="92">
        <f>MIN(3600, AVERAGE(MAX(0, seed_0!T150), MAX(0, seed_1!T185), MAX(0, seed_2!T145), MAX(0, seed_3!T152), MAX(0, seed_4!T183)))</f>
        <v>1309.9624507904052</v>
      </c>
      <c r="K7" s="24"/>
      <c r="L7" s="24"/>
      <c r="M7" s="24"/>
    </row>
    <row r="8" spans="1:14">
      <c r="A8" s="26" t="s">
        <v>51</v>
      </c>
      <c r="B8" s="27">
        <v>20</v>
      </c>
      <c r="C8" s="89">
        <f>AVERAGE(MAX(0,seed_0!B203*100),MAX(0,seed_1!B237*100),MAX(0,seed_2!B191*100), MAX(0, seed_3!B210*100), MAX(0, seed_4!B210*100))</f>
        <v>204.71513041597197</v>
      </c>
      <c r="D8" s="90">
        <v>3600</v>
      </c>
      <c r="E8" s="89">
        <f xml:space="preserve"> AVERAGE(MAX(0, seed_0!G205*100), MAX(0, seed_1!G239*100), MAX(0, seed_2!G192*100), MAX(0, seed_3!G212*100), MAX(0, seed_4!G212*100))</f>
        <v>0.38702039893693829</v>
      </c>
      <c r="F8" s="90">
        <f xml:space="preserve"> MIN(3600, AVERAGE( seed_0!H205, seed_1!H239, seed_2!H192, seed_3!H212,  seed_4!H212))</f>
        <v>3600</v>
      </c>
      <c r="G8" s="89">
        <f>AVERAGE(MAX(0, seed_0!M205*100), MAX(0, seed_1!M240*100), MAX(0, seed_2!M203*100), MAX(0, seed_3!M215*100), MAX(0, seed_4!M226*100))</f>
        <v>7.8401084931344095E-2</v>
      </c>
      <c r="H8" s="90">
        <f>MIN(3600, AVERAGE(MAX(0, seed_0!N205), MAX(0, seed_1!N240), MAX(0, seed_2!N203), MAX(0, seed_3!N215), MAX(0, seed_4!N226)))</f>
        <v>1814.2105250835418</v>
      </c>
      <c r="I8" s="91"/>
      <c r="J8" s="92">
        <f>MIN(3600, AVERAGE(MAX(0, seed_0!T205), MAX(0, seed_1!T240), MAX(0, seed_2!T203), MAX(0, seed_3!T215), MAX(0, seed_4!T226)))</f>
        <v>491.23245639801024</v>
      </c>
    </row>
    <row r="9" spans="1:14">
      <c r="A9" s="26" t="s">
        <v>51</v>
      </c>
      <c r="B9" s="27">
        <v>25</v>
      </c>
      <c r="C9" s="89">
        <f>AVERAGE(MAX(0, seed_0!B245*100),  MAX(0, seed_2!B257*100), MAX(0, seed_3!B260*100), MAX(0, seed_4!B261*100))</f>
        <v>669.64568459933878</v>
      </c>
      <c r="D9" s="90">
        <v>3600</v>
      </c>
      <c r="E9" s="89">
        <f>AVERAGE(MAX(0, seed_0!G246*100), MAX(0, seed_2!G258*100), MAX(0, seed_3!G262*100),  MAX(0, seed_4!G263*100))</f>
        <v>0.46040014745621716</v>
      </c>
      <c r="F9" s="90">
        <f>MIN(3600, AVERAGE( seed_0!H246,  seed_2!H258, seed_3!H262, seed_4!H263))</f>
        <v>3600</v>
      </c>
      <c r="G9" s="89">
        <f xml:space="preserve"> AVERAGE(MAX(0, seed_0!M248*100), MAX(0, seed_2!M266*100), MAX(0, seed_3!M267*100), MAX(0, seed_4!M281*100))</f>
        <v>8.2689921742140057E-2</v>
      </c>
      <c r="H9" s="90">
        <f xml:space="preserve"> MIN(3600, AVERAGE(MAX(0, seed_0!N248), MAX(0, seed_2!N266), MAX(0, seed_3!N267), MAX(0, seed_4!N281)))</f>
        <v>2569.0423707962036</v>
      </c>
      <c r="I9" s="91"/>
      <c r="J9" s="92">
        <f xml:space="preserve"> MIN(3600, AVERAGE(MAX(0, seed_0!T248),  MAX(0, seed_2!T266), MAX(0, seed_3!T267), MAX(0, seed_4!T281)))</f>
        <v>661.13666468858719</v>
      </c>
      <c r="K9" s="101" t="s">
        <v>63</v>
      </c>
    </row>
    <row r="10" spans="1:14">
      <c r="A10" s="28" t="s">
        <v>52</v>
      </c>
      <c r="B10" s="29">
        <v>5</v>
      </c>
      <c r="C10" s="93">
        <f>AVERAGE(seed_0!B69*100, seed_1!B52*100, seed_2!B39*100, seed_3!B41*100, seed_4!B51*100)</f>
        <v>261.10321542932581</v>
      </c>
      <c r="D10" s="94">
        <v>3600</v>
      </c>
      <c r="E10" s="93">
        <f>AVERAGE(MAX(0,seed_0!G71*100),MAX(0,seed_1!G70*100),MAX(0,seed_2!G54*100),MAX(0,seed_3!G55*100),MAX(0,seed_4!G63*100))</f>
        <v>0.4079970953046243</v>
      </c>
      <c r="F10" s="94">
        <f>MIN(3600, AVERAGE(MAX(0,seed_0!H71),MAX(0,seed_1!H70),MAX(0,seed_2!H54),MAX(0,seed_3!H55),MAX(0,seed_4!H63)))</f>
        <v>3009.2879060268401</v>
      </c>
      <c r="G10" s="93">
        <f xml:space="preserve"> AVERAGE(MAX(0, seed_0!M71*100), MAX(0, seed_1!M77*100), MAX(0, seed_2!M46*100), MAX(0, seed_3!M43*100), MAX(seed_4!M69*100))</f>
        <v>0.41751519684701749</v>
      </c>
      <c r="H10" s="94">
        <f xml:space="preserve"> MIN(3600, AVERAGE(MAX(0, seed_0!N71), MAX(0, seed_1!N77), MAX(0, seed_2!N46), MAX(0, seed_3!N43), MAX(seed_4!N69)))</f>
        <v>1637.2405600070954</v>
      </c>
      <c r="I10" s="95"/>
      <c r="J10" s="96">
        <f xml:space="preserve"> MIN(3600, AVERAGE(MAX(0, seed_0!T71), MAX(0, seed_1!T77), MAX(0, seed_2!T46), MAX(0, seed_3!T43), MAX(seed_4!T69)))</f>
        <v>820.14614114761355</v>
      </c>
    </row>
    <row r="11" spans="1:14">
      <c r="A11" s="28" t="s">
        <v>52</v>
      </c>
      <c r="B11" s="29">
        <v>10</v>
      </c>
      <c r="C11" s="93">
        <f>AVERAGE(seed_0!B120*100, seed_1!B117*100, seed_2!B94*100, seed_3!B103*100, seed_4!B121*100)</f>
        <v>292.99894207336882</v>
      </c>
      <c r="D11" s="94">
        <v>3600</v>
      </c>
      <c r="E11" s="93">
        <f>AVERAGE(MAX(0, seed_0!G121*100), MAX(0, seed_1!G120*100), MAX(0, seed_2!G98*100), MAX(0, seed_3!G106*100), MAX(0, seed_4!G124*100))</f>
        <v>0.7671639914179863</v>
      </c>
      <c r="F11" s="94">
        <f>MIN(3600, AVERAGE(MAX(0, seed_0!H121), MAX(0, seed_1!H120), MAX(0, seed_2!H98), MAX(0, seed_3!H106), MAX(0, seed_4!H124)))</f>
        <v>3600</v>
      </c>
      <c r="G11" s="93">
        <f>AVERAGE(MAX(0, seed_0!M122*100), MAX(0, seed_1!M132*100), MAX(0, seed_2!M97*100), MAX(0, seed_3!M105*100), MAX(0, seed_4!M135*100))</f>
        <v>0.45294734495199551</v>
      </c>
      <c r="H11" s="94">
        <f>MIN(3600, AVERAGE(MAX(0, seed_0!N122), MAX(0, seed_1!N132), MAX(0, seed_2!N97), MAX(0, seed_3!N105), MAX(0, seed_4!N135)))</f>
        <v>1819.9697651386261</v>
      </c>
      <c r="I11" s="95"/>
      <c r="J11" s="96">
        <f>MIN(3600, AVERAGE(MAX(0, seed_0!T122), MAX(0, seed_1!T132), MAX(0, seed_2!T97), MAX(0, seed_3!T105), MAX(0, seed_4!T135)))</f>
        <v>467.57425015291744</v>
      </c>
    </row>
    <row r="12" spans="1:14">
      <c r="A12" s="28" t="s">
        <v>52</v>
      </c>
      <c r="B12" s="29">
        <v>15</v>
      </c>
      <c r="C12" s="93">
        <f xml:space="preserve"> AVERAGE(seed_0!B156*100, seed_1!B191*100, seed_2!B158*100, seed_3!B163*100, seed_4!B191*100)</f>
        <v>448.4875116989989</v>
      </c>
      <c r="D12" s="94">
        <v>3600</v>
      </c>
      <c r="E12" s="93">
        <f>AVERAGE(MAX(0, seed_0!G157*100), MAX(0, seed_1!G192*100), MAX(0, seed_2!G160*100), MAX(0, seed_3!G164*100), MAX(0, seed_4!G193*100))</f>
        <v>1.1752973861116545</v>
      </c>
      <c r="F12" s="94">
        <f>MIN(3600, AVERAGE(MAX(0, seed_0!H157), MAX(0, seed_1!H192), MAX(0, seed_2!H160), MAX(0, seed_3!H164), MAX(0, seed_4!H193)))</f>
        <v>3600</v>
      </c>
      <c r="G12" s="93">
        <f>AVERAGE(MAX(0, seed_0!M166*100), MAX(0, seed_1!M198*100), MAX(0, seed_2!M165*100), MAX(0, seed_3!M171*100), MAX(0, seed_4!M193*100))</f>
        <v>0.26434668224551389</v>
      </c>
      <c r="H12" s="94">
        <f>MIN(3600, AVERAGE(MAX(0, seed_0!N166), MAX(0, seed_1!N198), MAX(0, seed_2!N165), MAX(0, seed_3!N171), MAX(0, seed_4!N193)))</f>
        <v>3292.1728432178497</v>
      </c>
      <c r="I12" s="95"/>
      <c r="J12" s="96">
        <f>MIN(3600, AVERAGE(MAX(0, seed_0!T166), MAX(0, seed_1!T198), MAX(0, seed_2!T165), MAX(0, seed_3!T171), MAX(0, seed_4!T193)))</f>
        <v>763.61344799995425</v>
      </c>
    </row>
    <row r="13" spans="1:14">
      <c r="A13" s="28" t="s">
        <v>52</v>
      </c>
      <c r="B13" s="29">
        <v>20</v>
      </c>
      <c r="C13" s="93">
        <f xml:space="preserve"> AVERAGE(seed_0!B211*100, seed_1!B246*100, seed_2!B217*100, seed_3!B221*100, seed_4!B243*100)</f>
        <v>298.27282472628542</v>
      </c>
      <c r="D13" s="94">
        <v>3600</v>
      </c>
      <c r="E13" s="93">
        <f>AVERAGE(MAX(0, seed_0!G211*100), MAX(0, seed_1!G247*100), MAX(0, seed_2!G218*100), MAX(0, seed_3!G222*100), MAX(0, seed_4!G245*100))</f>
        <v>1.422226874882488</v>
      </c>
      <c r="F13" s="94">
        <f>MIN(3600, AVERAGE(MAX(0, seed_0!H211), MAX(0, seed_1!H247), MAX(0, seed_2!H218), MAX(0, seed_3!H222), MAX(0, seed_4!H245)))</f>
        <v>3600</v>
      </c>
      <c r="G13" s="93">
        <f>AVERAGE(MAX(0, seed_0!M217*100), MAX(0, seed_1!M251*100), MAX(0, seed_2!M223*100), MAX(0, seed_3!M226*100), MAX(0, seed_4!M245*100))</f>
        <v>0.37996946811967314</v>
      </c>
      <c r="H13" s="94">
        <f>MIN(3600, AVERAGE(MAX(0, seed_0!N217), MAX(0, seed_1!N251), MAX(0, seed_2!N223), MAX(0, seed_3!N226), MAX(0, seed_4!N245)))</f>
        <v>3600</v>
      </c>
      <c r="I13" s="95"/>
      <c r="J13" s="96">
        <f>MIN(3600, AVERAGE(MAX(0, seed_0!T217), MAX(0, seed_1!T251), MAX(0, seed_2!T223), MAX(0, seed_3!T226), MAX(0, seed_4!T245)))</f>
        <v>730.20565314292912</v>
      </c>
      <c r="K13" s="7"/>
      <c r="L13" s="7"/>
      <c r="M13" s="7"/>
      <c r="N13" s="7"/>
    </row>
    <row r="14" spans="1:14">
      <c r="A14" s="28" t="s">
        <v>52</v>
      </c>
      <c r="B14" s="29">
        <v>25</v>
      </c>
      <c r="C14" s="93">
        <f xml:space="preserve"> AVERAGE(seed_2!B272*100, seed_3!B273*100, seed_4!B295*100)</f>
        <v>355.59760041686218</v>
      </c>
      <c r="D14" s="94">
        <v>3600</v>
      </c>
      <c r="E14" s="93">
        <f>AVERAGE(MAX(0, seed_0!G254*100), MAX(0, seed_2!G273*100), MAX(0, seed_3!G274*100), MAX(0, seed_4!G296*100))</f>
        <v>1.4855055858161172</v>
      </c>
      <c r="F14" s="94">
        <f>MIN(3600, AVERAGE(MAX(0, seed_0!H254), MAX(0, seed_2!H273), MAX(0, seed_3!H274), MAX(0, seed_4!H296)))</f>
        <v>3600</v>
      </c>
      <c r="G14" s="93">
        <f xml:space="preserve"> AVERAGE(MAX(0, seed_0!M256*100), MAX(0, seed_2!M277*100), MAX(0, seed_3!M277*100), MAX(0, seed_4!M297*100))</f>
        <v>0.23379255283364211</v>
      </c>
      <c r="H14" s="94">
        <f xml:space="preserve"> MIN(3600, AVERAGE(MAX(0, seed_0!N256),  MAX(0, seed_2!N277), MAX(0, seed_3!N277), MAX(0, seed_4!N297)))</f>
        <v>3061.9614071846008</v>
      </c>
      <c r="I14" s="95"/>
      <c r="J14" s="96">
        <f xml:space="preserve"> MIN(3600, AVERAGE(MAX(0, seed_0!T256), MAX(0, seed_2!T277), MAX(0, seed_3!T277), MAX(0, seed_4!T297)))</f>
        <v>734.48923019947051</v>
      </c>
      <c r="K14" s="101" t="s">
        <v>63</v>
      </c>
      <c r="L14" s="7"/>
      <c r="M14" s="7"/>
      <c r="N14" s="7"/>
    </row>
    <row r="15" spans="1:14">
      <c r="A15" s="30" t="s">
        <v>53</v>
      </c>
      <c r="B15" s="31">
        <v>5</v>
      </c>
      <c r="C15" s="97">
        <f xml:space="preserve"> AVERAGE(seed_0!B77*100, seed_1!B86*100, seed_2!B60*100, seed_3!B61*100, seed_4!B77*100)</f>
        <v>364.98295682498815</v>
      </c>
      <c r="D15" s="98">
        <v>3600</v>
      </c>
      <c r="E15" s="97">
        <f>AVERAGE(MAX(0, seed_0!G91*100), MAX(0, seed_1!G91*100), MAX(0, seed_2!G67*100), MAX(0, seed_3!G74*100), MAX(0, seed_4!G83*100))</f>
        <v>0.62794074668883604</v>
      </c>
      <c r="F15" s="99">
        <f>AVERAGE(MAX(0, seed_0!H91), MAX(0, seed_1!H91), MAX(0, seed_2!H67), MAX(0, seed_3!H74), MAX(0, seed_4!H83))</f>
        <v>3330.1933691978456</v>
      </c>
      <c r="G15" s="97">
        <f>AVERAGE(MAX(0,seed_0!M99*100),MAX(0,seed_1!M91*100),MAX(0,seed_2!M72*100),MAX(0,seed_3!M77*100),MAX(0,seed_4!M79*100))</f>
        <v>1.0128758893311574</v>
      </c>
      <c r="H15" s="98">
        <f>MIN(3600, AVERAGE(MAX(0,seed_0!N99),MAX(0,seed_1!N91),MAX(0,seed_2!N72),MAX(0,seed_3!N77),MAX(0,seed_4!N79)))</f>
        <v>2563.7701481748231</v>
      </c>
      <c r="I15" s="55"/>
      <c r="J15" s="100">
        <f>MIN(3600, AVERAGE(MAX(0,seed_0!T99),MAX(0,seed_1!T91),MAX(0,seed_2!T72),MAX(0,seed_3!T77),MAX(0,seed_4!T79)))</f>
        <v>1073.3036114692688</v>
      </c>
      <c r="K15" s="7"/>
      <c r="L15" s="7"/>
      <c r="M15" s="7"/>
      <c r="N15" s="7"/>
    </row>
    <row r="16" spans="1:14">
      <c r="A16" s="30" t="s">
        <v>53</v>
      </c>
      <c r="B16" s="31">
        <v>10</v>
      </c>
      <c r="C16" s="97">
        <f>AVERAGE(seed_0!B128*100, seed_1!B150*100, seed_2!B106*100, seed_3!B112*100, seed_4!B146*100)</f>
        <v>395.67105476661175</v>
      </c>
      <c r="D16" s="98">
        <v>3600</v>
      </c>
      <c r="E16" s="97">
        <f>AVERAGE(MAX(0,seed_0!G130*100),MAX(0,seed_1!G151*100),MAX(0,seed_2!G107*100),MAX(0,seed_3!G113*100),MAX(0,seed_4!G149*100))</f>
        <v>1.8263848475969571</v>
      </c>
      <c r="F16" s="99">
        <f>MIN(3600, AVERAGE(MAX(0,seed_0!H130),MAX(0,seed_1!H151),MAX(0,seed_2!H107),MAX(0,seed_3!H113),MAX(0,seed_4!H149)))</f>
        <v>3600</v>
      </c>
      <c r="G16" s="97">
        <f>AVERAGE(MAX(0,seed_0!M135*100),MAX(0,seed_1!M159*100),MAX(0,seed_2!M113*100),MAX(0,seed_3!M119*100),MAX(0,seed_4!M153*100))</f>
        <v>0.62874806602389233</v>
      </c>
      <c r="H16" s="98">
        <f>MIN(3600, AVERAGE(MAX(0,seed_0!N135),MAX(0,seed_1!N159),MAX(0,seed_2!N113),MAX(0,seed_3!N119),MAX(0,seed_4!N153)))</f>
        <v>3600</v>
      </c>
      <c r="I16" s="55"/>
      <c r="J16" s="100">
        <f>MIN(3600, AVERAGE(MAX(0,seed_0!T135),MAX(0,seed_1!T159),MAX(0,seed_2!T113),MAX(0,seed_3!T119),MAX(0,seed_4!T153)))</f>
        <v>1196.6820431709289</v>
      </c>
      <c r="K16" s="7"/>
      <c r="L16" s="7"/>
      <c r="M16" s="7"/>
      <c r="N16" s="7"/>
    </row>
    <row r="17" spans="1:14">
      <c r="A17" s="30" t="s">
        <v>53</v>
      </c>
      <c r="B17" s="31">
        <v>15</v>
      </c>
      <c r="C17" s="97">
        <f xml:space="preserve"> AVERAGE(seed_1!B214*100, seed_2!B181*100, seed_3!B190*100, seed_4!B199*100)</f>
        <v>540.45801852040393</v>
      </c>
      <c r="D17" s="98">
        <v>3600</v>
      </c>
      <c r="E17" s="97">
        <f xml:space="preserve"> AVERAGE(MAX(0, seed_1!G215*100), MAX(0, seed_2!G182*100), MAX(0, seed_3!G191*100), MAX(0, seed_4!G200*100))</f>
        <v>2.2049607842359298</v>
      </c>
      <c r="F17" s="99">
        <f xml:space="preserve"> MIN(3600, AVERAGE(MAX(0, seed_1!H215), MAX(0, seed_2!H182), MAX(0, seed_3!H191), MAX(0, seed_4!H200)))</f>
        <v>3600</v>
      </c>
      <c r="G17" s="97">
        <f>AVERAGE(MAX(0,seed_1!M219*100),MAX(0,seed_2!M183*100),MAX(0,seed_3!M194*100),MAX(0,seed_4!M202*100))</f>
        <v>0.52004604298883317</v>
      </c>
      <c r="H17" s="98">
        <f>MIN(3600, AVERAGE(MAX(0,seed_1!N219),MAX(0,seed_2!N183),MAX(0,seed_3!N194),MAX(0,seed_4!N202)))</f>
        <v>3124.3139473199844</v>
      </c>
      <c r="I17" s="55"/>
      <c r="J17" s="100">
        <f>MIN(3600, AVERAGE(MAX(0,seed_1!T219),MAX(0,seed_2!T183),MAX(0,seed_3!T194),MAX(0,seed_4!T202)))</f>
        <v>654.05919647216797</v>
      </c>
      <c r="K17" s="101" t="s">
        <v>64</v>
      </c>
      <c r="L17" s="7"/>
      <c r="M17" s="7"/>
      <c r="N17" s="7"/>
    </row>
    <row r="18" spans="1:14">
      <c r="A18" s="30" t="s">
        <v>53</v>
      </c>
      <c r="B18" s="31">
        <v>20</v>
      </c>
      <c r="C18" s="97">
        <f xml:space="preserve"> AVERAGE(seed_0!B224*100, seed_1!B267*100, seed_2!B240*100, seed_4!B251*100)</f>
        <v>1047.5484747730407</v>
      </c>
      <c r="D18" s="98">
        <v>3600</v>
      </c>
      <c r="E18" s="97">
        <f xml:space="preserve"> AVERAGE(MAX(0, seed_0!G225*100), MAX(0, seed_1!G267*100), MAX(0, seed_2!G241*100), MAX(0, seed_4!G252*100))</f>
        <v>3.2200131426299512</v>
      </c>
      <c r="F18" s="99">
        <f>MIN(3600,  AVERAGE(MAX(0, seed_0!H225), MAX(0, seed_1!H267), MAX(0, seed_2!H241),  MAX(0, seed_4!H252)))</f>
        <v>3600</v>
      </c>
      <c r="G18" s="97">
        <f xml:space="preserve"> AVERAGE(MAX(0, seed_0!M227*100), MAX(0, seed_1!M268*100), MAX(0, seed_2!M243*100), MAX(0, seed_4!M253*100))</f>
        <v>0.44188934695986681</v>
      </c>
      <c r="H18" s="98">
        <f xml:space="preserve"> MIN(3600,  AVERAGE(MAX(0, seed_0!N227), MAX(0, seed_1!N268), MAX(0, seed_2!N243), MAX(0, seed_4!N253)))</f>
        <v>3600</v>
      </c>
      <c r="I18" s="55"/>
      <c r="J18" s="100">
        <f xml:space="preserve"> MIN(3600,  AVERAGE(MAX(0, seed_0!T227), MAX(0, seed_1!T268), MAX(0, seed_2!T243), MAX(0, seed_4!T253)))</f>
        <v>710.58575475215912</v>
      </c>
      <c r="K18" s="101" t="s">
        <v>65</v>
      </c>
      <c r="L18" s="7"/>
      <c r="M18" s="7"/>
      <c r="N18" s="7"/>
    </row>
    <row r="19" spans="1:14">
      <c r="A19" s="30" t="s">
        <v>53</v>
      </c>
      <c r="B19" s="31">
        <v>25</v>
      </c>
      <c r="C19" s="97">
        <f xml:space="preserve"> AVERAGE(seed_0!B262*100, seed_1!B324*100, seed_2!B286*100, seed_3!B288*100, seed_4!B303*100)</f>
        <v>4779.4437542216965</v>
      </c>
      <c r="D19" s="98">
        <v>3600</v>
      </c>
      <c r="E19" s="97">
        <f>AVERAGE(MAX(0, seed_0!G262*100), MAX(0, seed_1!G324*100), MAX(0, seed_2!G286*100), MAX(0, seed_3!G288*100), MAX(0, seed_4!G304*100))</f>
        <v>4.3285350877297279</v>
      </c>
      <c r="F19" s="99">
        <f>MIN(3600, AVERAGE(MAX(0, seed_0!H262), MAX(0, seed_1!H324), MAX(0, seed_2!H286), MAX(0, seed_3!H288), MAX(0, seed_4!H304)))</f>
        <v>3600</v>
      </c>
      <c r="G19" s="97">
        <f>AVERAGE(MAX(0, seed_0!M264*100), MAX(0, seed_1!M326*100), MAX(0, seed_2!M288*100), MAX(0, seed_3!M290*100), MAX(0, seed_4!M305*100))</f>
        <v>1.7848567888297158</v>
      </c>
      <c r="H19" s="98">
        <f>MIN(3600, AVERAGE(MAX(0, seed_0!N264), MAX(0, seed_1!N326), MAX(0, seed_2!N288), MAX(0, seed_3!N290), MAX(0, seed_4!N305)))</f>
        <v>3600</v>
      </c>
      <c r="I19" s="55"/>
      <c r="J19" s="100">
        <f>MIN(3600, AVERAGE(MAX(0, seed_0!T264), MAX(0, seed_1!T326), MAX(0, seed_2!T288), MAX(0, seed_3!T290), MAX(0, seed_4!T305)))</f>
        <v>781.58065056800842</v>
      </c>
      <c r="K19" s="7"/>
      <c r="L19" s="7"/>
      <c r="M19" s="7"/>
      <c r="N19" s="7"/>
    </row>
    <row r="21" spans="1:14">
      <c r="A21" s="34"/>
      <c r="B21" s="10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>
      <c r="A22" s="125"/>
      <c r="B22" s="125"/>
      <c r="C22" s="126"/>
      <c r="D22" s="126"/>
      <c r="E22" s="126"/>
      <c r="F22" s="126"/>
      <c r="G22" s="126"/>
      <c r="H22" s="126"/>
      <c r="I22" s="126"/>
      <c r="J22" s="126"/>
      <c r="K22" s="126"/>
      <c r="L22" s="126"/>
    </row>
    <row r="23" spans="1:14">
      <c r="A23" s="34"/>
      <c r="B23" s="34"/>
      <c r="C23" s="39"/>
      <c r="D23" s="39"/>
      <c r="E23" s="39"/>
      <c r="F23" s="39"/>
      <c r="G23" s="39"/>
      <c r="H23" s="39"/>
      <c r="I23" s="39"/>
      <c r="J23" s="39"/>
      <c r="K23" s="39"/>
      <c r="L23" s="39"/>
    </row>
    <row r="24" spans="1:14">
      <c r="A24" s="34"/>
      <c r="B24" s="34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4">
      <c r="A25" s="34"/>
      <c r="B25" s="34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4">
      <c r="A26" s="34"/>
      <c r="B26" s="34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4">
      <c r="A27" s="34"/>
      <c r="B27" s="34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4">
      <c r="A28" s="34"/>
      <c r="B28" s="34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4">
      <c r="A29" s="34"/>
      <c r="B29" s="34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4">
      <c r="A30" s="34"/>
      <c r="B30" s="34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4">
      <c r="A31" s="34"/>
      <c r="B31" s="34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4">
      <c r="A32" s="34"/>
      <c r="B32" s="34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>
      <c r="A33" s="34"/>
      <c r="B33" s="34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2">
      <c r="A34" s="34"/>
      <c r="B34" s="34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12">
      <c r="A37" s="34"/>
      <c r="B37" s="34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12">
      <c r="A38" s="34"/>
      <c r="B38" s="34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1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1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2">
      <c r="A41" s="125"/>
      <c r="B41" s="125"/>
      <c r="C41" s="126"/>
      <c r="D41" s="126"/>
      <c r="E41" s="126"/>
      <c r="F41" s="126"/>
      <c r="G41" s="126"/>
      <c r="H41" s="126"/>
      <c r="I41" s="126"/>
      <c r="J41" s="126"/>
      <c r="K41" s="126"/>
      <c r="L41" s="126"/>
    </row>
    <row r="42" spans="1:12">
      <c r="A42" s="34"/>
      <c r="B42" s="34"/>
      <c r="C42" s="39"/>
      <c r="D42" s="39"/>
      <c r="E42" s="39"/>
      <c r="F42" s="39"/>
      <c r="G42" s="39"/>
      <c r="H42" s="39"/>
      <c r="I42" s="39"/>
      <c r="J42" s="39"/>
      <c r="K42" s="39"/>
      <c r="L42" s="39"/>
    </row>
    <row r="43" spans="1:12">
      <c r="A43" s="34"/>
      <c r="B43" s="34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>
      <c r="A44" s="34"/>
      <c r="B44" s="34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>
      <c r="A45" s="34"/>
      <c r="B45" s="34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>
      <c r="A46" s="34"/>
      <c r="B46" s="34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>
      <c r="A47" s="34"/>
      <c r="B47" s="34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2">
      <c r="A48" s="34"/>
      <c r="B48" s="34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>
      <c r="A49" s="34"/>
      <c r="B49" s="34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>
      <c r="A50" s="34"/>
      <c r="B50" s="34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>
      <c r="A51" s="34"/>
      <c r="B51" s="34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>
      <c r="A52" s="34"/>
      <c r="B52" s="34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>
      <c r="A53" s="34"/>
      <c r="B53" s="34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>
      <c r="A54" s="34"/>
      <c r="B54" s="34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12">
      <c r="A55" s="34"/>
      <c r="B55" s="34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>
      <c r="A56" s="34"/>
      <c r="B56" s="34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>
      <c r="A57" s="34"/>
      <c r="B57" s="34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 spans="1:1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1:1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spans="1:1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 spans="1:1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 spans="1:1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 spans="1:1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 spans="1:1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 spans="1:1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spans="1:1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 spans="1:1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1:1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</sheetData>
  <mergeCells count="17">
    <mergeCell ref="K22:L22"/>
    <mergeCell ref="A41:B41"/>
    <mergeCell ref="C41:D41"/>
    <mergeCell ref="E41:F41"/>
    <mergeCell ref="G41:H41"/>
    <mergeCell ref="I41:J41"/>
    <mergeCell ref="K41:L41"/>
    <mergeCell ref="A22:B22"/>
    <mergeCell ref="C22:D22"/>
    <mergeCell ref="E22:F22"/>
    <mergeCell ref="G22:H22"/>
    <mergeCell ref="I22:J22"/>
    <mergeCell ref="A3:B3"/>
    <mergeCell ref="C3:D3"/>
    <mergeCell ref="E3:F3"/>
    <mergeCell ref="G3:H3"/>
    <mergeCell ref="I3:J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 settings</vt:lpstr>
      <vt:lpstr>seed_0</vt:lpstr>
      <vt:lpstr>seed_1</vt:lpstr>
      <vt:lpstr>seed_2</vt:lpstr>
      <vt:lpstr>seed_3</vt:lpstr>
      <vt:lpstr>seed_4</vt:lpstr>
      <vt:lpstr>RNMDT vs p-LD</vt:lpstr>
      <vt:lpstr>averaged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Microsoft Office User</cp:lastModifiedBy>
  <dcterms:created xsi:type="dcterms:W3CDTF">2018-05-22T02:41:32Z</dcterms:created>
  <dcterms:modified xsi:type="dcterms:W3CDTF">2020-05-12T10:55:09Z</dcterms:modified>
</cp:coreProperties>
</file>