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91706\Desktop\"/>
    </mc:Choice>
  </mc:AlternateContent>
  <xr:revisionPtr revIDLastSave="0" documentId="8_{BA20187B-2ABA-4B9F-A309-AF7184D4985C}" xr6:coauthVersionLast="47" xr6:coauthVersionMax="47" xr10:uidLastSave="{00000000-0000-0000-0000-000000000000}"/>
  <bookViews>
    <workbookView xWindow="-108" yWindow="-108" windowWidth="23256" windowHeight="12456" activeTab="3" xr2:uid="{26D4546B-D2A1-4444-8EAF-A6228F96F0C1}"/>
  </bookViews>
  <sheets>
    <sheet name="Sheet3" sheetId="7" r:id="rId1"/>
    <sheet name="Data" sheetId="2" r:id="rId2"/>
    <sheet name="Pivot Tables" sheetId="6" r:id="rId3"/>
    <sheet name="Call-Center-Report-Dashboard" sheetId="5" r:id="rId4"/>
    <sheet name="Assets" sheetId="4" r:id="rId5"/>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0" hidden="1">Sheet3!$A$3:$M$338</definedName>
    <definedName name="Slicer_Representativ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2" i="5" l="1"/>
  <c r="F94" i="6"/>
  <c r="C116" i="6"/>
  <c r="C130" i="6" s="1"/>
  <c r="T33" i="5" s="1"/>
  <c r="C118" i="6"/>
  <c r="C126" i="6" s="1"/>
  <c r="C132" i="6" s="1"/>
  <c r="T35" i="5" s="1"/>
  <c r="C117" i="6"/>
  <c r="C125" i="6" s="1"/>
  <c r="C131" i="6" s="1"/>
  <c r="T34" i="5" s="1"/>
  <c r="Z23" i="5"/>
  <c r="Z24" i="5"/>
  <c r="AA24" i="5"/>
  <c r="AB24" i="5"/>
  <c r="AC24" i="5"/>
  <c r="AD24" i="5"/>
  <c r="AE24" i="5"/>
  <c r="AF24" i="5"/>
  <c r="Z25" i="5"/>
  <c r="AA25" i="5"/>
  <c r="AB25" i="5"/>
  <c r="AC25" i="5"/>
  <c r="AD25" i="5"/>
  <c r="AE25" i="5"/>
  <c r="AF25" i="5"/>
  <c r="Z26" i="5"/>
  <c r="AA26" i="5"/>
  <c r="AB26" i="5"/>
  <c r="AC26" i="5"/>
  <c r="AD26" i="5"/>
  <c r="AE26" i="5"/>
  <c r="AF26" i="5"/>
  <c r="Z27" i="5"/>
  <c r="AA27" i="5"/>
  <c r="AB27" i="5"/>
  <c r="AC27" i="5"/>
  <c r="AD27" i="5"/>
  <c r="AE27" i="5"/>
  <c r="AF27" i="5"/>
  <c r="Z28" i="5"/>
  <c r="Z29" i="5"/>
  <c r="AA29" i="5"/>
  <c r="AB29" i="5"/>
  <c r="AC29" i="5"/>
  <c r="AD29" i="5"/>
  <c r="AE29" i="5"/>
  <c r="AF29" i="5"/>
  <c r="Z30" i="5"/>
  <c r="AA30" i="5"/>
  <c r="AB30" i="5"/>
  <c r="AC30" i="5"/>
  <c r="AD30" i="5"/>
  <c r="AE30" i="5"/>
  <c r="AF30" i="5"/>
  <c r="Z31" i="5"/>
  <c r="AA31" i="5"/>
  <c r="AB31" i="5"/>
  <c r="AC31" i="5"/>
  <c r="AD31" i="5"/>
  <c r="AE31" i="5"/>
  <c r="AF31" i="5"/>
  <c r="Z32" i="5"/>
  <c r="AA32" i="5"/>
  <c r="AB32" i="5"/>
  <c r="AC32" i="5"/>
  <c r="AD32" i="5"/>
  <c r="AE32" i="5"/>
  <c r="AF32" i="5"/>
  <c r="Z33" i="5"/>
  <c r="AA33" i="5"/>
  <c r="AB33" i="5"/>
  <c r="AC33" i="5"/>
  <c r="AD33" i="5"/>
  <c r="AE33" i="5"/>
  <c r="AF33" i="5"/>
  <c r="Z34" i="5"/>
  <c r="AA34" i="5"/>
  <c r="AB34" i="5"/>
  <c r="AC34" i="5"/>
  <c r="AD34" i="5"/>
  <c r="AE34" i="5"/>
  <c r="AF34" i="5"/>
  <c r="Z35" i="5"/>
  <c r="Z36" i="5"/>
  <c r="AA36" i="5"/>
  <c r="AB36" i="5"/>
  <c r="AC36" i="5"/>
  <c r="AD36" i="5"/>
  <c r="AE36" i="5"/>
  <c r="AF36" i="5"/>
  <c r="Z37" i="5"/>
  <c r="AA37" i="5"/>
  <c r="AB37" i="5"/>
  <c r="AC37" i="5"/>
  <c r="AD37" i="5"/>
  <c r="AE37" i="5"/>
  <c r="AF37" i="5"/>
  <c r="Z38" i="5"/>
  <c r="AA38" i="5"/>
  <c r="AB38" i="5"/>
  <c r="AC38" i="5"/>
  <c r="AD38" i="5"/>
  <c r="AE38" i="5"/>
  <c r="AF38" i="5"/>
  <c r="Z39" i="5"/>
  <c r="AA39" i="5"/>
  <c r="AB39" i="5"/>
  <c r="AC39" i="5"/>
  <c r="AD39" i="5"/>
  <c r="AE39" i="5"/>
  <c r="AF39" i="5"/>
  <c r="Z40" i="5"/>
  <c r="AA40" i="5"/>
  <c r="AB40" i="5"/>
  <c r="AC40" i="5"/>
  <c r="AD40" i="5"/>
  <c r="AE40" i="5"/>
  <c r="AF40" i="5"/>
  <c r="C97" i="6" a="1"/>
  <c r="C97"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T65" i="6" l="1" a="1"/>
  <c r="T65" i="6" s="1"/>
  <c r="G97" i="6"/>
  <c r="G101" i="6"/>
  <c r="G99" i="6"/>
  <c r="G98" i="6"/>
  <c r="F97" i="6"/>
  <c r="F101" i="6"/>
  <c r="F100" i="6"/>
  <c r="F99" i="6"/>
  <c r="F98" i="6"/>
  <c r="G10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3B6C55-F61D-4C60-B4B7-A40D533005E1}" keepAlive="1" name="ModelConnection_ExternalData_1" description="Data Model" type="5" refreshedVersion="8" minRefreshableVersion="5" saveData="1">
    <dbPr connection="Data Model Connection" command="DRILLTHROUGH MAXROWS 1000 SELECT FROM [Model] WHERE (([Measures].[call count],[customers].[City].&amp;[Columbus]))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9CB40975-62A7-4A82-BDFB-6CCB48AAE7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9C2C0DD-2B25-4477-B122-02FD52187E74}"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4" xr16:uid="{280455DD-C189-4390-94C5-25B2000479E9}"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<sst xmlns="http://schemas.openxmlformats.org/spreadsheetml/2006/main" count="5231" uniqueCount="1106">
  <si>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</si>
  <si>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</si>
  <si>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</si>
  <si>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</si>
  <si>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</si>
  <si>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</si>
  <si>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</si>
  <si>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</si>
  <si>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</si>
  <si>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</si>
  <si>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</si>
  <si>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</si>
  <si>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</si>
  <si>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</si>
  <si>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</si>
  <si>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</si>
  <si>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</si>
  <si>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</si>
  <si>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</si>
  <si>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</si>
  <si>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</si>
  <si>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</si>
  <si>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</si>
  <si>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</si>
  <si>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</si>
  <si>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</si>
  <si>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</si>
  <si>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</si>
  <si>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</si>
  <si>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</si>
  <si>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</si>
  <si>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</si>
  <si>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</si>
  <si>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</si>
  <si>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</si>
  <si>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</si>
  <si>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</si>
  <si>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</si>
  <si>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</si>
  <si>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</si>
  <si>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</si>
  <si>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</si>
  <si>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</si>
  <si>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</si>
  <si>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</si>
  <si>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</si>
  <si>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</si>
  <si>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</si>
  <si>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</si>
  <si>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</si>
  <si>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</si>
  <si>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</si>
  <si>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</si>
  <si>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</si>
  <si>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</si>
  <si>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</si>
  <si>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</si>
  <si>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</si>
  <si>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</si>
  <si>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</si>
  <si>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</si>
  <si>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</si>
  <si>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</si>
  <si>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</si>
  <si>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</si>
  <si>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</si>
  <si>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</si>
  <si>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</si>
  <si>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</si>
  <si>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</si>
  <si>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</si>
  <si>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</si>
  <si>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</si>
  <si>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</si>
  <si>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</si>
  <si>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</si>
  <si>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</si>
  <si>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</si>
  <si>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</si>
  <si>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</si>
  <si>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</si>
  <si>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</si>
  <si>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</si>
  <si>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</si>
  <si>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</si>
  <si>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</si>
  <si>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</si>
  <si>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</si>
  <si>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</si>
  <si>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</si>
  <si>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</si>
  <si>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</si>
  <si>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</si>
  <si>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</si>
  <si>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</si>
  <si>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</si>
  <si>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</si>
  <si>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</si>
  <si>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</si>
  <si>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</si>
  <si>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</si>
  <si>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</si>
  <si>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</si>
  <si>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</si>
  <si>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</si>
  <si>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</si>
  <si>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</si>
  <si>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</si>
  <si>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</si>
  <si>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</si>
  <si>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</si>
  <si>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</si>
  <si>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</si>
  <si>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</si>
  <si>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</si>
  <si>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</si>
  <si>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</si>
  <si>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</si>
  <si>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</si>
  <si>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</si>
  <si>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</si>
  <si>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</si>
  <si>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</si>
  <si>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</si>
  <si>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</si>
  <si>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</si>
  <si>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</si>
  <si>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</si>
  <si>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</si>
  <si>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</si>
  <si>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</si>
  <si>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</si>
  <si>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</si>
  <si>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</si>
  <si>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</si>
  <si>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</si>
  <si>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</si>
  <si>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</si>
  <si>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</si>
  <si>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</si>
  <si>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</si>
  <si>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</si>
  <si>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</si>
  <si>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</si>
  <si>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</si>
  <si>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</si>
  <si>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</si>
  <si>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</si>
  <si>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</si>
  <si>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</si>
  <si>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</si>
  <si>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</si>
  <si>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</si>
  <si>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</si>
  <si>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</si>
  <si>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</si>
  <si>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</si>
  <si>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</si>
  <si>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</si>
  <si>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</si>
  <si>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</si>
  <si>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</si>
  <si>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</si>
  <si>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</si>
  <si>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</si>
  <si>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</si>
  <si>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</si>
  <si>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</si>
  <si>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</si>
  <si>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</si>
  <si>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</si>
  <si>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</si>
  <si>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</si>
  <si>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</si>
  <si>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</si>
  <si>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</si>
  <si>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</si>
  <si>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</si>
  <si>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</si>
  <si>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</si>
  <si>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</si>
  <si>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</si>
  <si>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</si>
  <si>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</si>
  <si>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</si>
  <si>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</si>
  <si>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</si>
  <si>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</si>
  <si>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</si>
  <si>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</si>
  <si>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</si>
  <si>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</si>
  <si>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</si>
  <si>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</si>
  <si>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</si>
  <si>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</si>
  <si>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</si>
  <si>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</si>
  <si>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</si>
  <si>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</si>
  <si>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</si>
  <si>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</si>
  <si>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</si>
  <si>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</si>
  <si>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</si>
  <si>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</si>
  <si>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</si>
  <si>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</si>
  <si>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</si>
  <si>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</si>
  <si>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</si>
  <si>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</si>
  <si>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</si>
  <si>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</si>
  <si>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</si>
  <si>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</si>
  <si>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</si>
  <si>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</si>
  <si>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</si>
  <si>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</si>
  <si>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</si>
  <si>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</si>
  <si>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</si>
  <si>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</si>
  <si>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</si>
  <si>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</si>
  <si>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</si>
  <si>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</si>
  <si>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</si>
  <si>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</si>
  <si>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</si>
  <si>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</si>
  <si>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</si>
  <si>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</si>
  <si>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</si>
  <si>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</si>
  <si>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</si>
  <si>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</si>
  <si>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</si>
  <si>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</si>
  <si>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</si>
  <si>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</si>
  <si>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</si>
  <si>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</si>
  <si>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</si>
  <si>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</si>
  <si>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</si>
  <si>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</si>
  <si>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</si>
  <si>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</si>
  <si>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</si>
  <si>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</si>
  <si>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</si>
  <si>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</si>
  <si>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</si>
  <si>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</si>
  <si>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</si>
  <si>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</si>
  <si>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</si>
  <si>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</si>
  <si>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</si>
  <si>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</si>
  <si>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</si>
  <si>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</si>
  <si>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</si>
  <si>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</si>
  <si>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</si>
  <si>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</si>
  <si>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</si>
  <si>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</si>
  <si>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</si>
  <si>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</si>
  <si>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</si>
  <si>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</si>
  <si>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</si>
  <si>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</si>
  <si>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</si>
  <si>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</si>
  <si>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</si>
  <si>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</si>
  <si>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</si>
  <si>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</si>
  <si>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</si>
  <si>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</si>
  <si>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</si>
  <si>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</si>
  <si>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</si>
  <si>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</si>
  <si>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</si>
  <si>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</si>
  <si>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</si>
  <si>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</si>
  <si>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</si>
  <si>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</si>
  <si>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</si>
  <si>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</si>
  <si>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</si>
  <si>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</si>
  <si>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</si>
  <si>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</si>
  <si>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</si>
  <si>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</si>
  <si>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</si>
  <si>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</si>
  <si>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</si>
  <si>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</si>
  <si>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</si>
  <si>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</si>
  <si>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</si>
  <si>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</si>
  <si>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</si>
  <si>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</si>
  <si>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</si>
  <si>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</si>
  <si>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</si>
  <si>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</si>
  <si>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</si>
  <si>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</si>
  <si>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</si>
  <si>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</si>
  <si>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</si>
  <si>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</si>
  <si>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</si>
  <si>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</si>
  <si>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</si>
  <si>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</si>
  <si>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</si>
  <si>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</si>
  <si>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</si>
  <si>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</si>
  <si>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</si>
  <si>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</si>
  <si>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</si>
  <si>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</si>
  <si>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</si>
  <si>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</si>
  <si>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</si>
  <si>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</si>
  <si>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</si>
  <si>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</si>
  <si>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</si>
  <si>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</si>
  <si>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</si>
  <si>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</si>
  <si>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</si>
  <si>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</si>
  <si>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</si>
  <si>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</si>
  <si>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</si>
  <si>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</si>
  <si>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</si>
  <si>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</si>
  <si>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</si>
  <si>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</si>
  <si>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</si>
  <si>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</si>
  <si>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</si>
  <si>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</si>
  <si>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</si>
  <si>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</si>
  <si>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</si>
  <si>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</si>
  <si>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</si>
  <si>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</si>
  <si>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</si>
  <si>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</si>
  <si>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</si>
  <si>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</si>
  <si>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</si>
  <si>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</si>
  <si>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</si>
  <si>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</si>
  <si>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</si>
  <si>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</si>
  <si>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</si>
  <si>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</si>
  <si>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</si>
  <si>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</si>
  <si>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</si>
  <si>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</si>
  <si>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</si>
  <si>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</si>
  <si>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</si>
  <si>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</si>
  <si>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</si>
  <si>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</si>
  <si>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</si>
  <si>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</si>
  <si>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</si>
  <si>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</si>
  <si>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</si>
  <si>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</si>
  <si>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</si>
  <si>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</si>
  <si>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</si>
  <si>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</si>
  <si>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</si>
  <si>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</si>
  <si>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</si>
  <si>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</si>
  <si>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</si>
  <si>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</si>
  <si>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</si>
  <si>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</si>
  <si>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</si>
  <si>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</si>
  <si>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</si>
  <si>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</si>
  <si>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</si>
  <si>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</si>
  <si>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</si>
  <si>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</si>
  <si>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</si>
  <si>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</si>
  <si>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</si>
  <si>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</si>
  <si>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</si>
  <si>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</si>
  <si>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</si>
  <si>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</si>
  <si>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</si>
  <si>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</si>
  <si>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</si>
  <si>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</si>
  <si>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</si>
  <si>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</si>
  <si>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</si>
  <si>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</si>
  <si>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</si>
  <si>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</si>
  <si>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</si>
  <si>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</si>
  <si>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</si>
  <si>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</si>
  <si>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</si>
  <si>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</si>
  <si>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</si>
  <si>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</si>
  <si>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</si>
  <si>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</si>
  <si>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</si>
  <si>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</si>
  <si>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</si>
  <si>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</si>
  <si>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</si>
  <si>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</si>
  <si>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</si>
  <si>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</si>
  <si>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</si>
  <si>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</si>
  <si>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</si>
  <si>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</si>
  <si>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</si>
  <si>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</si>
  <si>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</si>
  <si>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</si>
  <si>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</si>
  <si>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</si>
  <si>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</si>
  <si>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</si>
  <si>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</si>
  <si>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</si>
  <si>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</si>
  <si>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</si>
  <si>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</si>
  <si>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</si>
  <si>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</si>
  <si>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</si>
  <si>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</si>
  <si>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</si>
  <si>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</si>
  <si>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</si>
  <si>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</si>
  <si>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</si>
  <si>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</si>
  <si>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</si>
  <si>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</si>
  <si>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</si>
  <si>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</si>
  <si>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</si>
  <si>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</si>
  <si>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</si>
  <si>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</si>
  <si>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</si>
  <si>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</si>
  <si>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</si>
  <si>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</si>
  <si>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</si>
  <si>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</si>
  <si>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</si>
  <si>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</si>
  <si>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</si>
  <si>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</si>
  <si>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</si>
  <si>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</si>
  <si>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</si>
  <si>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</si>
  <si>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</si>
  <si>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</si>
  <si>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</si>
  <si>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</si>
  <si>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</si>
  <si>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</si>
  <si>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</si>
  <si>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</si>
  <si>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</si>
  <si>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</si>
  <si>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</si>
  <si>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</si>
  <si>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</si>
  <si>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</si>
  <si>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</si>
  <si>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</si>
  <si>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</si>
  <si>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</si>
  <si>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</si>
  <si>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</si>
  <si>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</si>
  <si>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</si>
  <si>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</si>
  <si>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</si>
  <si>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</si>
  <si>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</si>
  <si>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</si>
  <si>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</si>
  <si>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</si>
  <si>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</si>
  <si>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</si>
  <si>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</si>
  <si>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</si>
  <si>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</si>
  <si>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</si>
  <si>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</si>
  <si>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</si>
  <si>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</si>
  <si>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</si>
  <si>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</si>
  <si>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</si>
  <si>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</si>
  <si>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</si>
  <si>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</si>
  <si>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</si>
  <si>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</si>
  <si>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</si>
  <si>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</si>
  <si>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</si>
  <si>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</si>
  <si>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</si>
  <si>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</si>
  <si>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</si>
  <si>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</si>
  <si>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</si>
  <si>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</si>
  <si>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</si>
  <si>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</si>
  <si>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</si>
  <si>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</si>
  <si>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</si>
  <si>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</si>
  <si>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</si>
  <si>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</si>
  <si>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</si>
  <si>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</si>
  <si>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</si>
  <si>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</si>
  <si>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</si>
  <si>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</si>
  <si>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</si>
  <si>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</si>
  <si>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</si>
  <si>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</si>
  <si>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</si>
  <si>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</si>
  <si>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</si>
  <si>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</si>
  <si>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</si>
  <si>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</si>
  <si>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</si>
  <si>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</si>
  <si>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</si>
  <si>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</si>
  <si>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</si>
  <si>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</si>
  <si>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</si>
  <si>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</si>
  <si>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</si>
  <si>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</si>
  <si>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</si>
  <si>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</si>
  <si>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</si>
  <si>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</si>
  <si>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</si>
  <si>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</si>
  <si>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</si>
  <si>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</si>
  <si>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</si>
  <si>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</si>
  <si>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</si>
  <si>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</si>
  <si>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</si>
  <si>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</si>
  <si>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</si>
  <si>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</si>
  <si>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</si>
  <si>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</si>
  <si>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</si>
  <si>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</si>
  <si>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</si>
  <si>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</si>
  <si>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</si>
  <si>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</si>
  <si>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</si>
  <si>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</si>
  <si>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</si>
  <si>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</si>
  <si>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</si>
  <si>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</si>
  <si>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</si>
  <si>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</si>
  <si>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</si>
  <si>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</si>
  <si>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</si>
  <si>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</si>
  <si>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</si>
  <si>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</si>
  <si>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</si>
  <si>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</si>
  <si>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</si>
  <si>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</si>
  <si>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</si>
  <si>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</si>
  <si>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</si>
  <si>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</si>
  <si>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</si>
  <si>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</si>
  <si>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</si>
  <si>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</si>
  <si>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</si>
  <si>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</si>
  <si>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</si>
  <si>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</si>
  <si>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</si>
  <si>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</si>
  <si>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</si>
  <si>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</si>
  <si>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</si>
  <si>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</si>
  <si>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</si>
  <si>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</si>
  <si>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</si>
  <si>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</si>
  <si>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</si>
  <si>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</si>
  <si>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</si>
  <si>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</si>
  <si>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</si>
  <si>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</si>
  <si>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</si>
  <si>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</si>
  <si>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</si>
  <si>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</si>
  <si>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</si>
  <si>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</si>
  <si>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</si>
  <si>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</si>
  <si>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</si>
  <si>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</si>
  <si>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</si>
  <si>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</si>
  <si>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</si>
  <si>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</si>
  <si>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</si>
  <si>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</si>
  <si>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</si>
  <si>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</si>
  <si>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</si>
  <si>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</si>
  <si>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</si>
  <si>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</si>
  <si>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</si>
  <si>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</si>
  <si>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</si>
  <si>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</si>
  <si>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</si>
  <si>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</si>
  <si>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</si>
  <si>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</si>
  <si>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</si>
  <si>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</si>
  <si>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</si>
  <si>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</si>
  <si>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</si>
  <si>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</si>
  <si>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</si>
  <si>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</si>
  <si>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</si>
  <si>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</si>
  <si>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</si>
  <si>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</si>
  <si>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</si>
  <si>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</si>
  <si>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</si>
  <si>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</si>
  <si>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</si>
  <si>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</si>
  <si>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</si>
  <si>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</si>
  <si>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</si>
  <si>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</si>
  <si>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</si>
  <si>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</si>
  <si>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</si>
  <si>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</si>
  <si>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</si>
  <si>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</si>
  <si>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</si>
  <si>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</si>
  <si>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</si>
  <si>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</si>
  <si>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</si>
  <si>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</si>
  <si>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</si>
  <si>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</si>
  <si>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</si>
  <si>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</si>
  <si>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</si>
  <si>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</si>
  <si>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</si>
  <si>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</si>
  <si>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</si>
  <si>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</si>
  <si>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</si>
  <si>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</si>
  <si>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</si>
  <si>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</si>
  <si>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</si>
  <si>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</si>
  <si>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</si>
  <si>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</si>
  <si>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</si>
  <si>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</si>
  <si>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</si>
  <si>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</si>
  <si>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</si>
  <si>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</si>
  <si>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</si>
  <si>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</si>
  <si>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</si>
  <si>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</si>
  <si>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</si>
  <si>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</si>
  <si>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</si>
  <si>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</si>
  <si>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</si>
  <si>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</si>
  <si>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</si>
  <si>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</si>
  <si>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</si>
  <si>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</si>
  <si>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</si>
  <si>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</si>
  <si>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</si>
  <si>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</si>
  <si>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</si>
  <si>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</si>
  <si>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</si>
  <si>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</si>
  <si>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</si>
  <si>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</si>
  <si>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</si>
  <si>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</si>
  <si>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</si>
  <si>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</si>
  <si>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</si>
  <si>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</si>
  <si>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</si>
  <si>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</si>
  <si>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</si>
  <si>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</si>
  <si>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</si>
  <si>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</si>
  <si>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</si>
  <si>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</si>
  <si>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</si>
  <si>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</si>
  <si>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</si>
  <si>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</si>
  <si>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</si>
  <si>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</si>
  <si>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</si>
  <si>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</si>
  <si>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</si>
  <si>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</si>
  <si>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</si>
  <si>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</si>
  <si>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</si>
  <si>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</si>
  <si>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</si>
  <si>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</si>
  <si>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</si>
  <si>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</si>
  <si>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</si>
  <si>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</si>
  <si>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</si>
  <si>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</si>
  <si>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</si>
  <si>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</si>
  <si>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</si>
  <si>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</si>
  <si>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</si>
  <si>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</si>
  <si>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</si>
  <si>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</si>
  <si>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</si>
  <si>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</si>
  <si>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</si>
  <si>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</si>
  <si>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</si>
  <si>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</si>
  <si>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</si>
  <si>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</si>
  <si>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</si>
  <si>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</si>
  <si>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</si>
  <si>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</si>
  <si>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</si>
  <si>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</si>
  <si>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</si>
  <si>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</si>
  <si>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</si>
  <si>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</si>
  <si>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</si>
  <si>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</si>
  <si>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</si>
  <si>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</si>
  <si>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</si>
  <si>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</si>
  <si>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</si>
  <si>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</si>
  <si>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</si>
  <si>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</si>
  <si>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</si>
  <si>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</si>
  <si>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</si>
  <si>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</si>
  <si>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</si>
  <si>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</si>
  <si>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</si>
  <si>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</si>
  <si>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</si>
  <si>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</si>
  <si>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</si>
  <si>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</si>
  <si>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</si>
  <si>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</si>
  <si>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</si>
  <si>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</si>
  <si>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</si>
  <si>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</si>
  <si>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</si>
  <si>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</si>
  <si>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</si>
  <si>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</si>
  <si>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</si>
  <si>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</si>
  <si>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</si>
  <si>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</si>
  <si>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</si>
  <si>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</si>
  <si>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</si>
  <si>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</si>
  <si>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</si>
  <si>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</si>
  <si>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</si>
  <si>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</si>
  <si>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</si>
  <si>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</si>
  <si>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</si>
  <si>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</si>
  <si>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</si>
  <si>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</si>
  <si>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</si>
  <si>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</si>
  <si>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</si>
  <si>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</si>
  <si>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</si>
  <si>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</si>
  <si>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</si>
  <si>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</si>
  <si>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</si>
  <si>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</si>
  <si>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</si>
  <si>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</si>
  <si>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</si>
  <si>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</si>
  <si>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</si>
  <si>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</si>
  <si>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</si>
  <si>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</si>
  <si>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</si>
  <si>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</si>
  <si>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</si>
  <si>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</si>
  <si>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</si>
  <si>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</si>
  <si>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</si>
  <si>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</si>
  <si>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</si>
  <si>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</si>
  <si>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</si>
  <si>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</si>
  <si>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</si>
  <si>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</si>
  <si>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</si>
  <si>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</si>
  <si>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</si>
  <si>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</si>
  <si>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</si>
  <si>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</si>
  <si>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</si>
  <si>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</si>
  <si>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</si>
  <si>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</si>
  <si>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</si>
  <si>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</si>
  <si>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</si>
  <si>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</si>
  <si>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</si>
  <si>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</si>
  <si>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</si>
  <si>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</si>
  <si>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</si>
  <si>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</si>
  <si>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</si>
  <si>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</si>
  <si>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</si>
  <si>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</si>
  <si>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</si>
  <si>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</si>
  <si>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</si>
  <si>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</si>
  <si>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</si>
  <si>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</si>
  <si>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</si>
  <si>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</si>
  <si>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</si>
  <si>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</si>
  <si>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</si>
  <si>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</si>
  <si>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</si>
  <si>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</si>
  <si>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</si>
  <si>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</si>
  <si>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</si>
  <si>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</si>
  <si>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</si>
  <si>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</si>
  <si>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</si>
  <si>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</si>
  <si>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</si>
  <si>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</si>
  <si>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</si>
  <si>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</si>
  <si>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</si>
  <si>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</si>
  <si>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</si>
  <si>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</si>
  <si>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</si>
  <si>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</si>
  <si>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</si>
  <si>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</si>
  <si>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</si>
  <si>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</si>
  <si>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</si>
  <si>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</si>
  <si>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</si>
  <si>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</si>
  <si>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</si>
  <si>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</si>
  <si>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</si>
  <si>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</si>
  <si>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</si>
  <si>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</si>
  <si>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</si>
  <si>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</si>
  <si>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</si>
  <si>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</si>
  <si>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</si>
  <si>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</si>
  <si>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</si>
  <si>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</si>
  <si>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</si>
  <si>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</si>
  <si>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</si>
  <si>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</si>
  <si>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</si>
  <si>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</si>
  <si>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</si>
  <si>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</si>
  <si>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</si>
  <si>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</si>
  <si>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</si>
  <si>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</si>
  <si>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</si>
  <si>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</si>
  <si>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</si>
  <si>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</si>
  <si>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</si>
  <si>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</si>
  <si>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</si>
  <si>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</si>
  <si>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</si>
  <si>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</si>
  <si>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</si>
  <si>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</si>
  <si>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</si>
  <si>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</si>
  <si>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</si>
  <si>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</si>
  <si>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</si>
  <si>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</si>
  <si>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</si>
  <si>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</si>
  <si>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</si>
  <si>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</si>
  <si>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</si>
  <si>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</si>
  <si>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</si>
  <si>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</si>
  <si>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</si>
  <si>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</si>
  <si>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</si>
  <si>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</si>
  <si>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</si>
  <si>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</si>
  <si>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</si>
  <si>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</si>
  <si>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</si>
  <si>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</si>
  <si>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</si>
  <si>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</si>
  <si>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</si>
  <si>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</si>
  <si>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</si>
  <si>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</si>
  <si>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</si>
  <si>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5*rating</t>
  </si>
  <si>
    <t xml:space="preserve"> </t>
  </si>
  <si>
    <t>Column Labels</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</si>
  <si>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</si>
  <si>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</si>
  <si>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</si>
  <si>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</si>
  <si>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</si>
  <si>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</si>
  <si>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</si>
  <si>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</si>
  <si>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</si>
  <si>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</si>
  <si>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</si>
  <si>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</si>
  <si>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</si>
  <si>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</si>
  <si>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</si>
  <si>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</si>
  <si>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</si>
  <si>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</si>
  <si>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</si>
  <si>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</si>
  <si>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</si>
  <si>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</si>
  <si>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for graph</t>
  </si>
  <si>
    <t>rep</t>
  </si>
  <si>
    <t>calls</t>
  </si>
  <si>
    <t>amount</t>
  </si>
  <si>
    <t>sel calls</t>
  </si>
  <si>
    <t>sel amount</t>
  </si>
  <si>
    <t>selected rep</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</si>
  <si>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</si>
  <si>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</si>
  <si>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</si>
  <si>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</si>
  <si>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</si>
  <si>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</si>
  <si>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</si>
  <si>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</si>
  <si>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</si>
  <si>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</si>
  <si>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</si>
  <si>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</si>
  <si>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</si>
  <si>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1 to 2 hours</t>
  </si>
  <si>
    <t>30 to 60 mins</t>
  </si>
  <si>
    <t>10 to 30 mins</t>
  </si>
  <si>
    <t>More than 2 hours</t>
  </si>
  <si>
    <t>Under 10 mins</t>
  </si>
  <si>
    <t>Data returned for call count, Columbus (First 1000 rows).</t>
  </si>
  <si>
    <t>=</t>
  </si>
  <si>
    <t>Rep summary</t>
  </si>
  <si>
    <t>%of calls</t>
  </si>
  <si>
    <t>Amount Rank</t>
  </si>
  <si>
    <t>Call Rank</t>
  </si>
  <si>
    <t>Calls</t>
  </si>
  <si>
    <t>Amount</t>
  </si>
  <si>
    <t>Labels:</t>
  </si>
  <si>
    <t>CALL CENTER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</si>
</sst>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C09]#,##0"/>
  </numFmts>
  <fonts count="15" x14ac:knownFonts="1">
    <font>
      <sz val="11"/>
      <color theme="1"/>
      <name val="Trebuchet MS"/>
      <family val="2"/>
      <scheme val="minor"/>
    </font>
    <font>
      <b/>
      <sz val="11"/>
      <color theme="1"/>
      <name val="Trebuchet MS"/>
      <family val="2"/>
      <scheme val="minor"/>
    </font>
    <font>
      <sz val="8"/>
      <name val="Trebuchet MS"/>
      <family val="2"/>
      <scheme val="minor"/>
    </font>
    <font>
      <sz val="18"/>
      <color theme="1"/>
      <name val="Aptos ExtraBold"/>
      <family val="2"/>
    </font>
    <font>
      <sz val="11"/>
      <color theme="1"/>
      <name val="Trebuchet MS"/>
      <family val="2"/>
      <scheme val="minor"/>
    </font>
    <font>
      <sz val="11"/>
      <color theme="0" tint="-4.9989318521683403E-2"/>
      <name val="Trebuchet MS"/>
      <family val="2"/>
      <scheme val="minor"/>
    </font>
    <font>
      <sz val="11"/>
      <color theme="1" tint="0.499984740745262"/>
      <name val="Trebuchet MS"/>
      <family val="2"/>
      <scheme val="minor"/>
    </font>
    <font>
      <sz val="11"/>
      <color theme="2"/>
      <name val="Trebuchet MS"/>
      <family val="2"/>
      <scheme val="minor"/>
    </font>
    <font>
      <sz val="11"/>
      <color theme="0" tint="-0.14999847407452621"/>
      <name val="Trebuchet MS"/>
      <family val="2"/>
      <scheme val="minor"/>
    </font>
    <font>
      <sz val="11"/>
      <color theme="0" tint="-0.499984740745262"/>
      <name val="Trebuchet MS"/>
      <family val="2"/>
      <scheme val="minor"/>
    </font>
    <font>
      <b/>
      <sz val="11"/>
      <color theme="0" tint="-0.499984740745262"/>
      <name val="Trebuchet MS"/>
      <family val="2"/>
      <scheme val="minor"/>
    </font>
    <font>
      <sz val="16"/>
      <color theme="1"/>
      <name val="Trebuchet MS"/>
      <family val="2"/>
      <scheme val="minor"/>
    </font>
    <font>
      <b/>
      <sz val="16"/>
      <color theme="1"/>
      <name val="Trebuchet MS"/>
      <family val="2"/>
      <scheme val="minor"/>
    </font>
    <font>
      <sz val="10"/>
      <color theme="1"/>
      <name val="Trebuchet MS"/>
      <family val="2"/>
      <scheme val="minor"/>
    </font>
    <font>
      <b/>
      <sz val="12"/>
      <color theme="1"/>
      <name val="Trebuchet MS"/>
      <family val="2"/>
      <scheme val="minor"/>
    </font>
  </fonts>
  <fills count="7">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99847407452621"/>
        <bgColor theme="4" tint="0.79998168889431442"/>
      </patternFill>
    </fill>
    <fill>
      <patternFill patternType="solid">
        <fgColor theme="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5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1" fillId="3" borderId="0" xfId="0" applyFont="1" applyFill="1"/>
    <xf numFmtId="3" fontId="0" fillId="3" borderId="0" xfId="0" applyNumberFormat="1" applyFill="1"/>
    <xf numFmtId="0" fontId="5" fillId="3" borderId="0" xfId="0" applyFont="1" applyFill="1"/>
    <xf numFmtId="14" fontId="0" fillId="0" borderId="0" xfId="0" applyNumberFormat="1"/>
    <xf numFmtId="0" fontId="0" fillId="0" borderId="0" xfId="0" applyAlignment="1">
      <alignment horizontal="left"/>
    </xf>
    <xf numFmtId="167" fontId="0" fillId="0" borderId="0" xfId="0" applyNumberFormat="1"/>
    <xf numFmtId="0" fontId="0" fillId="4" borderId="0" xfId="0" applyFill="1"/>
    <xf numFmtId="3" fontId="0" fillId="4" borderId="0" xfId="0" applyNumberFormat="1" applyFill="1"/>
    <xf numFmtId="0" fontId="0" fillId="0" borderId="0" xfId="0" applyAlignment="1">
      <alignment horizontal="left" indent="1"/>
    </xf>
    <xf numFmtId="0" fontId="6" fillId="3" borderId="0" xfId="0" applyFont="1" applyFill="1"/>
    <xf numFmtId="0" fontId="1" fillId="0" borderId="10" xfId="0" applyFont="1" applyBorder="1" applyAlignment="1">
      <alignment horizontal="left"/>
    </xf>
    <xf numFmtId="0" fontId="1" fillId="0" borderId="10" xfId="0" applyFont="1" applyBorder="1"/>
    <xf numFmtId="0" fontId="7" fillId="3" borderId="0" xfId="0" applyFont="1" applyFill="1"/>
    <xf numFmtId="0" fontId="8" fillId="3" borderId="0" xfId="0" applyFont="1" applyFill="1"/>
    <xf numFmtId="0" fontId="1" fillId="5" borderId="10" xfId="0" applyFont="1" applyFill="1" applyBorder="1"/>
    <xf numFmtId="0" fontId="1" fillId="5" borderId="10" xfId="0" applyFont="1" applyFill="1" applyBorder="1" applyAlignment="1">
      <alignment horizontal="center"/>
    </xf>
    <xf numFmtId="168" fontId="0" fillId="4" borderId="0" xfId="0" applyNumberFormat="1" applyFill="1"/>
    <xf numFmtId="0" fontId="9" fillId="4" borderId="0" xfId="0" applyFont="1" applyFill="1"/>
    <xf numFmtId="0" fontId="10" fillId="4" borderId="0" xfId="0" applyFont="1" applyFill="1"/>
    <xf numFmtId="0" fontId="1" fillId="4" borderId="0" xfId="0" applyFont="1" applyFill="1" applyAlignment="1">
      <alignment horizontal="center" vertical="top"/>
    </xf>
    <xf numFmtId="9" fontId="0" fillId="0" borderId="0" xfId="1" applyFont="1"/>
    <xf numFmtId="0" fontId="1" fillId="6" borderId="0" xfId="0" applyFont="1" applyFill="1" applyAlignment="1">
      <alignment horizontal="center"/>
    </xf>
    <xf numFmtId="0" fontId="11" fillId="3" borderId="0" xfId="0" applyFont="1" applyFill="1"/>
    <xf numFmtId="0" fontId="0" fillId="6" borderId="0" xfId="0" applyFill="1"/>
    <xf numFmtId="0" fontId="12" fillId="6" borderId="0" xfId="0" applyFont="1" applyFill="1"/>
    <xf numFmtId="0" fontId="11" fillId="6" borderId="0" xfId="0" applyFont="1" applyFill="1"/>
    <xf numFmtId="0" fontId="13" fillId="3" borderId="0" xfId="0" applyFont="1" applyFill="1"/>
    <xf numFmtId="0" fontId="14" fillId="6" borderId="0" xfId="0" applyFont="1" applyFill="1" applyAlignment="1">
      <alignment vertical="center"/>
    </xf>
    <xf numFmtId="0" fontId="14" fillId="6" borderId="0" xfId="0" applyFont="1" applyFill="1"/>
  </cellXfs>
  <cellStyles count="2">
    <cellStyle name="Normal" xfId="0" builtinId="0"/>
    <cellStyle name="Percent" xfId="1" builtinId="5"/>
  </cellStyles>
  <dxfs count="19">
    <dxf>
      <fill>
        <patternFill>
          <bgColor theme="8"/>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Trebuchet M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9" formatCode="dd/mm/yyyy"/>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5 2" pivot="0" table="0" count="10" xr9:uid="{60840EBB-A5A1-42F9-8137-FDC007A94270}">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 Target="richData/rdrichvalue.xml"/><Relationship Id="rId28" Type="http://schemas.microsoft.com/office/2022/10/relationships/richValueRel" Target="richData/richValueRel.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eetMetadata" Target="metadata.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16335054892332"/>
          <c:y val="0"/>
          <c:w val="0.85583664945107663"/>
          <c:h val="0.98341625207296846"/>
        </c:manualLayout>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Tables'!$C$97:$C$101</c:f>
              <c:strCache>
                <c:ptCount val="5"/>
                <c:pt idx="0">
                  <c:v>R05</c:v>
                </c:pt>
                <c:pt idx="1">
                  <c:v>R04</c:v>
                </c:pt>
                <c:pt idx="2">
                  <c:v>R03</c:v>
                </c:pt>
                <c:pt idx="3">
                  <c:v>R02</c:v>
                </c:pt>
                <c:pt idx="4">
                  <c:v>R01</c:v>
                </c:pt>
              </c:strCache>
            </c:strRef>
          </c:cat>
          <c:val>
            <c:numRef>
              <c:f>'Pivot Tables'!$E$97:$E$101</c:f>
              <c:numCache>
                <c:formatCode>#,###.0,"k"</c:formatCode>
                <c:ptCount val="5"/>
                <c:pt idx="0">
                  <c:v>20104</c:v>
                </c:pt>
                <c:pt idx="1">
                  <c:v>16651</c:v>
                </c:pt>
                <c:pt idx="2">
                  <c:v>20872</c:v>
                </c:pt>
                <c:pt idx="3">
                  <c:v>20581</c:v>
                </c:pt>
                <c:pt idx="4">
                  <c:v>18415</c:v>
                </c:pt>
              </c:numCache>
            </c:numRef>
          </c:val>
          <c:extLst>
            <c:ext xmlns:c16="http://schemas.microsoft.com/office/drawing/2014/chart" uri="{C3380CC4-5D6E-409C-BE32-E72D297353CC}">
              <c16:uniqueId val="{00000000-59B2-4789-A590-51FBF41216FB}"/>
            </c:ext>
          </c:extLst>
        </c:ser>
        <c:ser>
          <c:idx val="1"/>
          <c:order val="1"/>
          <c:tx>
            <c:strRef>
              <c:f>'Pivot Tables'!$G$97:$G$101</c:f>
              <c:strCache>
                <c:ptCount val="5"/>
                <c:pt idx="0">
                  <c:v>#N/A</c:v>
                </c:pt>
                <c:pt idx="1">
                  <c:v>#N/A</c:v>
                </c:pt>
                <c:pt idx="2">
                  <c:v>#N/A</c:v>
                </c:pt>
                <c:pt idx="3">
                  <c:v>#N/A</c:v>
                </c:pt>
                <c:pt idx="4">
                  <c:v>18415</c:v>
                </c:pt>
              </c:strCache>
            </c:strRef>
          </c:tx>
          <c:spPr>
            <a:gradFill>
              <a:gsLst>
                <a:gs pos="0">
                  <a:schemeClr val="accent5"/>
                </a:gs>
                <a:gs pos="86000">
                  <a:schemeClr val="accent6">
                    <a:lumMod val="60000"/>
                    <a:lumOff val="40000"/>
                  </a:schemeClr>
                </a:gs>
              </a:gsLst>
              <a:lin ang="5400000" scaled="1"/>
            </a:gradFill>
            <a:ln>
              <a:noFill/>
            </a:ln>
            <a:effectLst/>
          </c:spPr>
          <c:invertIfNegative val="0"/>
          <c:dLbls>
            <c:dLbl>
              <c:idx val="4"/>
              <c:delete val="1"/>
              <c:extLst>
                <c:ext xmlns:c15="http://schemas.microsoft.com/office/drawing/2012/chart" uri="{CE6537A1-D6FC-4f65-9D91-7224C49458BB}">
                  <c15:layout>
                    <c:manualLayout>
                      <c:w val="0.12643278484050999"/>
                      <c:h val="8.6058719840632486E-2"/>
                    </c:manualLayout>
                  </c15:layout>
                </c:ext>
                <c:ext xmlns:c16="http://schemas.microsoft.com/office/drawing/2014/chart" uri="{C3380CC4-5D6E-409C-BE32-E72D297353CC}">
                  <c16:uniqueId val="{00000004-59B2-4789-A590-51FBF41216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Tables'!$G$97:$G$101</c:f>
              <c:numCache>
                <c:formatCode>General</c:formatCode>
                <c:ptCount val="5"/>
                <c:pt idx="0">
                  <c:v>#N/A</c:v>
                </c:pt>
                <c:pt idx="1">
                  <c:v>#N/A</c:v>
                </c:pt>
                <c:pt idx="2">
                  <c:v>#N/A</c:v>
                </c:pt>
                <c:pt idx="3">
                  <c:v>#N/A</c:v>
                </c:pt>
                <c:pt idx="4">
                  <c:v>18415</c:v>
                </c:pt>
              </c:numCache>
            </c:numRef>
          </c:val>
          <c:extLst>
            <c:ext xmlns:c16="http://schemas.microsoft.com/office/drawing/2014/chart" uri="{C3380CC4-5D6E-409C-BE32-E72D297353CC}">
              <c16:uniqueId val="{00000003-59B2-4789-A590-51FBF41216FB}"/>
            </c:ext>
          </c:extLst>
        </c:ser>
        <c:dLbls>
          <c:dLblPos val="outEnd"/>
          <c:showLegendKey val="0"/>
          <c:showVal val="1"/>
          <c:showCatName val="0"/>
          <c:showSerName val="0"/>
          <c:showPercent val="0"/>
          <c:showBubbleSize val="0"/>
        </c:dLbls>
        <c:gapWidth val="25"/>
        <c:overlap val="100"/>
        <c:axId val="809081807"/>
        <c:axId val="809082287"/>
      </c:barChart>
      <c:catAx>
        <c:axId val="80908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082287"/>
        <c:crosses val="autoZero"/>
        <c:auto val="1"/>
        <c:lblAlgn val="ctr"/>
        <c:lblOffset val="100"/>
        <c:noMultiLvlLbl val="0"/>
      </c:catAx>
      <c:valAx>
        <c:axId val="809082287"/>
        <c:scaling>
          <c:orientation val="minMax"/>
        </c:scaling>
        <c:delete val="1"/>
        <c:axPos val="b"/>
        <c:numFmt formatCode="#,###.0,&quot;k&quot;" sourceLinked="1"/>
        <c:majorTickMark val="none"/>
        <c:minorTickMark val="none"/>
        <c:tickLblPos val="nextTo"/>
        <c:crossAx val="80908180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172659667541557"/>
          <c:y val="0.10185185185185185"/>
          <c:w val="0.88827340332458438"/>
          <c:h val="0.89814814814814814"/>
        </c:manualLayout>
      </c:layout>
      <c:barChart>
        <c:barDir val="bar"/>
        <c:grouping val="clustered"/>
        <c:varyColors val="0"/>
        <c:ser>
          <c:idx val="0"/>
          <c:order val="0"/>
          <c:tx>
            <c:strRef>
              <c:f>'Pivot Tables'!$D$96</c:f>
              <c:strCache>
                <c:ptCount val="1"/>
                <c:pt idx="0">
                  <c:v>calls</c:v>
                </c:pt>
              </c:strCache>
            </c:strRef>
          </c:tx>
          <c:spPr>
            <a:solidFill>
              <a:schemeClr val="accent1"/>
            </a:solidFill>
            <a:ln>
              <a:noFill/>
            </a:ln>
            <a:effectLst/>
          </c:spPr>
          <c:invertIfNegative val="0"/>
          <c:dPt>
            <c:idx val="0"/>
            <c:invertIfNegative val="0"/>
            <c:bubble3D val="0"/>
            <c:spPr>
              <a:solidFill>
                <a:schemeClr val="bg1">
                  <a:lumMod val="95000"/>
                </a:schemeClr>
              </a:solidFill>
              <a:ln>
                <a:noFill/>
              </a:ln>
              <a:effectLst/>
            </c:spPr>
            <c:extLst>
              <c:ext xmlns:c16="http://schemas.microsoft.com/office/drawing/2014/chart" uri="{C3380CC4-5D6E-409C-BE32-E72D297353CC}">
                <c16:uniqueId val="{00000005-58EF-46EA-961F-040B67CF0AF5}"/>
              </c:ext>
            </c:extLst>
          </c:dPt>
          <c:dPt>
            <c:idx val="1"/>
            <c:invertIfNegative val="0"/>
            <c:bubble3D val="0"/>
            <c:spPr>
              <a:solidFill>
                <a:schemeClr val="bg1">
                  <a:lumMod val="95000"/>
                </a:schemeClr>
              </a:solidFill>
              <a:ln>
                <a:noFill/>
              </a:ln>
              <a:effectLst/>
            </c:spPr>
            <c:extLst>
              <c:ext xmlns:c16="http://schemas.microsoft.com/office/drawing/2014/chart" uri="{C3380CC4-5D6E-409C-BE32-E72D297353CC}">
                <c16:uniqueId val="{00000006-58EF-46EA-961F-040B67CF0AF5}"/>
              </c:ext>
            </c:extLst>
          </c:dPt>
          <c:dPt>
            <c:idx val="2"/>
            <c:invertIfNegative val="0"/>
            <c:bubble3D val="0"/>
            <c:spPr>
              <a:solidFill>
                <a:schemeClr val="bg1">
                  <a:lumMod val="95000"/>
                </a:schemeClr>
              </a:solidFill>
              <a:ln>
                <a:noFill/>
              </a:ln>
              <a:effectLst/>
            </c:spPr>
            <c:extLst>
              <c:ext xmlns:c16="http://schemas.microsoft.com/office/drawing/2014/chart" uri="{C3380CC4-5D6E-409C-BE32-E72D297353CC}">
                <c16:uniqueId val="{00000004-58EF-46EA-961F-040B67CF0AF5}"/>
              </c:ext>
            </c:extLst>
          </c:dPt>
          <c:dPt>
            <c:idx val="3"/>
            <c:invertIfNegative val="0"/>
            <c:bubble3D val="0"/>
            <c:spPr>
              <a:solidFill>
                <a:schemeClr val="bg1">
                  <a:lumMod val="95000"/>
                </a:schemeClr>
              </a:solidFill>
              <a:ln>
                <a:noFill/>
              </a:ln>
              <a:effectLst/>
            </c:spPr>
            <c:extLst>
              <c:ext xmlns:c16="http://schemas.microsoft.com/office/drawing/2014/chart" uri="{C3380CC4-5D6E-409C-BE32-E72D297353CC}">
                <c16:uniqueId val="{00000002-58EF-46EA-961F-040B67CF0AF5}"/>
              </c:ext>
            </c:extLst>
          </c:dPt>
          <c:dPt>
            <c:idx val="4"/>
            <c:invertIfNegative val="0"/>
            <c:bubble3D val="0"/>
            <c:spPr>
              <a:solidFill>
                <a:schemeClr val="bg1">
                  <a:lumMod val="95000"/>
                </a:schemeClr>
              </a:solidFill>
              <a:ln>
                <a:noFill/>
              </a:ln>
              <a:effectLst/>
            </c:spPr>
            <c:extLst>
              <c:ext xmlns:c16="http://schemas.microsoft.com/office/drawing/2014/chart" uri="{C3380CC4-5D6E-409C-BE32-E72D297353CC}">
                <c16:uniqueId val="{00000001-58EF-46EA-961F-040B67CF0A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Tables'!$C$97:$C$101</c:f>
              <c:strCache>
                <c:ptCount val="5"/>
                <c:pt idx="0">
                  <c:v>R05</c:v>
                </c:pt>
                <c:pt idx="1">
                  <c:v>R04</c:v>
                </c:pt>
                <c:pt idx="2">
                  <c:v>R03</c:v>
                </c:pt>
                <c:pt idx="3">
                  <c:v>R02</c:v>
                </c:pt>
                <c:pt idx="4">
                  <c:v>R01</c:v>
                </c:pt>
              </c:strCache>
            </c:strRef>
          </c:cat>
          <c:val>
            <c:numRef>
              <c:f>'Pivot Tables'!$D$97:$D$101</c:f>
              <c:numCache>
                <c:formatCode>General</c:formatCode>
                <c:ptCount val="5"/>
                <c:pt idx="0">
                  <c:v>200</c:v>
                </c:pt>
                <c:pt idx="1">
                  <c:v>186</c:v>
                </c:pt>
                <c:pt idx="2">
                  <c:v>207</c:v>
                </c:pt>
                <c:pt idx="3">
                  <c:v>218</c:v>
                </c:pt>
                <c:pt idx="4">
                  <c:v>189</c:v>
                </c:pt>
              </c:numCache>
            </c:numRef>
          </c:val>
          <c:extLst>
            <c:ext xmlns:c16="http://schemas.microsoft.com/office/drawing/2014/chart" uri="{C3380CC4-5D6E-409C-BE32-E72D297353CC}">
              <c16:uniqueId val="{00000000-58EF-46EA-961F-040B67CF0AF5}"/>
            </c:ext>
          </c:extLst>
        </c:ser>
        <c:ser>
          <c:idx val="1"/>
          <c:order val="1"/>
          <c:tx>
            <c:strRef>
              <c:f>'Pivot Tables'!$F$97:$F$101</c:f>
              <c:strCache>
                <c:ptCount val="5"/>
                <c:pt idx="0">
                  <c:v>#N/A</c:v>
                </c:pt>
                <c:pt idx="1">
                  <c:v>#N/A</c:v>
                </c:pt>
                <c:pt idx="2">
                  <c:v>#N/A</c:v>
                </c:pt>
                <c:pt idx="3">
                  <c:v>#N/A</c:v>
                </c:pt>
                <c:pt idx="4">
                  <c:v>189</c:v>
                </c:pt>
              </c:strCache>
            </c:strRef>
          </c:tx>
          <c:spPr>
            <a:gradFill>
              <a:gsLst>
                <a:gs pos="12000">
                  <a:schemeClr val="accent5"/>
                </a:gs>
                <a:gs pos="76000">
                  <a:schemeClr val="accent6">
                    <a:lumMod val="60000"/>
                    <a:lumOff val="40000"/>
                  </a:schemeClr>
                </a:gs>
              </a:gsLst>
              <a:lin ang="60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Tables'!$F$97:$F$101</c:f>
              <c:numCache>
                <c:formatCode>General</c:formatCode>
                <c:ptCount val="5"/>
                <c:pt idx="0">
                  <c:v>#N/A</c:v>
                </c:pt>
                <c:pt idx="1">
                  <c:v>#N/A</c:v>
                </c:pt>
                <c:pt idx="2">
                  <c:v>#N/A</c:v>
                </c:pt>
                <c:pt idx="3">
                  <c:v>#N/A</c:v>
                </c:pt>
                <c:pt idx="4">
                  <c:v>189</c:v>
                </c:pt>
              </c:numCache>
            </c:numRef>
          </c:val>
          <c:extLst>
            <c:ext xmlns:c16="http://schemas.microsoft.com/office/drawing/2014/chart" uri="{C3380CC4-5D6E-409C-BE32-E72D297353CC}">
              <c16:uniqueId val="{00000003-58EF-46EA-961F-040B67CF0AF5}"/>
            </c:ext>
          </c:extLst>
        </c:ser>
        <c:dLbls>
          <c:dLblPos val="outEnd"/>
          <c:showLegendKey val="0"/>
          <c:showVal val="1"/>
          <c:showCatName val="0"/>
          <c:showSerName val="0"/>
          <c:showPercent val="0"/>
          <c:showBubbleSize val="0"/>
        </c:dLbls>
        <c:gapWidth val="25"/>
        <c:overlap val="100"/>
        <c:axId val="1063857647"/>
        <c:axId val="1063859567"/>
      </c:barChart>
      <c:catAx>
        <c:axId val="1063857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859567"/>
        <c:crosses val="autoZero"/>
        <c:auto val="1"/>
        <c:lblAlgn val="ctr"/>
        <c:lblOffset val="100"/>
        <c:noMultiLvlLbl val="0"/>
      </c:catAx>
      <c:valAx>
        <c:axId val="1063859567"/>
        <c:scaling>
          <c:orientation val="minMax"/>
          <c:min val="0"/>
        </c:scaling>
        <c:delete val="1"/>
        <c:axPos val="b"/>
        <c:numFmt formatCode="General" sourceLinked="1"/>
        <c:majorTickMark val="out"/>
        <c:minorTickMark val="none"/>
        <c:tickLblPos val="nextTo"/>
        <c:crossAx val="106385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[call-center-dashboard.xlsx]Pivot Tables!rep satisfaction</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Tables'!$F$34</c:f>
              <c:strCache>
                <c:ptCount val="1"/>
                <c:pt idx="0">
                  <c:v>Total</c:v>
                </c:pt>
              </c:strCache>
            </c:strRef>
          </c:tx>
          <c:spPr>
            <a:solidFill>
              <a:schemeClr val="accent1"/>
            </a:solidFill>
            <a:ln>
              <a:noFill/>
            </a:ln>
            <a:effectLst/>
          </c:spPr>
          <c:invertIfNegative val="0"/>
          <c:cat>
            <c:strRef>
              <c:f>'Pivot Tables'!$E$35:$E$40</c:f>
              <c:strCache>
                <c:ptCount val="5"/>
                <c:pt idx="0">
                  <c:v>1</c:v>
                </c:pt>
                <c:pt idx="1">
                  <c:v>2</c:v>
                </c:pt>
                <c:pt idx="2">
                  <c:v>3</c:v>
                </c:pt>
                <c:pt idx="3">
                  <c:v>4</c:v>
                </c:pt>
                <c:pt idx="4">
                  <c:v>5</c:v>
                </c:pt>
              </c:strCache>
            </c:strRef>
          </c:cat>
          <c:val>
            <c:numRef>
              <c:f>'Pivot Tables'!$F$35:$F$40</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5C98-4D9B-A5D0-FD501678088F}"/>
            </c:ext>
          </c:extLst>
        </c:ser>
        <c:dLbls>
          <c:showLegendKey val="0"/>
          <c:showVal val="0"/>
          <c:showCatName val="0"/>
          <c:showSerName val="0"/>
          <c:showPercent val="0"/>
          <c:showBubbleSize val="0"/>
        </c:dLbls>
        <c:gapWidth val="219"/>
        <c:overlap val="-27"/>
        <c:axId val="1061399279"/>
        <c:axId val="1061396399"/>
      </c:barChart>
      <c:catAx>
        <c:axId val="106139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96399"/>
        <c:crosses val="autoZero"/>
        <c:auto val="1"/>
        <c:lblAlgn val="ctr"/>
        <c:lblOffset val="100"/>
        <c:noMultiLvlLbl val="0"/>
      </c:catAx>
      <c:valAx>
        <c:axId val="1061396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9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[call-center-dashboard.xlsx]Pivot Tables!weekly trend</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031963103777923"/>
          <c:y val="8.3715699254266029E-2"/>
          <c:w val="0.53344620152323408"/>
          <c:h val="0.78373511967389919"/>
        </c:manualLayout>
      </c:layout>
      <c:barChart>
        <c:barDir val="bar"/>
        <c:grouping val="clustered"/>
        <c:varyColors val="0"/>
        <c:ser>
          <c:idx val="0"/>
          <c:order val="0"/>
          <c:tx>
            <c:strRef>
              <c:f>'Pivot Tables'!$M$25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Tables'!$L$26:$L$33</c:f>
              <c:strCache>
                <c:ptCount val="7"/>
                <c:pt idx="0">
                  <c:v>Sunday</c:v>
                </c:pt>
                <c:pt idx="1">
                  <c:v>Monday</c:v>
                </c:pt>
                <c:pt idx="2">
                  <c:v>Tuesday</c:v>
                </c:pt>
                <c:pt idx="3">
                  <c:v>Wednesday</c:v>
                </c:pt>
                <c:pt idx="4">
                  <c:v>Thursday</c:v>
                </c:pt>
                <c:pt idx="5">
                  <c:v>Friday</c:v>
                </c:pt>
                <c:pt idx="6">
                  <c:v>Saturday</c:v>
                </c:pt>
              </c:strCache>
            </c:strRef>
          </c:cat>
          <c:val>
            <c:numRef>
              <c:f>'Pivot Tables'!$M$26:$M$33</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8927-4D15-A7B9-841C58B5AEE5}"/>
            </c:ext>
          </c:extLst>
        </c:ser>
        <c:dLbls>
          <c:dLblPos val="outEnd"/>
          <c:showLegendKey val="0"/>
          <c:showVal val="1"/>
          <c:showCatName val="0"/>
          <c:showSerName val="0"/>
          <c:showPercent val="0"/>
          <c:showBubbleSize val="0"/>
        </c:dLbls>
        <c:gapWidth val="25"/>
        <c:axId val="8238495"/>
        <c:axId val="8240415"/>
      </c:barChart>
      <c:catAx>
        <c:axId val="82384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0415"/>
        <c:crosses val="autoZero"/>
        <c:auto val="1"/>
        <c:lblAlgn val="ctr"/>
        <c:lblOffset val="100"/>
        <c:noMultiLvlLbl val="0"/>
      </c:catAx>
      <c:valAx>
        <c:axId val="824041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[call-center-dashboard.xlsx]Pivot Tables!monthly trend</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Call</a:t>
            </a:r>
            <a:r>
              <a:rPr lang="en-IN" b="1" baseline="0">
                <a:solidFill>
                  <a:schemeClr val="accent5"/>
                </a:solidFill>
              </a:rPr>
              <a:t> Trend</a:t>
            </a:r>
            <a:endParaRPr lang="en-IN" b="1">
              <a:solidFill>
                <a:schemeClr val="accent5"/>
              </a:solidFill>
            </a:endParaRPr>
          </a:p>
        </c:rich>
      </c:tx>
      <c:layout>
        <c:manualLayout>
          <c:xMode val="edge"/>
          <c:yMode val="edge"/>
          <c:x val="3.186418637561026E-4"/>
          <c:y val="2.05128205128205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5"/>
              </a:gs>
              <a:gs pos="55000">
                <a:schemeClr val="accent6"/>
              </a:gs>
              <a:gs pos="80000">
                <a:schemeClr val="accent6">
                  <a:lumMod val="60000"/>
                  <a:lumOff val="40000"/>
                </a:schemeClr>
              </a:gs>
              <a:gs pos="100000">
                <a:schemeClr val="accent5"/>
              </a:gs>
            </a:gsLst>
            <a:lin ang="5400000" scaled="1"/>
          </a:gra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sq">
            <a:solidFill>
              <a:schemeClr val="accent5"/>
            </a:solidFill>
            <a:round/>
          </a:ln>
          <a:effectLst>
            <a:outerShdw blurRad="50800" dist="50800" dir="5400000" algn="ctr" rotWithShape="0">
              <a:schemeClr val="accent5"/>
            </a:outerShdw>
          </a:effectLst>
        </c:spPr>
        <c:marker>
          <c:symbol val="circle"/>
          <c:size val="5"/>
          <c:spPr>
            <a:solidFill>
              <a:schemeClr val="tx1"/>
            </a:solidFill>
            <a:ln w="25400">
              <a:solidFill>
                <a:schemeClr val="bg2"/>
              </a:solidFill>
              <a:bevel/>
            </a:ln>
            <a:effectLst>
              <a:outerShdw blurRad="50800" dist="50800" dir="5400000" algn="ctr" rotWithShape="0">
                <a:schemeClr val="accent5"/>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 Tables'!$C$20</c:f>
              <c:strCache>
                <c:ptCount val="1"/>
                <c:pt idx="0">
                  <c:v>call count2</c:v>
                </c:pt>
              </c:strCache>
            </c:strRef>
          </c:tx>
          <c:spPr>
            <a:gradFill>
              <a:gsLst>
                <a:gs pos="0">
                  <a:schemeClr val="accent5"/>
                </a:gs>
                <a:gs pos="55000">
                  <a:schemeClr val="accent6"/>
                </a:gs>
                <a:gs pos="80000">
                  <a:schemeClr val="accent6">
                    <a:lumMod val="60000"/>
                    <a:lumOff val="40000"/>
                  </a:schemeClr>
                </a:gs>
                <a:gs pos="100000">
                  <a:schemeClr val="accent5"/>
                </a:gs>
              </a:gsLst>
              <a:lin ang="5400000" scaled="1"/>
            </a:gradFill>
            <a:ln>
              <a:solidFill>
                <a:schemeClr val="accent5"/>
              </a:solidFill>
            </a:ln>
            <a:effectLst/>
          </c:spPr>
          <c:cat>
            <c:strRef>
              <c:f>'Pivot Tables'!$A$21:$A$33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Tables'!$C$21:$C$33</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053B-49DE-9F12-E6DFBB0DE91C}"/>
            </c:ext>
          </c:extLst>
        </c:ser>
        <c:dLbls>
          <c:showLegendKey val="0"/>
          <c:showVal val="0"/>
          <c:showCatName val="0"/>
          <c:showSerName val="0"/>
          <c:showPercent val="0"/>
          <c:showBubbleSize val="0"/>
        </c:dLbls>
        <c:axId val="807612639"/>
        <c:axId val="807615999"/>
      </c:areaChart>
      <c:lineChart>
        <c:grouping val="standard"/>
        <c:varyColors val="0"/>
        <c:ser>
          <c:idx val="0"/>
          <c:order val="0"/>
          <c:tx>
            <c:strRef>
              <c:f>'Pivot Tables'!$B$20</c:f>
              <c:strCache>
                <c:ptCount val="1"/>
                <c:pt idx="0">
                  <c:v>call count</c:v>
                </c:pt>
              </c:strCache>
            </c:strRef>
          </c:tx>
          <c:spPr>
            <a:ln w="28575" cap="sq">
              <a:solidFill>
                <a:schemeClr val="accent5"/>
              </a:solidFill>
              <a:round/>
            </a:ln>
            <a:effectLst>
              <a:outerShdw blurRad="50800" dist="50800" dir="5400000" algn="ctr" rotWithShape="0">
                <a:schemeClr val="accent5"/>
              </a:outerShdw>
            </a:effectLst>
          </c:spPr>
          <c:marker>
            <c:symbol val="circle"/>
            <c:size val="5"/>
            <c:spPr>
              <a:solidFill>
                <a:schemeClr val="tx1"/>
              </a:solidFill>
              <a:ln w="25400">
                <a:solidFill>
                  <a:schemeClr val="bg2"/>
                </a:solidFill>
                <a:bevel/>
              </a:ln>
              <a:effectLst>
                <a:outerShdw blurRad="50800" dist="50800" dir="5400000" algn="ctr" rotWithShape="0">
                  <a:schemeClr val="accent5"/>
                </a:outerShdw>
              </a:effectLst>
            </c:spPr>
          </c:marker>
          <c:cat>
            <c:strRef>
              <c:f>'Pivot Tables'!$A$21:$A$33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Tables'!$B$21:$B$33</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053B-49DE-9F12-E6DFBB0DE91C}"/>
            </c:ext>
          </c:extLst>
        </c:ser>
        <c:dLbls>
          <c:showLegendKey val="0"/>
          <c:showVal val="0"/>
          <c:showCatName val="0"/>
          <c:showSerName val="0"/>
          <c:showPercent val="0"/>
          <c:showBubbleSize val="0"/>
        </c:dLbls>
        <c:marker val="1"/>
        <c:smooth val="0"/>
        <c:axId val="807612639"/>
        <c:axId val="807615999"/>
      </c:lineChart>
      <c:catAx>
        <c:axId val="80761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15999"/>
        <c:crosses val="autoZero"/>
        <c:auto val="1"/>
        <c:lblAlgn val="ctr"/>
        <c:lblOffset val="100"/>
        <c:noMultiLvlLbl val="0"/>
      </c:catAx>
      <c:valAx>
        <c:axId val="807615999"/>
        <c:scaling>
          <c:orientation val="minMax"/>
        </c:scaling>
        <c:delete val="0"/>
        <c:axPos val="l"/>
        <c:majorGridlines>
          <c:spPr>
            <a:ln w="9525" cap="flat" cmpd="sng" algn="ctr">
              <a:gradFill>
                <a:gsLst>
                  <a:gs pos="0">
                    <a:schemeClr val="accent5"/>
                  </a:gs>
                  <a:gs pos="72000">
                    <a:schemeClr val="accent5">
                      <a:lumMod val="60000"/>
                      <a:lumOff val="40000"/>
                    </a:schemeClr>
                  </a:gs>
                </a:gsLst>
                <a:lin ang="5400000" scaled="1"/>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1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rPr>
              <a:t>Amount</a:t>
            </a:r>
          </a:p>
        </c:rich>
      </c:tx>
      <c:layout>
        <c:manualLayout>
          <c:xMode val="edge"/>
          <c:yMode val="edge"/>
          <c:x val="3.3451230181593154E-3"/>
          <c:y val="4.219409282700421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83289588801398"/>
          <c:y val="0.10478886341738929"/>
          <c:w val="0.78808601668693856"/>
          <c:h val="0.89480879763447285"/>
        </c:manualLayout>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Tables'!$C$97:$C$101</c:f>
              <c:strCache>
                <c:ptCount val="5"/>
                <c:pt idx="0">
                  <c:v>R05</c:v>
                </c:pt>
                <c:pt idx="1">
                  <c:v>R04</c:v>
                </c:pt>
                <c:pt idx="2">
                  <c:v>R03</c:v>
                </c:pt>
                <c:pt idx="3">
                  <c:v>R02</c:v>
                </c:pt>
                <c:pt idx="4">
                  <c:v>R01</c:v>
                </c:pt>
              </c:strCache>
            </c:strRef>
          </c:cat>
          <c:val>
            <c:numRef>
              <c:f>'Pivot Tables'!$E$97:$E$101</c:f>
              <c:numCache>
                <c:formatCode>#,###.0,"k"</c:formatCode>
                <c:ptCount val="5"/>
                <c:pt idx="0">
                  <c:v>20104</c:v>
                </c:pt>
                <c:pt idx="1">
                  <c:v>16651</c:v>
                </c:pt>
                <c:pt idx="2">
                  <c:v>20872</c:v>
                </c:pt>
                <c:pt idx="3">
                  <c:v>20581</c:v>
                </c:pt>
                <c:pt idx="4">
                  <c:v>18415</c:v>
                </c:pt>
              </c:numCache>
            </c:numRef>
          </c:val>
          <c:extLst>
            <c:ext xmlns:c16="http://schemas.microsoft.com/office/drawing/2014/chart" uri="{C3380CC4-5D6E-409C-BE32-E72D297353CC}">
              <c16:uniqueId val="{00000000-6C7A-4B10-9F55-7E52874A7595}"/>
            </c:ext>
          </c:extLst>
        </c:ser>
        <c:ser>
          <c:idx val="1"/>
          <c:order val="1"/>
          <c:tx>
            <c:strRef>
              <c:f>'Pivot Tables'!$G$97:$G$101</c:f>
              <c:strCache>
                <c:ptCount val="5"/>
                <c:pt idx="0">
                  <c:v>#N/A</c:v>
                </c:pt>
                <c:pt idx="1">
                  <c:v>#N/A</c:v>
                </c:pt>
                <c:pt idx="2">
                  <c:v>#N/A</c:v>
                </c:pt>
                <c:pt idx="3">
                  <c:v>#N/A</c:v>
                </c:pt>
                <c:pt idx="4">
                  <c:v>18415</c:v>
                </c:pt>
              </c:strCache>
            </c:strRef>
          </c:tx>
          <c:spPr>
            <a:gradFill>
              <a:gsLst>
                <a:gs pos="0">
                  <a:schemeClr val="accent5"/>
                </a:gs>
                <a:gs pos="86000">
                  <a:schemeClr val="accent6">
                    <a:lumMod val="60000"/>
                    <a:lumOff val="40000"/>
                  </a:schemeClr>
                </a:gs>
              </a:gsLst>
              <a:lin ang="5400000" scaled="1"/>
            </a:gradFill>
            <a:ln>
              <a:noFill/>
            </a:ln>
            <a:effectLst/>
          </c:spPr>
          <c:invertIfNegative val="0"/>
          <c:dLbls>
            <c:dLbl>
              <c:idx val="0"/>
              <c:delete val="1"/>
              <c:extLst>
                <c:ext xmlns:c15="http://schemas.microsoft.com/office/drawing/2012/chart" uri="{CE6537A1-D6FC-4f65-9D91-7224C49458BB}">
                  <c15:layout>
                    <c:manualLayout>
                      <c:w val="0.17214111922141118"/>
                      <c:h val="9.412081984897519E-2"/>
                    </c:manualLayout>
                  </c15:layout>
                </c:ext>
                <c:ext xmlns:c16="http://schemas.microsoft.com/office/drawing/2014/chart" uri="{C3380CC4-5D6E-409C-BE32-E72D297353CC}">
                  <c16:uniqueId val="{00000002-6C7A-4B10-9F55-7E52874A75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Tables'!$G$97:$G$101</c:f>
              <c:numCache>
                <c:formatCode>General</c:formatCode>
                <c:ptCount val="5"/>
                <c:pt idx="0">
                  <c:v>#N/A</c:v>
                </c:pt>
                <c:pt idx="1">
                  <c:v>#N/A</c:v>
                </c:pt>
                <c:pt idx="2">
                  <c:v>#N/A</c:v>
                </c:pt>
                <c:pt idx="3">
                  <c:v>#N/A</c:v>
                </c:pt>
                <c:pt idx="4">
                  <c:v>18415</c:v>
                </c:pt>
              </c:numCache>
            </c:numRef>
          </c:val>
          <c:extLst>
            <c:ext xmlns:c16="http://schemas.microsoft.com/office/drawing/2014/chart" uri="{C3380CC4-5D6E-409C-BE32-E72D297353CC}">
              <c16:uniqueId val="{00000001-6C7A-4B10-9F55-7E52874A7595}"/>
            </c:ext>
          </c:extLst>
        </c:ser>
        <c:dLbls>
          <c:dLblPos val="outEnd"/>
          <c:showLegendKey val="0"/>
          <c:showVal val="1"/>
          <c:showCatName val="0"/>
          <c:showSerName val="0"/>
          <c:showPercent val="0"/>
          <c:showBubbleSize val="0"/>
        </c:dLbls>
        <c:gapWidth val="25"/>
        <c:overlap val="100"/>
        <c:axId val="809081807"/>
        <c:axId val="809082287"/>
      </c:barChart>
      <c:catAx>
        <c:axId val="80908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082287"/>
        <c:crosses val="autoZero"/>
        <c:auto val="1"/>
        <c:lblAlgn val="ctr"/>
        <c:lblOffset val="100"/>
        <c:noMultiLvlLbl val="0"/>
      </c:catAx>
      <c:valAx>
        <c:axId val="809082287"/>
        <c:scaling>
          <c:orientation val="minMax"/>
        </c:scaling>
        <c:delete val="1"/>
        <c:axPos val="b"/>
        <c:numFmt formatCode="#,###.0,&quot;k&quot;" sourceLinked="1"/>
        <c:majorTickMark val="none"/>
        <c:minorTickMark val="none"/>
        <c:tickLblPos val="nextTo"/>
        <c:crossAx val="80908180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5"/>
                </a:solidFill>
              </a:rPr>
              <a:t>Calls</a:t>
            </a:r>
          </a:p>
        </c:rich>
      </c:tx>
      <c:layout>
        <c:manualLayout>
          <c:xMode val="edge"/>
          <c:yMode val="edge"/>
          <c:x val="9.8365545215938904E-3"/>
          <c:y val="1.24617366473579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42908505238498"/>
          <c:y val="0.11984343932262678"/>
          <c:w val="0.69070058133229228"/>
          <c:h val="0.84341744364670868"/>
        </c:manualLayout>
      </c:layout>
      <c:barChart>
        <c:barDir val="bar"/>
        <c:grouping val="clustered"/>
        <c:varyColors val="0"/>
        <c:ser>
          <c:idx val="0"/>
          <c:order val="0"/>
          <c:tx>
            <c:strRef>
              <c:f>'Pivot Tables'!$D$96</c:f>
              <c:strCache>
                <c:ptCount val="1"/>
                <c:pt idx="0">
                  <c:v>calls</c:v>
                </c:pt>
              </c:strCache>
            </c:strRef>
          </c:tx>
          <c:spPr>
            <a:solidFill>
              <a:schemeClr val="accent1"/>
            </a:solidFill>
            <a:ln>
              <a:noFill/>
            </a:ln>
            <a:effectLst/>
          </c:spPr>
          <c:invertIfNegative val="0"/>
          <c:dPt>
            <c:idx val="0"/>
            <c:invertIfNegative val="0"/>
            <c:bubble3D val="0"/>
            <c:spPr>
              <a:solidFill>
                <a:schemeClr val="bg1">
                  <a:lumMod val="95000"/>
                </a:schemeClr>
              </a:solidFill>
              <a:ln>
                <a:noFill/>
              </a:ln>
              <a:effectLst/>
            </c:spPr>
            <c:extLst>
              <c:ext xmlns:c16="http://schemas.microsoft.com/office/drawing/2014/chart" uri="{C3380CC4-5D6E-409C-BE32-E72D297353CC}">
                <c16:uniqueId val="{00000001-8ED4-4D9D-ACA1-B00D511C00D3}"/>
              </c:ext>
            </c:extLst>
          </c:dPt>
          <c:dPt>
            <c:idx val="1"/>
            <c:invertIfNegative val="0"/>
            <c:bubble3D val="0"/>
            <c:spPr>
              <a:solidFill>
                <a:schemeClr val="bg1">
                  <a:lumMod val="95000"/>
                </a:schemeClr>
              </a:solidFill>
              <a:ln>
                <a:noFill/>
              </a:ln>
              <a:effectLst/>
            </c:spPr>
            <c:extLst>
              <c:ext xmlns:c16="http://schemas.microsoft.com/office/drawing/2014/chart" uri="{C3380CC4-5D6E-409C-BE32-E72D297353CC}">
                <c16:uniqueId val="{00000003-8ED4-4D9D-ACA1-B00D511C00D3}"/>
              </c:ext>
            </c:extLst>
          </c:dPt>
          <c:dPt>
            <c:idx val="2"/>
            <c:invertIfNegative val="0"/>
            <c:bubble3D val="0"/>
            <c:spPr>
              <a:solidFill>
                <a:schemeClr val="bg1">
                  <a:lumMod val="95000"/>
                </a:schemeClr>
              </a:solidFill>
              <a:ln>
                <a:noFill/>
              </a:ln>
              <a:effectLst/>
            </c:spPr>
            <c:extLst>
              <c:ext xmlns:c16="http://schemas.microsoft.com/office/drawing/2014/chart" uri="{C3380CC4-5D6E-409C-BE32-E72D297353CC}">
                <c16:uniqueId val="{00000005-8ED4-4D9D-ACA1-B00D511C00D3}"/>
              </c:ext>
            </c:extLst>
          </c:dPt>
          <c:dPt>
            <c:idx val="3"/>
            <c:invertIfNegative val="0"/>
            <c:bubble3D val="0"/>
            <c:spPr>
              <a:solidFill>
                <a:schemeClr val="bg1">
                  <a:lumMod val="95000"/>
                </a:schemeClr>
              </a:solidFill>
              <a:ln>
                <a:noFill/>
              </a:ln>
              <a:effectLst/>
            </c:spPr>
            <c:extLst>
              <c:ext xmlns:c16="http://schemas.microsoft.com/office/drawing/2014/chart" uri="{C3380CC4-5D6E-409C-BE32-E72D297353CC}">
                <c16:uniqueId val="{00000007-8ED4-4D9D-ACA1-B00D511C00D3}"/>
              </c:ext>
            </c:extLst>
          </c:dPt>
          <c:dPt>
            <c:idx val="4"/>
            <c:invertIfNegative val="0"/>
            <c:bubble3D val="0"/>
            <c:spPr>
              <a:solidFill>
                <a:schemeClr val="bg1">
                  <a:lumMod val="95000"/>
                </a:schemeClr>
              </a:solidFill>
              <a:ln>
                <a:noFill/>
              </a:ln>
              <a:effectLst/>
            </c:spPr>
            <c:extLst>
              <c:ext xmlns:c16="http://schemas.microsoft.com/office/drawing/2014/chart" uri="{C3380CC4-5D6E-409C-BE32-E72D297353CC}">
                <c16:uniqueId val="{00000009-8ED4-4D9D-ACA1-B00D511C00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Tables'!$C$97:$C$101</c:f>
              <c:strCache>
                <c:ptCount val="5"/>
                <c:pt idx="0">
                  <c:v>R05</c:v>
                </c:pt>
                <c:pt idx="1">
                  <c:v>R04</c:v>
                </c:pt>
                <c:pt idx="2">
                  <c:v>R03</c:v>
                </c:pt>
                <c:pt idx="3">
                  <c:v>R02</c:v>
                </c:pt>
                <c:pt idx="4">
                  <c:v>R01</c:v>
                </c:pt>
              </c:strCache>
            </c:strRef>
          </c:cat>
          <c:val>
            <c:numRef>
              <c:f>'Pivot Tables'!$D$97:$D$101</c:f>
              <c:numCache>
                <c:formatCode>General</c:formatCode>
                <c:ptCount val="5"/>
                <c:pt idx="0">
                  <c:v>200</c:v>
                </c:pt>
                <c:pt idx="1">
                  <c:v>186</c:v>
                </c:pt>
                <c:pt idx="2">
                  <c:v>207</c:v>
                </c:pt>
                <c:pt idx="3">
                  <c:v>218</c:v>
                </c:pt>
                <c:pt idx="4">
                  <c:v>189</c:v>
                </c:pt>
              </c:numCache>
            </c:numRef>
          </c:val>
          <c:extLst>
            <c:ext xmlns:c16="http://schemas.microsoft.com/office/drawing/2014/chart" uri="{C3380CC4-5D6E-409C-BE32-E72D297353CC}">
              <c16:uniqueId val="{0000000A-8ED4-4D9D-ACA1-B00D511C00D3}"/>
            </c:ext>
          </c:extLst>
        </c:ser>
        <c:ser>
          <c:idx val="1"/>
          <c:order val="1"/>
          <c:tx>
            <c:strRef>
              <c:f>'Pivot Tables'!$F$97:$F$101</c:f>
              <c:strCache>
                <c:ptCount val="5"/>
                <c:pt idx="0">
                  <c:v>#N/A</c:v>
                </c:pt>
                <c:pt idx="1">
                  <c:v>#N/A</c:v>
                </c:pt>
                <c:pt idx="2">
                  <c:v>#N/A</c:v>
                </c:pt>
                <c:pt idx="3">
                  <c:v>#N/A</c:v>
                </c:pt>
                <c:pt idx="4">
                  <c:v>189</c:v>
                </c:pt>
              </c:strCache>
            </c:strRef>
          </c:tx>
          <c:spPr>
            <a:gradFill>
              <a:gsLst>
                <a:gs pos="12000">
                  <a:schemeClr val="accent5"/>
                </a:gs>
                <a:gs pos="76000">
                  <a:schemeClr val="accent6">
                    <a:lumMod val="60000"/>
                    <a:lumOff val="40000"/>
                  </a:schemeClr>
                </a:gs>
              </a:gsLst>
              <a:lin ang="60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Tables'!$F$97:$F$101</c:f>
              <c:numCache>
                <c:formatCode>General</c:formatCode>
                <c:ptCount val="5"/>
                <c:pt idx="0">
                  <c:v>#N/A</c:v>
                </c:pt>
                <c:pt idx="1">
                  <c:v>#N/A</c:v>
                </c:pt>
                <c:pt idx="2">
                  <c:v>#N/A</c:v>
                </c:pt>
                <c:pt idx="3">
                  <c:v>#N/A</c:v>
                </c:pt>
                <c:pt idx="4">
                  <c:v>189</c:v>
                </c:pt>
              </c:numCache>
            </c:numRef>
          </c:val>
          <c:extLst>
            <c:ext xmlns:c16="http://schemas.microsoft.com/office/drawing/2014/chart" uri="{C3380CC4-5D6E-409C-BE32-E72D297353CC}">
              <c16:uniqueId val="{0000000B-8ED4-4D9D-ACA1-B00D511C00D3}"/>
            </c:ext>
          </c:extLst>
        </c:ser>
        <c:dLbls>
          <c:dLblPos val="outEnd"/>
          <c:showLegendKey val="0"/>
          <c:showVal val="1"/>
          <c:showCatName val="0"/>
          <c:showSerName val="0"/>
          <c:showPercent val="0"/>
          <c:showBubbleSize val="0"/>
        </c:dLbls>
        <c:gapWidth val="25"/>
        <c:overlap val="100"/>
        <c:axId val="1063857647"/>
        <c:axId val="1063859567"/>
      </c:barChart>
      <c:catAx>
        <c:axId val="1063857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859567"/>
        <c:crosses val="autoZero"/>
        <c:auto val="1"/>
        <c:lblAlgn val="ctr"/>
        <c:lblOffset val="100"/>
        <c:noMultiLvlLbl val="0"/>
      </c:catAx>
      <c:valAx>
        <c:axId val="1063859567"/>
        <c:scaling>
          <c:orientation val="minMax"/>
          <c:min val="0"/>
        </c:scaling>
        <c:delete val="1"/>
        <c:axPos val="b"/>
        <c:numFmt formatCode="General" sourceLinked="1"/>
        <c:majorTickMark val="out"/>
        <c:minorTickMark val="none"/>
        <c:tickLblPos val="nextTo"/>
        <c:crossAx val="106385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[call-center-dashboard.xlsx]Pivot 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rPr>
              <a:t>Female </a:t>
            </a:r>
            <a:r>
              <a:rPr lang="en-US" b="1">
                <a:solidFill>
                  <a:schemeClr val="tx1"/>
                </a:solidFill>
              </a:rPr>
              <a:t>vs</a:t>
            </a:r>
            <a:r>
              <a:rPr lang="en-US" b="1">
                <a:solidFill>
                  <a:schemeClr val="accent5"/>
                </a:solidFill>
              </a:rPr>
              <a:t> </a:t>
            </a:r>
            <a:r>
              <a:rPr lang="en-US" b="1">
                <a:solidFill>
                  <a:schemeClr val="accent4">
                    <a:lumMod val="75000"/>
                  </a:schemeClr>
                </a:solidFill>
              </a:rPr>
              <a:t>Male</a:t>
            </a:r>
            <a:r>
              <a:rPr lang="en-US" b="1">
                <a:solidFill>
                  <a:schemeClr val="accent5"/>
                </a:solidFill>
              </a:rPr>
              <a:t> </a:t>
            </a:r>
            <a:r>
              <a:rPr lang="en-US" b="1">
                <a:solidFill>
                  <a:schemeClr val="tx1"/>
                </a:solidFill>
              </a:rPr>
              <a:t>Callers</a:t>
            </a:r>
            <a:r>
              <a:rPr lang="en-US" b="1">
                <a:solidFill>
                  <a:schemeClr val="accent5"/>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5">
                <a:alpha val="4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solidFill>
              <a:schemeClr val="accent4">
                <a:lumMod val="75000"/>
                <a:alpha val="54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pivotFmt>
      <c:pivotFmt>
        <c:idx val="7"/>
        <c:spPr>
          <a:solidFill>
            <a:schemeClr val="accent5"/>
          </a:solidFill>
          <a:ln>
            <a:noFill/>
          </a:ln>
          <a:effectLst/>
        </c:spPr>
      </c:pivotFmt>
    </c:pivotFmts>
    <c:plotArea>
      <c:layout/>
      <c:barChart>
        <c:barDir val="col"/>
        <c:grouping val="percentStacked"/>
        <c:varyColors val="0"/>
        <c:ser>
          <c:idx val="0"/>
          <c:order val="0"/>
          <c:tx>
            <c:strRef>
              <c:f>'Pivot Tables'!$G$126:$G$127</c:f>
              <c:strCache>
                <c:ptCount val="1"/>
                <c:pt idx="0">
                  <c:v>Female</c:v>
                </c:pt>
              </c:strCache>
            </c:strRef>
          </c:tx>
          <c:spPr>
            <a:solidFill>
              <a:schemeClr val="accent5"/>
            </a:solidFill>
            <a:ln>
              <a:noFill/>
            </a:ln>
            <a:effectLst/>
          </c:spPr>
          <c:invertIfNegative val="0"/>
          <c:dLbls>
            <c:spPr>
              <a:solidFill>
                <a:schemeClr val="accent5">
                  <a:alpha val="4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Tables'!$F$128:$F$131</c:f>
              <c:strCache>
                <c:ptCount val="3"/>
                <c:pt idx="0">
                  <c:v>Cincinnati</c:v>
                </c:pt>
                <c:pt idx="1">
                  <c:v>Cleveland</c:v>
                </c:pt>
                <c:pt idx="2">
                  <c:v>Columbus</c:v>
                </c:pt>
              </c:strCache>
            </c:strRef>
          </c:cat>
          <c:val>
            <c:numRef>
              <c:f>'Pivot Tables'!$G$128:$G$131</c:f>
              <c:numCache>
                <c:formatCode>#,##0</c:formatCode>
                <c:ptCount val="3"/>
                <c:pt idx="0">
                  <c:v>144</c:v>
                </c:pt>
                <c:pt idx="1">
                  <c:v>326</c:v>
                </c:pt>
                <c:pt idx="2">
                  <c:v>129</c:v>
                </c:pt>
              </c:numCache>
            </c:numRef>
          </c:val>
          <c:extLst>
            <c:ext xmlns:c16="http://schemas.microsoft.com/office/drawing/2014/chart" uri="{C3380CC4-5D6E-409C-BE32-E72D297353CC}">
              <c16:uniqueId val="{00000000-D18F-4432-AAA7-45B77904CB40}"/>
            </c:ext>
          </c:extLst>
        </c:ser>
        <c:ser>
          <c:idx val="1"/>
          <c:order val="1"/>
          <c:tx>
            <c:strRef>
              <c:f>'Pivot Tables'!$H$126:$H$127</c:f>
              <c:strCache>
                <c:ptCount val="1"/>
                <c:pt idx="0">
                  <c:v>Male</c:v>
                </c:pt>
              </c:strCache>
            </c:strRef>
          </c:tx>
          <c:spPr>
            <a:solidFill>
              <a:schemeClr val="accent4">
                <a:lumMod val="75000"/>
              </a:schemeClr>
            </a:solidFill>
            <a:ln>
              <a:noFill/>
            </a:ln>
            <a:effectLst/>
          </c:spPr>
          <c:invertIfNegative val="0"/>
          <c:dLbls>
            <c:spPr>
              <a:solidFill>
                <a:schemeClr val="accent4">
                  <a:lumMod val="75000"/>
                  <a:alpha val="54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Tables'!$F$128:$F$131</c:f>
              <c:strCache>
                <c:ptCount val="3"/>
                <c:pt idx="0">
                  <c:v>Cincinnati</c:v>
                </c:pt>
                <c:pt idx="1">
                  <c:v>Cleveland</c:v>
                </c:pt>
                <c:pt idx="2">
                  <c:v>Columbus</c:v>
                </c:pt>
              </c:strCache>
            </c:strRef>
          </c:cat>
          <c:val>
            <c:numRef>
              <c:f>'Pivot Tables'!$H$128:$H$131</c:f>
              <c:numCache>
                <c:formatCode>#,##0</c:formatCode>
                <c:ptCount val="3"/>
                <c:pt idx="0">
                  <c:v>132</c:v>
                </c:pt>
                <c:pt idx="1">
                  <c:v>63</c:v>
                </c:pt>
                <c:pt idx="2">
                  <c:v>206</c:v>
                </c:pt>
              </c:numCache>
            </c:numRef>
          </c:val>
          <c:extLst>
            <c:ext xmlns:c16="http://schemas.microsoft.com/office/drawing/2014/chart" uri="{C3380CC4-5D6E-409C-BE32-E72D297353CC}">
              <c16:uniqueId val="{00000001-D18F-4432-AAA7-45B77904CB40}"/>
            </c:ext>
          </c:extLst>
        </c:ser>
        <c:dLbls>
          <c:showLegendKey val="0"/>
          <c:showVal val="0"/>
          <c:showCatName val="0"/>
          <c:showSerName val="0"/>
          <c:showPercent val="0"/>
          <c:showBubbleSize val="0"/>
        </c:dLbls>
        <c:gapWidth val="25"/>
        <c:overlap val="100"/>
        <c:axId val="2009731855"/>
        <c:axId val="2009728975"/>
      </c:barChart>
      <c:catAx>
        <c:axId val="200973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728975"/>
        <c:crosses val="autoZero"/>
        <c:auto val="1"/>
        <c:lblAlgn val="ctr"/>
        <c:lblOffset val="100"/>
        <c:noMultiLvlLbl val="0"/>
      </c:catAx>
      <c:valAx>
        <c:axId val="2009728975"/>
        <c:scaling>
          <c:orientation val="minMax"/>
        </c:scaling>
        <c:delete val="1"/>
        <c:axPos val="l"/>
        <c:numFmt formatCode="0%" sourceLinked="1"/>
        <c:majorTickMark val="none"/>
        <c:minorTickMark val="none"/>
        <c:tickLblPos val="nextTo"/>
        <c:crossAx val="200973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[call-center-dashboard.xlsx]Pivot Tables!rep satisfaction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Tables'!$F$34</c:f>
              <c:strCache>
                <c:ptCount val="1"/>
                <c:pt idx="0">
                  <c:v>Total</c:v>
                </c:pt>
              </c:strCache>
            </c:strRef>
          </c:tx>
          <c:spPr>
            <a:solidFill>
              <a:schemeClr val="accent5"/>
            </a:solidFill>
            <a:ln>
              <a:noFill/>
            </a:ln>
            <a:effectLst/>
          </c:spPr>
          <c:invertIfNegative val="0"/>
          <c:cat>
            <c:strRef>
              <c:f>'Pivot Tables'!$E$35:$E$40</c:f>
              <c:strCache>
                <c:ptCount val="5"/>
                <c:pt idx="0">
                  <c:v>1</c:v>
                </c:pt>
                <c:pt idx="1">
                  <c:v>2</c:v>
                </c:pt>
                <c:pt idx="2">
                  <c:v>3</c:v>
                </c:pt>
                <c:pt idx="3">
                  <c:v>4</c:v>
                </c:pt>
                <c:pt idx="4">
                  <c:v>5</c:v>
                </c:pt>
              </c:strCache>
            </c:strRef>
          </c:cat>
          <c:val>
            <c:numRef>
              <c:f>'Pivot Tables'!$F$35:$F$40</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B773-42BF-A2DC-CE3C837B501C}"/>
            </c:ext>
          </c:extLst>
        </c:ser>
        <c:dLbls>
          <c:showLegendKey val="0"/>
          <c:showVal val="0"/>
          <c:showCatName val="0"/>
          <c:showSerName val="0"/>
          <c:showPercent val="0"/>
          <c:showBubbleSize val="0"/>
        </c:dLbls>
        <c:gapWidth val="200"/>
        <c:overlap val="-27"/>
        <c:axId val="1061399279"/>
        <c:axId val="1061396399"/>
      </c:barChart>
      <c:catAx>
        <c:axId val="106139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96399"/>
        <c:crosses val="autoZero"/>
        <c:auto val="1"/>
        <c:lblAlgn val="ctr"/>
        <c:lblOffset val="100"/>
        <c:noMultiLvlLbl val="0"/>
      </c:catAx>
      <c:valAx>
        <c:axId val="1061396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9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6.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5.xml"/><Relationship Id="rId2" Type="http://schemas.openxmlformats.org/officeDocument/2006/relationships/image" Target="../media/image1.png"/><Relationship Id="rId16" Type="http://schemas.openxmlformats.org/officeDocument/2006/relationships/chart" Target="../charts/chart9.xml"/><Relationship Id="rId1" Type="http://schemas.openxmlformats.org/officeDocument/2006/relationships/chart" Target="../charts/chart4.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8.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8</xdr:col>
      <xdr:colOff>518160</xdr:colOff>
      <xdr:row>4</xdr:row>
      <xdr:rowOff>129541</xdr:rowOff>
    </xdr:from>
    <xdr:to>
      <xdr:col>10</xdr:col>
      <xdr:colOff>71623</xdr:colOff>
      <xdr:row>14</xdr:row>
      <xdr:rowOff>160021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AFD87843-6CE5-780F-409D-E885BC96E89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437120" y="861061"/>
              <a:ext cx="1786123"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791030</xdr:colOff>
      <xdr:row>75</xdr:row>
      <xdr:rowOff>177437</xdr:rowOff>
    </xdr:from>
    <xdr:to>
      <xdr:col>15</xdr:col>
      <xdr:colOff>462643</xdr:colOff>
      <xdr:row>88</xdr:row>
      <xdr:rowOff>98879</xdr:rowOff>
    </xdr:to>
    <xdr:graphicFrame macro="">
      <xdr:nvGraphicFramePr>
        <xdr:cNvPr id="8" name="Chart 7">
          <a:extLst>
            <a:ext uri="{FF2B5EF4-FFF2-40B4-BE49-F238E27FC236}">
              <a16:creationId xmlns:a16="http://schemas.microsoft.com/office/drawing/2014/main" id="{BD787F9B-9513-C20A-B1A1-3FDF00A22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385535</xdr:colOff>
      <xdr:row>73</xdr:row>
      <xdr:rowOff>147864</xdr:rowOff>
    </xdr:from>
    <xdr:to>
      <xdr:col>10</xdr:col>
      <xdr:colOff>140607</xdr:colOff>
      <xdr:row>88</xdr:row>
      <xdr:rowOff>169636</xdr:rowOff>
    </xdr:to>
    <xdr:graphicFrame macro="">
      <xdr:nvGraphicFramePr>
        <xdr:cNvPr id="13" name="Chart 12">
          <a:extLst>
            <a:ext uri="{FF2B5EF4-FFF2-40B4-BE49-F238E27FC236}">
              <a16:creationId xmlns:a16="http://schemas.microsoft.com/office/drawing/2014/main" id="{B23AA1EC-12C0-2C31-D5CB-71560D5D5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944033</xdr:colOff>
      <xdr:row>16</xdr:row>
      <xdr:rowOff>20319</xdr:rowOff>
    </xdr:from>
    <xdr:to>
      <xdr:col>9</xdr:col>
      <xdr:colOff>342899</xdr:colOff>
      <xdr:row>30</xdr:row>
      <xdr:rowOff>155786</xdr:rowOff>
    </xdr:to>
    <xdr:graphicFrame macro="">
      <xdr:nvGraphicFramePr>
        <xdr:cNvPr id="15" name="Chart 14">
          <a:extLst>
            <a:ext uri="{FF2B5EF4-FFF2-40B4-BE49-F238E27FC236}">
              <a16:creationId xmlns:a16="http://schemas.microsoft.com/office/drawing/2014/main" id="{D1FA2AE7-2CB0-34AB-A7E1-8FEFC62CD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206217</xdr:colOff>
      <xdr:row>4</xdr:row>
      <xdr:rowOff>152400</xdr:rowOff>
    </xdr:from>
    <xdr:to>
      <xdr:col>16</xdr:col>
      <xdr:colOff>60614</xdr:colOff>
      <xdr:row>15</xdr:row>
      <xdr:rowOff>160020</xdr:rowOff>
    </xdr:to>
    <xdr:graphicFrame macro="">
      <xdr:nvGraphicFramePr>
        <xdr:cNvPr id="57" name="Chart 56">
          <a:extLst>
            <a:ext uri="{FF2B5EF4-FFF2-40B4-BE49-F238E27FC236}">
              <a16:creationId xmlns:a16="http://schemas.microsoft.com/office/drawing/2014/main" id="{78765519-E40E-4722-82BC-643AC1E0D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4</xdr:row>
      <xdr:rowOff>38100</xdr:rowOff>
    </xdr:from>
    <xdr:to>
      <xdr:col>4</xdr:col>
      <xdr:colOff>266700</xdr:colOff>
      <xdr:row>9</xdr:row>
      <xdr:rowOff>129540</xdr:rowOff>
    </xdr:to>
    <xdr:sp macro="" textlink="'Pivot Tables'!A4">
      <xdr:nvSpPr>
        <xdr:cNvPr id="2" name="Rectangle 1">
          <a:extLst>
            <a:ext uri="{FF2B5EF4-FFF2-40B4-BE49-F238E27FC236}">
              <a16:creationId xmlns:a16="http://schemas.microsoft.com/office/drawing/2014/main" id="{5031AECA-7465-40D9-3814-89714B677308}"/>
            </a:ext>
          </a:extLst>
        </xdr:cNvPr>
        <xdr:cNvSpPr/>
      </xdr:nvSpPr>
      <xdr:spPr>
        <a:xfrm>
          <a:off x="441960" y="769620"/>
          <a:ext cx="1455420" cy="1005840"/>
        </a:xfrm>
        <a:prstGeom prst="rect">
          <a:avLst/>
        </a:prstGeom>
        <a:solidFill>
          <a:schemeClr val="accent5">
            <a:alpha val="50000"/>
          </a:schemeClr>
        </a:solidFill>
        <a:ln>
          <a:noFill/>
        </a:ln>
        <a:effectLst>
          <a:glow>
            <a:schemeClr val="accent1"/>
          </a:glow>
          <a:outerShdw blurRad="38100" dist="50800" dir="2700000" algn="ctr" rotWithShape="0">
            <a:schemeClr val="accent5">
              <a:alpha val="30000"/>
            </a:scheme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E1A23A-6D66-402E-80D9-296E07C94E94}" type="TxLink">
            <a:rPr lang="en-US" sz="1100" b="0" i="0" u="none" strike="noStrike">
              <a:solidFill>
                <a:srgbClr val="000000"/>
              </a:solidFill>
              <a:latin typeface="Trebuchet MS"/>
              <a:ea typeface="Verdana" panose="020B0604030504040204" pitchFamily="34" charset="0"/>
            </a:rPr>
            <a:pPr algn="ctr"/>
            <a:t>1,000</a:t>
          </a:fld>
          <a:endParaRPr lang="en-US" sz="1600" b="1">
            <a:solidFill>
              <a:schemeClr val="bg1"/>
            </a:solidFill>
            <a:latin typeface="Verdana" panose="020B0604030504040204" pitchFamily="34" charset="0"/>
            <a:ea typeface="Verdana" panose="020B0604030504040204" pitchFamily="34" charset="0"/>
          </a:endParaRPr>
        </a:p>
      </xdr:txBody>
    </xdr:sp>
    <xdr:clientData/>
  </xdr:twoCellAnchor>
  <xdr:oneCellAnchor>
    <xdr:from>
      <xdr:col>2</xdr:col>
      <xdr:colOff>144780</xdr:colOff>
      <xdr:row>4</xdr:row>
      <xdr:rowOff>152400</xdr:rowOff>
    </xdr:from>
    <xdr:ext cx="1120139" cy="264560"/>
    <xdr:sp macro="" textlink="">
      <xdr:nvSpPr>
        <xdr:cNvPr id="4" name="TextBox 3">
          <a:extLst>
            <a:ext uri="{FF2B5EF4-FFF2-40B4-BE49-F238E27FC236}">
              <a16:creationId xmlns:a16="http://schemas.microsoft.com/office/drawing/2014/main" id="{409E871A-EA00-D3E7-EB48-057FBB014D56}"/>
            </a:ext>
          </a:extLst>
        </xdr:cNvPr>
        <xdr:cNvSpPr txBox="1"/>
      </xdr:nvSpPr>
      <xdr:spPr>
        <a:xfrm flipH="1">
          <a:off x="556260" y="883920"/>
          <a:ext cx="11201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solidFill>
                <a:schemeClr val="bg1"/>
              </a:solidFill>
              <a:latin typeface="Aptos Display" panose="020B0004020202020204" pitchFamily="34" charset="0"/>
            </a:rPr>
            <a:t>CALLS </a:t>
          </a:r>
          <a:endParaRPr lang="en-IN" sz="1100" b="1">
            <a:ln>
              <a:noFill/>
            </a:ln>
            <a:solidFill>
              <a:schemeClr val="bg1"/>
            </a:solidFill>
            <a:latin typeface="Aptos Display" panose="020B0004020202020204" pitchFamily="34" charset="0"/>
          </a:endParaRPr>
        </a:p>
      </xdr:txBody>
    </xdr:sp>
    <xdr:clientData/>
  </xdr:oneCellAnchor>
  <xdr:twoCellAnchor editAs="oneCell">
    <xdr:from>
      <xdr:col>2</xdr:col>
      <xdr:colOff>259082</xdr:colOff>
      <xdr:row>5</xdr:row>
      <xdr:rowOff>7620</xdr:rowOff>
    </xdr:from>
    <xdr:to>
      <xdr:col>2</xdr:col>
      <xdr:colOff>499710</xdr:colOff>
      <xdr:row>6</xdr:row>
      <xdr:rowOff>45720</xdr:rowOff>
    </xdr:to>
    <xdr:pic>
      <xdr:nvPicPr>
        <xdr:cNvPr id="7" name="Graphic 6" descr="Receiver with solid fill">
          <a:extLst>
            <a:ext uri="{FF2B5EF4-FFF2-40B4-BE49-F238E27FC236}">
              <a16:creationId xmlns:a16="http://schemas.microsoft.com/office/drawing/2014/main" id="{CFBB5E86-E67C-4B66-A576-FE5C7925D65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70562" y="922020"/>
          <a:ext cx="240628" cy="220980"/>
        </a:xfrm>
        <a:prstGeom prst="rect">
          <a:avLst/>
        </a:prstGeom>
      </xdr:spPr>
    </xdr:pic>
    <xdr:clientData/>
  </xdr:twoCellAnchor>
  <xdr:oneCellAnchor>
    <xdr:from>
      <xdr:col>13</xdr:col>
      <xdr:colOff>182880</xdr:colOff>
      <xdr:row>5</xdr:row>
      <xdr:rowOff>137160</xdr:rowOff>
    </xdr:from>
    <xdr:ext cx="1120139" cy="264560"/>
    <xdr:sp macro="" textlink="">
      <xdr:nvSpPr>
        <xdr:cNvPr id="20" name="TextBox 19">
          <a:extLst>
            <a:ext uri="{FF2B5EF4-FFF2-40B4-BE49-F238E27FC236}">
              <a16:creationId xmlns:a16="http://schemas.microsoft.com/office/drawing/2014/main" id="{53361C03-490C-412B-BA89-EB4F37049BAE}"/>
            </a:ext>
          </a:extLst>
        </xdr:cNvPr>
        <xdr:cNvSpPr txBox="1"/>
      </xdr:nvSpPr>
      <xdr:spPr>
        <a:xfrm flipH="1">
          <a:off x="7299960" y="1051560"/>
          <a:ext cx="11201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endParaRPr lang="en-IN" sz="1100" b="1">
            <a:ln>
              <a:noFill/>
            </a:ln>
            <a:solidFill>
              <a:schemeClr val="bg1"/>
            </a:solidFill>
            <a:latin typeface="Aptos Display" panose="020B0004020202020204" pitchFamily="34" charset="0"/>
          </a:endParaRPr>
        </a:p>
      </xdr:txBody>
    </xdr:sp>
    <xdr:clientData/>
  </xdr:oneCellAnchor>
  <xdr:oneCellAnchor>
    <xdr:from>
      <xdr:col>10</xdr:col>
      <xdr:colOff>342900</xdr:colOff>
      <xdr:row>12</xdr:row>
      <xdr:rowOff>175260</xdr:rowOff>
    </xdr:from>
    <xdr:ext cx="1120139" cy="264560"/>
    <xdr:sp macro="" textlink="">
      <xdr:nvSpPr>
        <xdr:cNvPr id="23" name="TextBox 22">
          <a:extLst>
            <a:ext uri="{FF2B5EF4-FFF2-40B4-BE49-F238E27FC236}">
              <a16:creationId xmlns:a16="http://schemas.microsoft.com/office/drawing/2014/main" id="{64940108-2B25-48F6-A7D1-ED00C67E70D3}"/>
            </a:ext>
          </a:extLst>
        </xdr:cNvPr>
        <xdr:cNvSpPr txBox="1"/>
      </xdr:nvSpPr>
      <xdr:spPr>
        <a:xfrm flipH="1">
          <a:off x="5631180" y="2369820"/>
          <a:ext cx="11201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ln>
                <a:noFill/>
              </a:ln>
              <a:solidFill>
                <a:schemeClr val="bg1"/>
              </a:solidFill>
              <a:latin typeface="Aptos Display" panose="020B0004020202020204" pitchFamily="34" charset="0"/>
            </a:rPr>
            <a:t>  </a:t>
          </a:r>
        </a:p>
      </xdr:txBody>
    </xdr:sp>
    <xdr:clientData/>
  </xdr:oneCellAnchor>
  <xdr:twoCellAnchor>
    <xdr:from>
      <xdr:col>2</xdr:col>
      <xdr:colOff>0</xdr:colOff>
      <xdr:row>20</xdr:row>
      <xdr:rowOff>0</xdr:rowOff>
    </xdr:from>
    <xdr:to>
      <xdr:col>4</xdr:col>
      <xdr:colOff>236220</xdr:colOff>
      <xdr:row>25</xdr:row>
      <xdr:rowOff>91440</xdr:rowOff>
    </xdr:to>
    <xdr:sp macro="" textlink="'Pivot Tables'!C4">
      <xdr:nvSpPr>
        <xdr:cNvPr id="31" name="Rectangle 30">
          <a:extLst>
            <a:ext uri="{FF2B5EF4-FFF2-40B4-BE49-F238E27FC236}">
              <a16:creationId xmlns:a16="http://schemas.microsoft.com/office/drawing/2014/main" id="{35C47E51-0700-4D23-BE3C-D8780C9A45B5}"/>
            </a:ext>
          </a:extLst>
        </xdr:cNvPr>
        <xdr:cNvSpPr/>
      </xdr:nvSpPr>
      <xdr:spPr>
        <a:xfrm>
          <a:off x="411480" y="3657600"/>
          <a:ext cx="1455420" cy="1005840"/>
        </a:xfrm>
        <a:prstGeom prst="rect">
          <a:avLst/>
        </a:prstGeom>
        <a:solidFill>
          <a:schemeClr val="accent5">
            <a:alpha val="50000"/>
          </a:schemeClr>
        </a:solidFill>
        <a:ln>
          <a:noFill/>
        </a:ln>
        <a:effectLst>
          <a:glow>
            <a:schemeClr val="accent1"/>
          </a:glow>
          <a:outerShdw blurRad="38100" dist="50800" dir="2700000" algn="ctr" rotWithShape="0">
            <a:schemeClr val="accent5">
              <a:alpha val="30000"/>
            </a:scheme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996DAC-ABAE-430C-92BA-D9438B9EF770}" type="TxLink">
            <a:rPr lang="en-US" sz="1100" b="0" i="0" u="none" strike="noStrike">
              <a:solidFill>
                <a:srgbClr val="000000"/>
              </a:solidFill>
              <a:latin typeface="Trebuchet MS"/>
              <a:ea typeface="Verdana" panose="020B0604030504040204" pitchFamily="34" charset="0"/>
            </a:rPr>
            <a:pPr algn="ctr"/>
            <a:t>89,850</a:t>
          </a:fld>
          <a:endParaRPr lang="en-US" sz="1600" b="1">
            <a:solidFill>
              <a:schemeClr val="bg1"/>
            </a:solidFill>
            <a:latin typeface="Verdana" panose="020B0604030504040204" pitchFamily="34" charset="0"/>
            <a:ea typeface="Verdana" panose="020B0604030504040204" pitchFamily="34" charset="0"/>
          </a:endParaRPr>
        </a:p>
      </xdr:txBody>
    </xdr:sp>
    <xdr:clientData/>
  </xdr:twoCellAnchor>
  <xdr:oneCellAnchor>
    <xdr:from>
      <xdr:col>2</xdr:col>
      <xdr:colOff>259080</xdr:colOff>
      <xdr:row>20</xdr:row>
      <xdr:rowOff>144780</xdr:rowOff>
    </xdr:from>
    <xdr:ext cx="1120139" cy="264560"/>
    <xdr:sp macro="" textlink="">
      <xdr:nvSpPr>
        <xdr:cNvPr id="32" name="TextBox 31">
          <a:extLst>
            <a:ext uri="{FF2B5EF4-FFF2-40B4-BE49-F238E27FC236}">
              <a16:creationId xmlns:a16="http://schemas.microsoft.com/office/drawing/2014/main" id="{8E077FDB-3E24-4396-9DFD-5E577E67FD88}"/>
            </a:ext>
          </a:extLst>
        </xdr:cNvPr>
        <xdr:cNvSpPr txBox="1"/>
      </xdr:nvSpPr>
      <xdr:spPr>
        <a:xfrm flipH="1">
          <a:off x="670560" y="3802380"/>
          <a:ext cx="11201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ln>
                <a:noFill/>
              </a:ln>
              <a:solidFill>
                <a:schemeClr val="bg1"/>
              </a:solidFill>
              <a:latin typeface="Aptos Display" panose="020B0004020202020204" pitchFamily="34" charset="0"/>
            </a:rPr>
            <a:t> </a:t>
          </a:r>
          <a:r>
            <a:rPr lang="en-IN" sz="1100" b="1" baseline="0">
              <a:ln>
                <a:noFill/>
              </a:ln>
              <a:solidFill>
                <a:schemeClr val="bg1"/>
              </a:solidFill>
              <a:latin typeface="Aptos Display" panose="020B0004020202020204" pitchFamily="34" charset="0"/>
            </a:rPr>
            <a:t>  </a:t>
          </a:r>
          <a:r>
            <a:rPr lang="en-IN" sz="1100" b="1">
              <a:ln>
                <a:noFill/>
              </a:ln>
              <a:solidFill>
                <a:schemeClr val="bg1"/>
              </a:solidFill>
              <a:latin typeface="Aptos Display" panose="020B0004020202020204" pitchFamily="34" charset="0"/>
            </a:rPr>
            <a:t>DURATION</a:t>
          </a:r>
        </a:p>
      </xdr:txBody>
    </xdr:sp>
    <xdr:clientData/>
  </xdr:oneCellAnchor>
  <xdr:twoCellAnchor>
    <xdr:from>
      <xdr:col>1</xdr:col>
      <xdr:colOff>160020</xdr:colOff>
      <xdr:row>27</xdr:row>
      <xdr:rowOff>53340</xdr:rowOff>
    </xdr:from>
    <xdr:to>
      <xdr:col>4</xdr:col>
      <xdr:colOff>205740</xdr:colOff>
      <xdr:row>32</xdr:row>
      <xdr:rowOff>144780</xdr:rowOff>
    </xdr:to>
    <xdr:sp macro="" textlink="'Pivot Tables'!D4">
      <xdr:nvSpPr>
        <xdr:cNvPr id="34" name="Rectangle 33">
          <a:extLst>
            <a:ext uri="{FF2B5EF4-FFF2-40B4-BE49-F238E27FC236}">
              <a16:creationId xmlns:a16="http://schemas.microsoft.com/office/drawing/2014/main" id="{26F4A131-8CE9-488C-9E21-3328C73E580E}"/>
            </a:ext>
          </a:extLst>
        </xdr:cNvPr>
        <xdr:cNvSpPr/>
      </xdr:nvSpPr>
      <xdr:spPr>
        <a:xfrm>
          <a:off x="381000" y="4991100"/>
          <a:ext cx="1455420" cy="1005840"/>
        </a:xfrm>
        <a:prstGeom prst="rect">
          <a:avLst/>
        </a:prstGeom>
        <a:solidFill>
          <a:schemeClr val="accent5">
            <a:alpha val="50000"/>
          </a:schemeClr>
        </a:solidFill>
        <a:ln>
          <a:noFill/>
        </a:ln>
        <a:effectLst>
          <a:glow>
            <a:schemeClr val="accent1"/>
          </a:glow>
          <a:outerShdw blurRad="38100" dist="50800" dir="2700000" algn="ctr" rotWithShape="0">
            <a:schemeClr val="accent5">
              <a:alpha val="30000"/>
            </a:scheme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3C96CB-5493-4708-B8BD-596A86186B47}" type="TxLink">
            <a:rPr lang="en-US" sz="1100" b="0" i="0" u="none" strike="noStrike">
              <a:solidFill>
                <a:srgbClr val="000000"/>
              </a:solidFill>
              <a:latin typeface="Trebuchet MS"/>
              <a:ea typeface="Verdana" panose="020B0604030504040204" pitchFamily="34" charset="0"/>
            </a:rPr>
            <a:pPr algn="ctr"/>
            <a:t>3.9</a:t>
          </a:fld>
          <a:endParaRPr lang="en-US" sz="1600" b="1">
            <a:solidFill>
              <a:schemeClr val="bg1"/>
            </a:solidFill>
            <a:latin typeface="Verdana" panose="020B0604030504040204" pitchFamily="34" charset="0"/>
            <a:ea typeface="Verdana" panose="020B0604030504040204" pitchFamily="34" charset="0"/>
          </a:endParaRPr>
        </a:p>
      </xdr:txBody>
    </xdr:sp>
    <xdr:clientData/>
  </xdr:twoCellAnchor>
  <xdr:oneCellAnchor>
    <xdr:from>
      <xdr:col>2</xdr:col>
      <xdr:colOff>228600</xdr:colOff>
      <xdr:row>28</xdr:row>
      <xdr:rowOff>15240</xdr:rowOff>
    </xdr:from>
    <xdr:ext cx="1120139" cy="264560"/>
    <xdr:sp macro="" textlink="">
      <xdr:nvSpPr>
        <xdr:cNvPr id="35" name="TextBox 34">
          <a:extLst>
            <a:ext uri="{FF2B5EF4-FFF2-40B4-BE49-F238E27FC236}">
              <a16:creationId xmlns:a16="http://schemas.microsoft.com/office/drawing/2014/main" id="{1AADE75B-3CC0-4437-99F5-FC84B9CC7287}"/>
            </a:ext>
          </a:extLst>
        </xdr:cNvPr>
        <xdr:cNvSpPr txBox="1"/>
      </xdr:nvSpPr>
      <xdr:spPr>
        <a:xfrm flipH="1">
          <a:off x="640080" y="5135880"/>
          <a:ext cx="11201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ln>
                <a:noFill/>
              </a:ln>
              <a:solidFill>
                <a:schemeClr val="bg1"/>
              </a:solidFill>
              <a:latin typeface="Aptos Display" panose="020B0004020202020204" pitchFamily="34" charset="0"/>
            </a:rPr>
            <a:t>RATING</a:t>
          </a:r>
        </a:p>
      </xdr:txBody>
    </xdr:sp>
    <xdr:clientData/>
  </xdr:oneCellAnchor>
  <xdr:twoCellAnchor>
    <xdr:from>
      <xdr:col>2</xdr:col>
      <xdr:colOff>15240</xdr:colOff>
      <xdr:row>12</xdr:row>
      <xdr:rowOff>68580</xdr:rowOff>
    </xdr:from>
    <xdr:to>
      <xdr:col>4</xdr:col>
      <xdr:colOff>251460</xdr:colOff>
      <xdr:row>17</xdr:row>
      <xdr:rowOff>160020</xdr:rowOff>
    </xdr:to>
    <xdr:sp macro="" textlink="'Pivot Tables'!B4">
      <xdr:nvSpPr>
        <xdr:cNvPr id="37" name="Rectangle 36">
          <a:extLst>
            <a:ext uri="{FF2B5EF4-FFF2-40B4-BE49-F238E27FC236}">
              <a16:creationId xmlns:a16="http://schemas.microsoft.com/office/drawing/2014/main" id="{E7374F00-FF25-484B-9186-4CE69884866E}"/>
            </a:ext>
          </a:extLst>
        </xdr:cNvPr>
        <xdr:cNvSpPr/>
      </xdr:nvSpPr>
      <xdr:spPr>
        <a:xfrm>
          <a:off x="426720" y="2263140"/>
          <a:ext cx="1455420" cy="1005840"/>
        </a:xfrm>
        <a:prstGeom prst="rect">
          <a:avLst/>
        </a:prstGeom>
        <a:solidFill>
          <a:schemeClr val="accent5">
            <a:alpha val="50000"/>
          </a:schemeClr>
        </a:solidFill>
        <a:ln>
          <a:noFill/>
        </a:ln>
        <a:effectLst>
          <a:glow>
            <a:schemeClr val="accent1"/>
          </a:glow>
          <a:outerShdw blurRad="38100" dist="50800" dir="2700000" algn="ctr" rotWithShape="0">
            <a:schemeClr val="accent5">
              <a:alpha val="30000"/>
            </a:scheme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205BB1-3F66-4B51-A41A-E747907561A4}" type="TxLink">
            <a:rPr lang="en-US" sz="1100" b="0" i="0" u="none" strike="noStrike">
              <a:solidFill>
                <a:srgbClr val="000000"/>
              </a:solidFill>
              <a:latin typeface="Trebuchet MS"/>
              <a:ea typeface="Verdana" panose="020B0604030504040204" pitchFamily="34" charset="0"/>
            </a:rPr>
            <a:pPr algn="ctr"/>
            <a:t>$96,623</a:t>
          </a:fld>
          <a:endParaRPr lang="en-US" sz="1600" b="1" i="0" u="none" strike="noStrike">
            <a:solidFill>
              <a:schemeClr val="bg1"/>
            </a:solidFill>
            <a:latin typeface="Verdana" panose="020B0604030504040204" pitchFamily="34" charset="0"/>
            <a:ea typeface="Verdana" panose="020B0604030504040204" pitchFamily="34" charset="0"/>
          </a:endParaRPr>
        </a:p>
      </xdr:txBody>
    </xdr:sp>
    <xdr:clientData/>
  </xdr:twoCellAnchor>
  <xdr:oneCellAnchor>
    <xdr:from>
      <xdr:col>2</xdr:col>
      <xdr:colOff>259080</xdr:colOff>
      <xdr:row>12</xdr:row>
      <xdr:rowOff>144780</xdr:rowOff>
    </xdr:from>
    <xdr:ext cx="1120139" cy="264560"/>
    <xdr:sp macro="" textlink="">
      <xdr:nvSpPr>
        <xdr:cNvPr id="38" name="TextBox 37">
          <a:extLst>
            <a:ext uri="{FF2B5EF4-FFF2-40B4-BE49-F238E27FC236}">
              <a16:creationId xmlns:a16="http://schemas.microsoft.com/office/drawing/2014/main" id="{E009E8BE-FBCA-47EB-ADCA-985B19B847E6}"/>
            </a:ext>
          </a:extLst>
        </xdr:cNvPr>
        <xdr:cNvSpPr txBox="1"/>
      </xdr:nvSpPr>
      <xdr:spPr>
        <a:xfrm flipH="1">
          <a:off x="670560" y="2339340"/>
          <a:ext cx="11201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solidFill>
                <a:schemeClr val="bg1"/>
              </a:solidFill>
              <a:latin typeface="Aptos Display" panose="020B0004020202020204" pitchFamily="34" charset="0"/>
            </a:rPr>
            <a:t>AMOUNT </a:t>
          </a:r>
          <a:endParaRPr lang="en-IN" sz="1100" b="1">
            <a:ln>
              <a:noFill/>
            </a:ln>
            <a:solidFill>
              <a:schemeClr val="bg1"/>
            </a:solidFill>
            <a:latin typeface="Aptos Display" panose="020B0004020202020204" pitchFamily="34" charset="0"/>
          </a:endParaRPr>
        </a:p>
      </xdr:txBody>
    </xdr:sp>
    <xdr:clientData/>
  </xdr:oneCellAnchor>
  <xdr:twoCellAnchor>
    <xdr:from>
      <xdr:col>2</xdr:col>
      <xdr:colOff>304800</xdr:colOff>
      <xdr:row>7</xdr:row>
      <xdr:rowOff>160020</xdr:rowOff>
    </xdr:from>
    <xdr:to>
      <xdr:col>4</xdr:col>
      <xdr:colOff>22860</xdr:colOff>
      <xdr:row>9</xdr:row>
      <xdr:rowOff>7620</xdr:rowOff>
    </xdr:to>
    <xdr:sp macro="" textlink="'Pivot Tables'!A14">
      <xdr:nvSpPr>
        <xdr:cNvPr id="40" name="TextBox 39">
          <a:extLst>
            <a:ext uri="{FF2B5EF4-FFF2-40B4-BE49-F238E27FC236}">
              <a16:creationId xmlns:a16="http://schemas.microsoft.com/office/drawing/2014/main" id="{C8FAC525-1B06-CC4E-AA4F-AB50D50CAE69}"/>
            </a:ext>
          </a:extLst>
        </xdr:cNvPr>
        <xdr:cNvSpPr txBox="1"/>
      </xdr:nvSpPr>
      <xdr:spPr>
        <a:xfrm>
          <a:off x="716280" y="1440180"/>
          <a:ext cx="93726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Trebuchet MS"/>
            </a:rPr>
            <a:t>     </a:t>
          </a:r>
          <a:fld id="{BECC9F31-53CC-4EF9-91C3-9B6D9B2FC499}" type="TxLink">
            <a:rPr lang="en-US" sz="1100" b="0" i="0" u="none" strike="noStrike">
              <a:solidFill>
                <a:srgbClr val="000000"/>
              </a:solidFill>
              <a:latin typeface="Trebuchet MS"/>
            </a:rPr>
            <a:pPr/>
            <a:t>200</a:t>
          </a:fld>
          <a:endParaRPr lang="en-US" sz="1100">
            <a:noFill/>
          </a:endParaRPr>
        </a:p>
      </xdr:txBody>
    </xdr:sp>
    <xdr:clientData/>
  </xdr:twoCellAnchor>
  <xdr:twoCellAnchor>
    <xdr:from>
      <xdr:col>2</xdr:col>
      <xdr:colOff>327660</xdr:colOff>
      <xdr:row>16</xdr:row>
      <xdr:rowOff>53340</xdr:rowOff>
    </xdr:from>
    <xdr:to>
      <xdr:col>3</xdr:col>
      <xdr:colOff>472440</xdr:colOff>
      <xdr:row>17</xdr:row>
      <xdr:rowOff>83820</xdr:rowOff>
    </xdr:to>
    <xdr:sp macro="" textlink="'Pivot Tables'!B14">
      <xdr:nvSpPr>
        <xdr:cNvPr id="41" name="TextBox 40">
          <a:extLst>
            <a:ext uri="{FF2B5EF4-FFF2-40B4-BE49-F238E27FC236}">
              <a16:creationId xmlns:a16="http://schemas.microsoft.com/office/drawing/2014/main" id="{A3A6F59B-35B7-0BCD-4AAF-0A50B0FEEE33}"/>
            </a:ext>
          </a:extLst>
        </xdr:cNvPr>
        <xdr:cNvSpPr txBox="1"/>
      </xdr:nvSpPr>
      <xdr:spPr>
        <a:xfrm>
          <a:off x="739140" y="2979420"/>
          <a:ext cx="75438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ED978E-03DC-448D-979D-47A9708A00CF}" type="TxLink">
            <a:rPr lang="en-US" sz="1100" b="0" i="0" u="none" strike="noStrike">
              <a:solidFill>
                <a:srgbClr val="000000"/>
              </a:solidFill>
              <a:latin typeface="Trebuchet MS"/>
            </a:rPr>
            <a:pPr/>
            <a:t>$18,415</a:t>
          </a:fld>
          <a:endParaRPr lang="en-IN" sz="1100"/>
        </a:p>
      </xdr:txBody>
    </xdr:sp>
    <xdr:clientData/>
  </xdr:twoCellAnchor>
  <xdr:twoCellAnchor>
    <xdr:from>
      <xdr:col>2</xdr:col>
      <xdr:colOff>358140</xdr:colOff>
      <xdr:row>23</xdr:row>
      <xdr:rowOff>160020</xdr:rowOff>
    </xdr:from>
    <xdr:to>
      <xdr:col>3</xdr:col>
      <xdr:colOff>510540</xdr:colOff>
      <xdr:row>25</xdr:row>
      <xdr:rowOff>7620</xdr:rowOff>
    </xdr:to>
    <xdr:sp macro="" textlink="'Pivot Tables'!C14">
      <xdr:nvSpPr>
        <xdr:cNvPr id="42" name="TextBox 41">
          <a:extLst>
            <a:ext uri="{FF2B5EF4-FFF2-40B4-BE49-F238E27FC236}">
              <a16:creationId xmlns:a16="http://schemas.microsoft.com/office/drawing/2014/main" id="{B572CF5C-9239-7443-9CC8-4E7A9E6EC5A8}"/>
            </a:ext>
          </a:extLst>
        </xdr:cNvPr>
        <xdr:cNvSpPr txBox="1"/>
      </xdr:nvSpPr>
      <xdr:spPr>
        <a:xfrm>
          <a:off x="769620" y="4366260"/>
          <a:ext cx="76200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F39869-EA70-4833-900E-733E6867C8A2}" type="TxLink">
            <a:rPr lang="en-US" sz="1100" b="0" i="0" u="none" strike="noStrike">
              <a:solidFill>
                <a:srgbClr val="000000"/>
              </a:solidFill>
              <a:latin typeface="Trebuchet MS"/>
            </a:rPr>
            <a:pPr/>
            <a:t>16,834</a:t>
          </a:fld>
          <a:endParaRPr lang="en-IN" sz="1100"/>
        </a:p>
      </xdr:txBody>
    </xdr:sp>
    <xdr:clientData/>
  </xdr:twoCellAnchor>
  <xdr:twoCellAnchor>
    <xdr:from>
      <xdr:col>2</xdr:col>
      <xdr:colOff>0</xdr:colOff>
      <xdr:row>34</xdr:row>
      <xdr:rowOff>0</xdr:rowOff>
    </xdr:from>
    <xdr:to>
      <xdr:col>4</xdr:col>
      <xdr:colOff>236220</xdr:colOff>
      <xdr:row>39</xdr:row>
      <xdr:rowOff>91440</xdr:rowOff>
    </xdr:to>
    <xdr:sp macro="" textlink="'Pivot Tables'!E4">
      <xdr:nvSpPr>
        <xdr:cNvPr id="44" name="Rectangle 43">
          <a:extLst>
            <a:ext uri="{FF2B5EF4-FFF2-40B4-BE49-F238E27FC236}">
              <a16:creationId xmlns:a16="http://schemas.microsoft.com/office/drawing/2014/main" id="{5707AED0-72C4-45C0-B66D-20523F4295EF}"/>
            </a:ext>
          </a:extLst>
        </xdr:cNvPr>
        <xdr:cNvSpPr/>
      </xdr:nvSpPr>
      <xdr:spPr>
        <a:xfrm>
          <a:off x="411480" y="6217920"/>
          <a:ext cx="1455420" cy="1005840"/>
        </a:xfrm>
        <a:prstGeom prst="rect">
          <a:avLst/>
        </a:prstGeom>
        <a:solidFill>
          <a:schemeClr val="accent5">
            <a:alpha val="50000"/>
          </a:schemeClr>
        </a:solidFill>
        <a:ln>
          <a:noFill/>
        </a:ln>
        <a:effectLst>
          <a:glow>
            <a:schemeClr val="accent1"/>
          </a:glow>
          <a:outerShdw blurRad="38100" dist="50800" dir="2700000" algn="ctr" rotWithShape="0">
            <a:schemeClr val="accent5">
              <a:alpha val="30000"/>
            </a:scheme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265BB8-CA31-4566-BDF0-4BD397996649}" type="TxLink">
            <a:rPr lang="en-US" sz="1100" b="0" i="0" u="none" strike="noStrike">
              <a:solidFill>
                <a:srgbClr val="000000"/>
              </a:solidFill>
              <a:latin typeface="Trebuchet MS"/>
              <a:ea typeface="Verdana" panose="020B0604030504040204" pitchFamily="34" charset="0"/>
            </a:rPr>
            <a:pPr algn="ctr"/>
            <a:t>307</a:t>
          </a:fld>
          <a:endParaRPr lang="en-US" sz="1600" b="1">
            <a:solidFill>
              <a:schemeClr val="bg1"/>
            </a:solidFill>
            <a:latin typeface="Verdana" panose="020B0604030504040204" pitchFamily="34" charset="0"/>
            <a:ea typeface="Verdana" panose="020B0604030504040204" pitchFamily="34" charset="0"/>
          </a:endParaRPr>
        </a:p>
      </xdr:txBody>
    </xdr:sp>
    <xdr:clientData/>
  </xdr:twoCellAnchor>
  <xdr:oneCellAnchor>
    <xdr:from>
      <xdr:col>2</xdr:col>
      <xdr:colOff>259080</xdr:colOff>
      <xdr:row>34</xdr:row>
      <xdr:rowOff>5251</xdr:rowOff>
    </xdr:from>
    <xdr:ext cx="1104900" cy="436786"/>
    <xdr:sp macro="" textlink="">
      <xdr:nvSpPr>
        <xdr:cNvPr id="45" name="TextBox 44">
          <a:extLst>
            <a:ext uri="{FF2B5EF4-FFF2-40B4-BE49-F238E27FC236}">
              <a16:creationId xmlns:a16="http://schemas.microsoft.com/office/drawing/2014/main" id="{102C302E-1273-4C19-BA41-B111FA57620C}"/>
            </a:ext>
          </a:extLst>
        </xdr:cNvPr>
        <xdr:cNvSpPr txBox="1"/>
      </xdr:nvSpPr>
      <xdr:spPr>
        <a:xfrm flipH="1">
          <a:off x="670560" y="6223171"/>
          <a:ext cx="1104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ln>
                <a:noFill/>
              </a:ln>
              <a:solidFill>
                <a:schemeClr val="bg1"/>
              </a:solidFill>
              <a:latin typeface="Aptos Display" panose="020B0004020202020204" pitchFamily="34" charset="0"/>
            </a:rPr>
            <a:t>HAPPY</a:t>
          </a:r>
          <a:r>
            <a:rPr lang="en-IN" sz="1100" b="1" baseline="0">
              <a:ln>
                <a:noFill/>
              </a:ln>
              <a:solidFill>
                <a:schemeClr val="bg1"/>
              </a:solidFill>
              <a:latin typeface="Aptos Display" panose="020B0004020202020204" pitchFamily="34" charset="0"/>
            </a:rPr>
            <a:t> CALLERS</a:t>
          </a:r>
          <a:endParaRPr lang="en-IN" sz="1100" b="1">
            <a:ln>
              <a:noFill/>
            </a:ln>
            <a:solidFill>
              <a:schemeClr val="bg1"/>
            </a:solidFill>
            <a:latin typeface="Aptos Display" panose="020B0004020202020204" pitchFamily="34" charset="0"/>
          </a:endParaRPr>
        </a:p>
      </xdr:txBody>
    </xdr:sp>
    <xdr:clientData/>
  </xdr:oneCellAnchor>
  <xdr:twoCellAnchor>
    <xdr:from>
      <xdr:col>2</xdr:col>
      <xdr:colOff>312420</xdr:colOff>
      <xdr:row>37</xdr:row>
      <xdr:rowOff>106680</xdr:rowOff>
    </xdr:from>
    <xdr:to>
      <xdr:col>3</xdr:col>
      <xdr:colOff>601980</xdr:colOff>
      <xdr:row>38</xdr:row>
      <xdr:rowOff>175260</xdr:rowOff>
    </xdr:to>
    <xdr:sp macro="" textlink="'Pivot Tables'!E14">
      <xdr:nvSpPr>
        <xdr:cNvPr id="47" name="TextBox 46">
          <a:extLst>
            <a:ext uri="{FF2B5EF4-FFF2-40B4-BE49-F238E27FC236}">
              <a16:creationId xmlns:a16="http://schemas.microsoft.com/office/drawing/2014/main" id="{638FF865-80E8-496C-8C3C-61418A12BA46}"/>
            </a:ext>
          </a:extLst>
        </xdr:cNvPr>
        <xdr:cNvSpPr txBox="1"/>
      </xdr:nvSpPr>
      <xdr:spPr>
        <a:xfrm>
          <a:off x="723900" y="6873240"/>
          <a:ext cx="8991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Trebuchet MS"/>
            </a:rPr>
            <a:t>      </a:t>
          </a:r>
          <a:fld id="{BCEDDC34-4295-4B5D-AA81-51CBAF92DB58}" type="TxLink">
            <a:rPr lang="en-US" sz="1100" b="0" i="0" u="none" strike="noStrike">
              <a:solidFill>
                <a:srgbClr val="000000"/>
              </a:solidFill>
              <a:latin typeface="Trebuchet MS"/>
            </a:rPr>
            <a:pPr/>
            <a:t>51</a:t>
          </a:fld>
          <a:endParaRPr lang="en-IN" sz="1100"/>
        </a:p>
      </xdr:txBody>
    </xdr:sp>
    <xdr:clientData/>
  </xdr:twoCellAnchor>
  <xdr:twoCellAnchor editAs="oneCell">
    <xdr:from>
      <xdr:col>2</xdr:col>
      <xdr:colOff>198120</xdr:colOff>
      <xdr:row>12</xdr:row>
      <xdr:rowOff>99061</xdr:rowOff>
    </xdr:from>
    <xdr:to>
      <xdr:col>2</xdr:col>
      <xdr:colOff>502920</xdr:colOff>
      <xdr:row>14</xdr:row>
      <xdr:rowOff>27009</xdr:rowOff>
    </xdr:to>
    <xdr:pic>
      <xdr:nvPicPr>
        <xdr:cNvPr id="48" name="Graphic 47" descr="Shopping cart with solid fill">
          <a:extLst>
            <a:ext uri="{FF2B5EF4-FFF2-40B4-BE49-F238E27FC236}">
              <a16:creationId xmlns:a16="http://schemas.microsoft.com/office/drawing/2014/main" id="{C9A11737-5B0C-4660-B468-33015AF64A8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09600" y="2293621"/>
          <a:ext cx="304800" cy="293708"/>
        </a:xfrm>
        <a:prstGeom prst="rect">
          <a:avLst/>
        </a:prstGeom>
      </xdr:spPr>
    </xdr:pic>
    <xdr:clientData/>
  </xdr:twoCellAnchor>
  <xdr:twoCellAnchor editAs="oneCell">
    <xdr:from>
      <xdr:col>2</xdr:col>
      <xdr:colOff>231220</xdr:colOff>
      <xdr:row>20</xdr:row>
      <xdr:rowOff>160020</xdr:rowOff>
    </xdr:from>
    <xdr:to>
      <xdr:col>2</xdr:col>
      <xdr:colOff>525780</xdr:colOff>
      <xdr:row>22</xdr:row>
      <xdr:rowOff>85247</xdr:rowOff>
    </xdr:to>
    <xdr:pic>
      <xdr:nvPicPr>
        <xdr:cNvPr id="49" name="Graphic 48" descr="Hourglass Finished with solid fill">
          <a:extLst>
            <a:ext uri="{FF2B5EF4-FFF2-40B4-BE49-F238E27FC236}">
              <a16:creationId xmlns:a16="http://schemas.microsoft.com/office/drawing/2014/main" id="{F8F9D9B7-E045-41A4-86A4-9AE851158DB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642700" y="3817620"/>
          <a:ext cx="294560" cy="290987"/>
        </a:xfrm>
        <a:prstGeom prst="rect">
          <a:avLst/>
        </a:prstGeom>
      </xdr:spPr>
    </xdr:pic>
    <xdr:clientData/>
  </xdr:twoCellAnchor>
  <xdr:twoCellAnchor editAs="oneCell">
    <xdr:from>
      <xdr:col>2</xdr:col>
      <xdr:colOff>99060</xdr:colOff>
      <xdr:row>27</xdr:row>
      <xdr:rowOff>121920</xdr:rowOff>
    </xdr:from>
    <xdr:to>
      <xdr:col>2</xdr:col>
      <xdr:colOff>510540</xdr:colOff>
      <xdr:row>29</xdr:row>
      <xdr:rowOff>157701</xdr:rowOff>
    </xdr:to>
    <xdr:pic>
      <xdr:nvPicPr>
        <xdr:cNvPr id="50" name="Graphic 49" descr="Rating Star with solid fill">
          <a:extLst>
            <a:ext uri="{FF2B5EF4-FFF2-40B4-BE49-F238E27FC236}">
              <a16:creationId xmlns:a16="http://schemas.microsoft.com/office/drawing/2014/main" id="{39E27A1D-BA7B-4C04-A488-A05566290DF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510540" y="5059680"/>
          <a:ext cx="411480" cy="401541"/>
        </a:xfrm>
        <a:prstGeom prst="rect">
          <a:avLst/>
        </a:prstGeom>
      </xdr:spPr>
    </xdr:pic>
    <xdr:clientData/>
  </xdr:twoCellAnchor>
  <xdr:twoCellAnchor editAs="oneCell">
    <xdr:from>
      <xdr:col>2</xdr:col>
      <xdr:colOff>83820</xdr:colOff>
      <xdr:row>34</xdr:row>
      <xdr:rowOff>15240</xdr:rowOff>
    </xdr:from>
    <xdr:to>
      <xdr:col>2</xdr:col>
      <xdr:colOff>493470</xdr:colOff>
      <xdr:row>36</xdr:row>
      <xdr:rowOff>49191</xdr:rowOff>
    </xdr:to>
    <xdr:pic>
      <xdr:nvPicPr>
        <xdr:cNvPr id="51" name="Graphic 50" descr="Star-struck face outline with solid fill">
          <a:extLst>
            <a:ext uri="{FF2B5EF4-FFF2-40B4-BE49-F238E27FC236}">
              <a16:creationId xmlns:a16="http://schemas.microsoft.com/office/drawing/2014/main" id="{57727525-73A3-4826-837A-BBEA5344F77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95300" y="6233160"/>
          <a:ext cx="409650" cy="399711"/>
        </a:xfrm>
        <a:prstGeom prst="rect">
          <a:avLst/>
        </a:prstGeom>
      </xdr:spPr>
    </xdr:pic>
    <xdr:clientData/>
  </xdr:twoCellAnchor>
  <xdr:twoCellAnchor>
    <xdr:from>
      <xdr:col>2</xdr:col>
      <xdr:colOff>236220</xdr:colOff>
      <xdr:row>30</xdr:row>
      <xdr:rowOff>144780</xdr:rowOff>
    </xdr:from>
    <xdr:to>
      <xdr:col>3</xdr:col>
      <xdr:colOff>548640</xdr:colOff>
      <xdr:row>32</xdr:row>
      <xdr:rowOff>53340</xdr:rowOff>
    </xdr:to>
    <xdr:sp macro="" textlink="'Pivot Tables'!D14">
      <xdr:nvSpPr>
        <xdr:cNvPr id="52" name="TextBox 51">
          <a:extLst>
            <a:ext uri="{FF2B5EF4-FFF2-40B4-BE49-F238E27FC236}">
              <a16:creationId xmlns:a16="http://schemas.microsoft.com/office/drawing/2014/main" id="{C34F2E6E-F91B-DEFF-20E9-2BD4DD86B83E}"/>
            </a:ext>
          </a:extLst>
        </xdr:cNvPr>
        <xdr:cNvSpPr txBox="1"/>
      </xdr:nvSpPr>
      <xdr:spPr>
        <a:xfrm>
          <a:off x="647700" y="5631180"/>
          <a:ext cx="92202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Trebuchet MS"/>
            </a:rPr>
            <a:t>      </a:t>
          </a:r>
          <a:fld id="{392C0722-5C48-46EF-8AB0-6E6BF71E9025}" type="TxLink">
            <a:rPr lang="en-US" sz="1100" b="0" i="0" u="none" strike="noStrike">
              <a:solidFill>
                <a:srgbClr val="000000"/>
              </a:solidFill>
              <a:latin typeface="Trebuchet MS"/>
            </a:rPr>
            <a:pPr/>
            <a:t>3.9</a:t>
          </a:fld>
          <a:endParaRPr lang="en-IN" sz="1100"/>
        </a:p>
      </xdr:txBody>
    </xdr:sp>
    <xdr:clientData/>
  </xdr:twoCellAnchor>
  <xdr:twoCellAnchor editAs="oneCell">
    <xdr:from>
      <xdr:col>19</xdr:col>
      <xdr:colOff>47106</xdr:colOff>
      <xdr:row>20</xdr:row>
      <xdr:rowOff>70658</xdr:rowOff>
    </xdr:from>
    <xdr:to>
      <xdr:col>20</xdr:col>
      <xdr:colOff>470016</xdr:colOff>
      <xdr:row>30</xdr:row>
      <xdr:rowOff>102177</xdr:rowOff>
    </xdr:to>
    <mc:AlternateContent xmlns:mc="http://schemas.openxmlformats.org/markup-compatibility/2006">
      <mc:Choice xmlns:a14="http://schemas.microsoft.com/office/drawing/2010/main" Requires="a14">
        <xdr:graphicFrame macro="">
          <xdr:nvGraphicFramePr>
            <xdr:cNvPr id="54" name="Representative 1">
              <a:extLst>
                <a:ext uri="{FF2B5EF4-FFF2-40B4-BE49-F238E27FC236}">
                  <a16:creationId xmlns:a16="http://schemas.microsoft.com/office/drawing/2014/main" id="{D83CFEF8-607C-412A-8582-A41702A9111B}"/>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10282151" y="3915294"/>
              <a:ext cx="1791047" cy="1849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563880</xdr:colOff>
      <xdr:row>3</xdr:row>
      <xdr:rowOff>160020</xdr:rowOff>
    </xdr:from>
    <xdr:to>
      <xdr:col>11</xdr:col>
      <xdr:colOff>480060</xdr:colOff>
      <xdr:row>17</xdr:row>
      <xdr:rowOff>76200</xdr:rowOff>
    </xdr:to>
    <xdr:graphicFrame macro="">
      <xdr:nvGraphicFramePr>
        <xdr:cNvPr id="56" name="Chart 55">
          <a:extLst>
            <a:ext uri="{FF2B5EF4-FFF2-40B4-BE49-F238E27FC236}">
              <a16:creationId xmlns:a16="http://schemas.microsoft.com/office/drawing/2014/main" id="{90692F0D-8144-4775-A80D-2767D1059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297180</xdr:colOff>
      <xdr:row>20</xdr:row>
      <xdr:rowOff>106680</xdr:rowOff>
    </xdr:from>
    <xdr:to>
      <xdr:col>17</xdr:col>
      <xdr:colOff>388620</xdr:colOff>
      <xdr:row>37</xdr:row>
      <xdr:rowOff>7620</xdr:rowOff>
    </xdr:to>
    <xdr:graphicFrame macro="">
      <xdr:nvGraphicFramePr>
        <xdr:cNvPr id="59" name="Chart 58">
          <a:extLst>
            <a:ext uri="{FF2B5EF4-FFF2-40B4-BE49-F238E27FC236}">
              <a16:creationId xmlns:a16="http://schemas.microsoft.com/office/drawing/2014/main" id="{7FEDEA0C-FA91-4778-A6F8-E085492A6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198120</xdr:colOff>
      <xdr:row>20</xdr:row>
      <xdr:rowOff>114300</xdr:rowOff>
    </xdr:from>
    <xdr:to>
      <xdr:col>11</xdr:col>
      <xdr:colOff>228600</xdr:colOff>
      <xdr:row>37</xdr:row>
      <xdr:rowOff>21934</xdr:rowOff>
    </xdr:to>
    <xdr:graphicFrame macro="">
      <xdr:nvGraphicFramePr>
        <xdr:cNvPr id="62" name="Chart 61">
          <a:extLst>
            <a:ext uri="{FF2B5EF4-FFF2-40B4-BE49-F238E27FC236}">
              <a16:creationId xmlns:a16="http://schemas.microsoft.com/office/drawing/2014/main" id="{3607E1EA-4084-4BDD-8038-9A56D6F17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455360</xdr:colOff>
      <xdr:row>2</xdr:row>
      <xdr:rowOff>0</xdr:rowOff>
    </xdr:from>
    <xdr:to>
      <xdr:col>23</xdr:col>
      <xdr:colOff>262758</xdr:colOff>
      <xdr:row>18</xdr:row>
      <xdr:rowOff>170793</xdr:rowOff>
    </xdr:to>
    <xdr:graphicFrame macro="">
      <xdr:nvGraphicFramePr>
        <xdr:cNvPr id="63" name="Chart 62">
          <a:extLst>
            <a:ext uri="{FF2B5EF4-FFF2-40B4-BE49-F238E27FC236}">
              <a16:creationId xmlns:a16="http://schemas.microsoft.com/office/drawing/2014/main" id="{6B956692-3745-4BC9-BAB0-856EEA42C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558625</xdr:colOff>
      <xdr:row>2</xdr:row>
      <xdr:rowOff>125336</xdr:rowOff>
    </xdr:from>
    <xdr:to>
      <xdr:col>31</xdr:col>
      <xdr:colOff>880241</xdr:colOff>
      <xdr:row>19</xdr:row>
      <xdr:rowOff>52551</xdr:rowOff>
    </xdr:to>
    <xdr:graphicFrame macro="">
      <xdr:nvGraphicFramePr>
        <xdr:cNvPr id="64" name="Chart 63">
          <a:extLst>
            <a:ext uri="{FF2B5EF4-FFF2-40B4-BE49-F238E27FC236}">
              <a16:creationId xmlns:a16="http://schemas.microsoft.com/office/drawing/2014/main" id="{EDC15730-4626-41B9-A509-AE0ADEF21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2</xdr:col>
      <xdr:colOff>278296</xdr:colOff>
      <xdr:row>9</xdr:row>
      <xdr:rowOff>180774</xdr:rowOff>
    </xdr:from>
    <xdr:to>
      <xdr:col>3</xdr:col>
      <xdr:colOff>78346</xdr:colOff>
      <xdr:row>12</xdr:row>
      <xdr:rowOff>23894</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97496" y="2513157"/>
          <a:ext cx="409650" cy="399711"/>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oneCellAnchor>
    <xdr:from>
      <xdr:col>1</xdr:col>
      <xdr:colOff>0</xdr:colOff>
      <xdr:row>11</xdr:row>
      <xdr:rowOff>141018</xdr:rowOff>
    </xdr:from>
    <xdr:ext cx="409650" cy="399711"/>
    <xdr:pic>
      <xdr:nvPicPr>
        <xdr:cNvPr id="8" name="Graphic 7" descr="Receiver with solid fill">
          <a:extLst>
            <a:ext uri="{FF2B5EF4-FFF2-40B4-BE49-F238E27FC236}">
              <a16:creationId xmlns:a16="http://schemas.microsoft.com/office/drawing/2014/main" id="{3CB73850-4DE2-4B79-BDA8-18BF8C1DEB0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9600" y="2658931"/>
          <a:ext cx="409650" cy="399711"/>
        </a:xfrm>
        <a:prstGeom prst="rect">
          <a:avLst/>
        </a:prstGeom>
      </xdr:spPr>
    </xdr:pic>
    <xdr:clientData/>
  </xdr:oneCellAnchor>
  <xdr:twoCellAnchor editAs="oneCell">
    <xdr:from>
      <xdr:col>3</xdr:col>
      <xdr:colOff>261730</xdr:colOff>
      <xdr:row>13</xdr:row>
      <xdr:rowOff>159115</xdr:rowOff>
    </xdr:from>
    <xdr:to>
      <xdr:col>4</xdr:col>
      <xdr:colOff>63610</xdr:colOff>
      <xdr:row>16</xdr:row>
      <xdr:rowOff>4064</xdr:rowOff>
    </xdr:to>
    <xdr:pic>
      <xdr:nvPicPr>
        <xdr:cNvPr id="9" name="Graphic 8" descr="Rating Star with solid fill">
          <a:extLst>
            <a:ext uri="{FF2B5EF4-FFF2-40B4-BE49-F238E27FC236}">
              <a16:creationId xmlns:a16="http://schemas.microsoft.com/office/drawing/2014/main" id="{6E677D13-9241-4379-B18F-628F424E05F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2090530" y="3233619"/>
          <a:ext cx="411480" cy="401541"/>
        </a:xfrm>
        <a:prstGeom prst="rect">
          <a:avLst/>
        </a:prstGeom>
      </xdr:spPr>
    </xdr:pic>
    <xdr:clientData/>
  </xdr:twoCellAnchor>
  <xdr:twoCellAnchor>
    <xdr:from>
      <xdr:col>12</xdr:col>
      <xdr:colOff>119270</xdr:colOff>
      <xdr:row>7</xdr:row>
      <xdr:rowOff>125894</xdr:rowOff>
    </xdr:from>
    <xdr:to>
      <xdr:col>13</xdr:col>
      <xdr:colOff>33130</xdr:colOff>
      <xdr:row>10</xdr:row>
      <xdr:rowOff>87885</xdr:rowOff>
    </xdr:to>
    <xdr:pic>
      <xdr:nvPicPr>
        <xdr:cNvPr id="11" name="Picture 10" descr="Elderly woman thumbs up">
          <a:extLst>
            <a:ext uri="{FF2B5EF4-FFF2-40B4-BE49-F238E27FC236}">
              <a16:creationId xmlns:a16="http://schemas.microsoft.com/office/drawing/2014/main" id="{0FCAC818-B8B8-E3DB-B36E-BC0E581799E0}"/>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34880" t="198" r="3316" b="78787"/>
        <a:stretch>
          <a:fillRect/>
        </a:stretch>
      </xdr:blipFill>
      <xdr:spPr>
        <a:xfrm>
          <a:off x="7659757" y="2087216"/>
          <a:ext cx="523460" cy="518582"/>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Kumari" refreshedDate="46131.889112152778" backgroundQuery="1" createdVersion="8" refreshedVersion="8" minRefreshableVersion="3" recordCount="0" supportSubquery="1" supportAdvancedDrill="1" xr:uid="{D9B5E35F-050A-4E88-8E16-9B35D63D637A}">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Kumari" refreshedDate="46131.889114351849" backgroundQuery="1" createdVersion="8" refreshedVersion="8" minRefreshableVersion="3" recordCount="0" supportSubquery="1" supportAdvancedDrill="1" xr:uid="{0A0104AE-D5AB-40AF-8F58-4974B77F4F95}">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Kumari" refreshedDate="46131.889116203703" backgroundQuery="1" createdVersion="8" refreshedVersion="8" minRefreshableVersion="3" recordCount="0" supportSubquery="1" supportAdvancedDrill="1" xr:uid="{6D926181-FF74-46E0-BC72-31F9615048B8}">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rating]" caption="5*rating"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rating]" caption="5*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Kumari" refreshedDate="46131.889118055558" backgroundQuery="1" createdVersion="8" refreshedVersion="8" minRefreshableVersion="3" recordCount="0" supportSubquery="1" supportAdvancedDrill="1" xr:uid="{EBF89387-304D-4F30-A76B-FBEA2E4D64B8}">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Kumari" refreshedDate="46131.903051388887" backgroundQuery="1" createdVersion="8" refreshedVersion="8" minRefreshableVersion="3" recordCount="0" supportSubquery="1" supportAdvancedDrill="1" xr:uid="{FFF41F4A-1DCD-4A08-B28F-E6599971B282}">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Kumari" refreshedDate="46132.515787037039" backgroundQuery="1" createdVersion="8" refreshedVersion="8" minRefreshableVersion="3" recordCount="0" supportSubquery="1" supportAdvancedDrill="1" xr:uid="{70114E66-23F4-4193-80F0-ED5FAF220A68}">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rating]" caption="5*rating"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rating]" caption="5*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Kumari" refreshedDate="46132.515787615739" backgroundQuery="1" createdVersion="8" refreshedVersion="8" minRefreshableVersion="3" recordCount="0" supportSubquery="1" supportAdvancedDrill="1" xr:uid="{F40AE021-AED8-4711-9556-6C22D17A14E7}">
  <cacheSource type="external" connectionId="2"/>
  <cacheFields count="4">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Kumari" refreshedDate="46132.515788194447" backgroundQuery="1" createdVersion="8" refreshedVersion="8" minRefreshableVersion="3" recordCount="0" supportSubquery="1" supportAdvancedDrill="1" xr:uid="{7C2A3624-DD12-453F-B239-1AB40E308DC1}">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Kumari" refreshedDate="46132.515788657409" backgroundQuery="1" createdVersion="8" refreshedVersion="8" minRefreshableVersion="3" recordCount="0" supportSubquery="1" supportAdvancedDrill="1" xr:uid="{BA5C86FE-2630-4CA2-AD79-7CEBCD413F4C}">
  <cacheSource type="external" connectionId="2"/>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Kumari" refreshedDate="46132.515789004632" backgroundQuery="1" createdVersion="8" refreshedVersion="8" minRefreshableVersion="3" recordCount="0" supportSubquery="1" supportAdvancedDrill="1" xr:uid="{F8B91C72-77AB-4126-B4C3-9BC1D8603DB3}">
  <cacheSource type="external" connectionId="2"/>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Kumari" refreshedDate="46131.889096527775" backgroundQuery="1" createdVersion="3" refreshedVersion="8" minRefreshableVersion="3" recordCount="0" supportSubquery="1" supportAdvancedDrill="1" xr:uid="{3DEAA5EC-9BB1-4A1B-9929-10C382E72F99}">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1849978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019326-640D-457D-B1CB-ADB7C800D390}" name="monthly trend"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0:C33"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3" subtotal="count" baseField="0" baseItem="0">
      <extLst>
        <ext xmlns:x14="http://schemas.microsoft.com/office/spreadsheetml/2009/9/main" uri="{E15A36E0-9728-4e99-A89B-3F7291B0FE68}">
          <x14:dataField sourceField="2" uniqueName="[__Xl2].[Measures].[call count]"/>
        </ext>
      </extLst>
    </dataField>
  </dataFields>
  <chartFormats count="2">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765A0E-B944-4DDD-ABB5-9F41041D6F02}" name="rep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83:D89" firstHeaderRow="0" firstDataRow="1" firstDataCol="1"/>
  <pivotFields count="3">
    <pivotField axis="axisRow" allDrilled="1" subtotalTop="0" showAll="0" sortType="descending" defaultSubtotal="0" defaultAttributeDrillState="1">
      <items count="5">
        <item x="4"/>
        <item x="3"/>
        <item x="2"/>
        <item x="1"/>
        <item x="0"/>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F3701A-C92B-4143-8094-AA251660028B}" name="PivotTable11"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I41:O6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8FC8EE-D653-493A-9DF4-AC42ECC87FE4}" name="Representativ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E1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BBF969-F348-47C9-A18F-4D8C300AF3F8}" name="rep satisfaction"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4:F4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C04926-6074-4D5B-B460-5966701444A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26:I13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3">
          <reference field="4294967294" count="1" selected="0">
            <x v="0"/>
          </reference>
          <reference field="0" count="1" selected="0">
            <x v="0"/>
          </reference>
          <reference field="1" count="1" selected="0">
            <x v="1"/>
          </reference>
        </references>
      </pivotArea>
    </chartFormat>
    <chartFormat chart="5" format="7">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FA4065-1E04-44B1-BAB0-9728DEA8BA8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09B963-8DFB-4078-B2AD-DC55F1B54AFF}" name="weekly trend"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L25:M33"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EB1508-3D8F-4505-B4AB-D0FF5A064625}" name="selected rep"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8:B110" firstHeaderRow="1" firstDataRow="1" firstDataCol="1"/>
  <pivotFields count="1">
    <pivotField axis="axisRow" allDrilled="1" subtotalTop="0" showAll="0" defaultSubtotal="0" defaultAttributeDrillState="1">
      <items count="1">
        <item s="1" x="0"/>
      </items>
    </pivotField>
  </pivotFields>
  <rowFields count="1">
    <field x="0"/>
  </rowFields>
  <rowItems count="2">
    <i>
      <x/>
    </i>
    <i t="grand">
      <x/>
    </i>
  </rowItem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419C55-1A85-4177-9F9A-F62BE6968D4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35:G14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6">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3">
          <reference field="4294967294" count="1" selected="0">
            <x v="0"/>
          </reference>
          <reference field="0" count="1" selected="0">
            <x v="0"/>
          </reference>
          <reference field="1" count="1" selected="0">
            <x v="1"/>
          </reference>
        </references>
      </pivotArea>
    </chartFormat>
    <chartFormat chart="5" format="7">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71D7220-0893-4D8D-B052-CE7EBD0CF5C6}"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4EC6DE99-9ABB-47E9-8FFC-C136685F88EB}" sourceName="[calls].[Representative]">
  <pivotTables>
    <pivotTable tabId="6" name="Representative"/>
    <pivotTable tabId="6" name="monthly trend"/>
    <pivotTable tabId="6" name="weekly trend"/>
    <pivotTable tabId="6" name="selected rep"/>
    <pivotTable tabId="6" name="rep satisfaction"/>
  </pivotTables>
  <data>
    <olap pivotCacheId="118499781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C0DAF27B-1575-4805-86F5-D6980ECC2010}"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88E7E8F8-7602-4569-AC62-F914D75D0054}" cache="Slicer_Representative" caption="Representative" level="1" style="SlicerStyleDark5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E47E4D-7ABC-40F7-8586-210711589737}" name="Table_ExternalData_1" displayName="Table_ExternalData_1" ref="A3:M338" tableType="queryTable" totalsRowShown="0">
  <autoFilter ref="A3:M338" xr:uid="{A9E47E4D-7ABC-40F7-8586-210711589737}"/>
  <tableColumns count="13">
    <tableColumn id="1" xr3:uid="{5DB938F3-2EDF-4469-B570-22AEB9B1B83F}" uniqueName="1" name="calls[Call number]" queryTableFieldId="1"/>
    <tableColumn id="2" xr3:uid="{D0D655ED-5283-4D73-929B-3F62E4B38CA6}" uniqueName="2" name="calls[Customer ID]" queryTableFieldId="2"/>
    <tableColumn id="3" xr3:uid="{8D16F8B9-CD3E-42EA-B9A9-3CF088C90FB3}" uniqueName="3" name="calls[Duration]" queryTableFieldId="3"/>
    <tableColumn id="4" xr3:uid="{86602780-61E6-494F-B1F4-21589D75931C}" uniqueName="4" name="calls[Representative]" queryTableFieldId="4"/>
    <tableColumn id="5" xr3:uid="{3C3692AA-118E-4E9B-A01D-31B662E53BAE}" uniqueName="5" name="calls[Date of Call]" queryTableFieldId="5" dataDxfId="15"/>
    <tableColumn id="6" xr3:uid="{8E7C0147-EFD1-449B-837E-88845A51389B}" uniqueName="6" name="calls[Purchase Amount]" queryTableFieldId="6"/>
    <tableColumn id="7" xr3:uid="{1DD8A55E-E814-4DE6-84BB-098D9FDE3213}" uniqueName="7" name="calls[Satisfaction Rating]" queryTableFieldId="7"/>
    <tableColumn id="8" xr3:uid="{E57E20DB-CC76-41FB-94BF-0D212714808A}" uniqueName="8" name="calls[FY]" queryTableFieldId="8"/>
    <tableColumn id="9" xr3:uid="{C00D81A3-B672-4D35-8215-D2E4E184C755}" uniqueName="9" name="calls[Day of week]" queryTableFieldId="9"/>
    <tableColumn id="10" xr3:uid="{0C43C999-F249-48D7-9F31-09A380B5DBB5}" uniqueName="10" name="calls[Duration Bucket]" queryTableFieldId="10"/>
    <tableColumn id="11" xr3:uid="{8AC4644B-5F37-483C-894B-B656BA5BD3BD}" uniqueName="11" name="calls[Rating rounded]" queryTableFieldId="11"/>
    <tableColumn id="12" xr3:uid="{B2B7F5AA-22ED-442C-9E9C-D955F689ABF2}" uniqueName="12" name="calls[Date of Call (Month)]" queryTableFieldId="12"/>
    <tableColumn id="13" xr3:uid="{A2ED9804-0C23-486F-BACD-105E86B195C5}"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Garamond-Trebuchet MS">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Trebuchet MS" panose="020B0603020202020204"/>
        <a:ea typeface=""/>
        <a:cs typeface=""/>
        <a:font script="Jpan" typeface="HGｺﾞｼｯｸM"/>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D642-2C59-4B9E-B039-D92DD61FE2D4}">
  <dimension ref="A1:M338"/>
  <sheetViews>
    <sheetView topLeftCell="G1" workbookViewId="0"/>
  </sheetViews>
  <sheetFormatPr defaultRowHeight="14.4" x14ac:dyDescent="0.3"/>
  <cols>
    <col min="1" max="1" width="20.33203125" bestFit="1" customWidth="1"/>
    <col min="2" max="2" width="20.44140625" bestFit="1" customWidth="1"/>
    <col min="3" max="3" width="17.21875" bestFit="1" customWidth="1"/>
    <col min="4" max="4" width="23.21875" bestFit="1" customWidth="1"/>
    <col min="5" max="5" width="19.88671875" bestFit="1" customWidth="1"/>
    <col min="6" max="6" width="25.6640625" bestFit="1" customWidth="1"/>
    <col min="7" max="7" width="26.5546875" bestFit="1" customWidth="1"/>
    <col min="8" max="8" width="11.33203125" bestFit="1" customWidth="1"/>
    <col min="9" max="9" width="20.5546875" bestFit="1" customWidth="1"/>
    <col min="10" max="10" width="24.44140625" bestFit="1" customWidth="1"/>
    <col min="11" max="11" width="23.33203125" bestFit="1" customWidth="1"/>
    <col min="12" max="12" width="28" bestFit="1" customWidth="1"/>
    <col min="13" max="13" width="33.77734375" bestFit="1" customWidth="1"/>
  </cols>
  <sheetData>
    <row r="1" spans="1:13" x14ac:dyDescent="0.3">
      <c r="A1" s="14" t="s">
        <v>1096</v>
      </c>
    </row>
    <row r="3" spans="1:13" x14ac:dyDescent="0.3">
      <c r="A3" t="s">
        <v>1078</v>
      </c>
      <c r="B3" t="s">
        <v>1079</v>
      </c>
      <c r="C3" t="s">
        <v>1080</v>
      </c>
      <c r="D3" t="s">
        <v>1081</v>
      </c>
      <c r="E3" t="s">
        <v>1082</v>
      </c>
      <c r="F3" t="s">
        <v>1083</v>
      </c>
      <c r="G3" t="s">
        <v>1084</v>
      </c>
      <c r="H3" t="s">
        <v>1085</v>
      </c>
      <c r="I3" t="s">
        <v>1086</v>
      </c>
      <c r="J3" t="s">
        <v>1087</v>
      </c>
      <c r="K3" t="s">
        <v>1088</v>
      </c>
      <c r="L3" t="s">
        <v>1089</v>
      </c>
      <c r="M3" t="s">
        <v>1090</v>
      </c>
    </row>
    <row r="4" spans="1:13" x14ac:dyDescent="0.3">
      <c r="A4" t="s">
        <v>28</v>
      </c>
      <c r="B4" t="s">
        <v>23</v>
      </c>
      <c r="C4">
        <v>68</v>
      </c>
      <c r="D4" t="s">
        <v>9</v>
      </c>
      <c r="E4" s="28">
        <v>44927</v>
      </c>
      <c r="F4">
        <v>66</v>
      </c>
      <c r="G4">
        <v>4.7</v>
      </c>
      <c r="H4">
        <v>2023</v>
      </c>
      <c r="I4" t="s">
        <v>1067</v>
      </c>
      <c r="J4" t="s">
        <v>1091</v>
      </c>
      <c r="K4">
        <v>5</v>
      </c>
      <c r="L4" t="s">
        <v>1050</v>
      </c>
      <c r="M4">
        <v>1</v>
      </c>
    </row>
    <row r="5" spans="1:13" x14ac:dyDescent="0.3">
      <c r="A5" t="s">
        <v>29</v>
      </c>
      <c r="B5" t="s">
        <v>21</v>
      </c>
      <c r="C5">
        <v>119</v>
      </c>
      <c r="D5" t="s">
        <v>9</v>
      </c>
      <c r="E5" s="28">
        <v>44927</v>
      </c>
      <c r="F5">
        <v>22</v>
      </c>
      <c r="G5">
        <v>2.9</v>
      </c>
      <c r="H5">
        <v>2023</v>
      </c>
      <c r="I5" t="s">
        <v>1067</v>
      </c>
      <c r="J5" t="s">
        <v>1091</v>
      </c>
      <c r="K5">
        <v>3</v>
      </c>
      <c r="L5" t="s">
        <v>1050</v>
      </c>
      <c r="M5">
        <v>1</v>
      </c>
    </row>
    <row r="6" spans="1:13" x14ac:dyDescent="0.3">
      <c r="A6" t="s">
        <v>34</v>
      </c>
      <c r="B6" t="s">
        <v>23</v>
      </c>
      <c r="C6">
        <v>31</v>
      </c>
      <c r="D6" t="s">
        <v>9</v>
      </c>
      <c r="E6" s="28">
        <v>44929</v>
      </c>
      <c r="F6">
        <v>135</v>
      </c>
      <c r="G6">
        <v>3.6</v>
      </c>
      <c r="H6">
        <v>2023</v>
      </c>
      <c r="I6" t="s">
        <v>1069</v>
      </c>
      <c r="J6" t="s">
        <v>1092</v>
      </c>
      <c r="K6">
        <v>4</v>
      </c>
      <c r="L6" t="s">
        <v>1050</v>
      </c>
      <c r="M6">
        <v>1</v>
      </c>
    </row>
    <row r="7" spans="1:13" x14ac:dyDescent="0.3">
      <c r="A7" t="s">
        <v>43</v>
      </c>
      <c r="B7" t="s">
        <v>22</v>
      </c>
      <c r="C7">
        <v>28</v>
      </c>
      <c r="D7" t="s">
        <v>6</v>
      </c>
      <c r="E7" s="28">
        <v>44931</v>
      </c>
      <c r="F7">
        <v>28</v>
      </c>
      <c r="G7">
        <v>3.8</v>
      </c>
      <c r="H7">
        <v>2023</v>
      </c>
      <c r="I7" t="s">
        <v>1068</v>
      </c>
      <c r="J7" t="s">
        <v>1093</v>
      </c>
      <c r="K7">
        <v>4</v>
      </c>
      <c r="L7" t="s">
        <v>1050</v>
      </c>
      <c r="M7">
        <v>1</v>
      </c>
    </row>
    <row r="8" spans="1:13" x14ac:dyDescent="0.3">
      <c r="A8" t="s">
        <v>45</v>
      </c>
      <c r="B8" t="s">
        <v>7</v>
      </c>
      <c r="C8">
        <v>48</v>
      </c>
      <c r="D8" t="s">
        <v>10</v>
      </c>
      <c r="E8" s="28">
        <v>44932</v>
      </c>
      <c r="F8">
        <v>30</v>
      </c>
      <c r="G8">
        <v>4.4000000000000004</v>
      </c>
      <c r="H8">
        <v>2023</v>
      </c>
      <c r="I8" t="s">
        <v>1064</v>
      </c>
      <c r="J8" t="s">
        <v>1092</v>
      </c>
      <c r="K8">
        <v>4</v>
      </c>
      <c r="L8" t="s">
        <v>1050</v>
      </c>
      <c r="M8">
        <v>1</v>
      </c>
    </row>
    <row r="9" spans="1:13" x14ac:dyDescent="0.3">
      <c r="A9" t="s">
        <v>54</v>
      </c>
      <c r="B9" t="s">
        <v>22</v>
      </c>
      <c r="C9">
        <v>31</v>
      </c>
      <c r="D9" t="s">
        <v>13</v>
      </c>
      <c r="E9" s="28">
        <v>44936</v>
      </c>
      <c r="F9">
        <v>123</v>
      </c>
      <c r="G9">
        <v>2.9</v>
      </c>
      <c r="H9">
        <v>2023</v>
      </c>
      <c r="I9" t="s">
        <v>1069</v>
      </c>
      <c r="J9" t="s">
        <v>1092</v>
      </c>
      <c r="K9">
        <v>3</v>
      </c>
      <c r="L9" t="s">
        <v>1050</v>
      </c>
      <c r="M9">
        <v>1</v>
      </c>
    </row>
    <row r="10" spans="1:13" x14ac:dyDescent="0.3">
      <c r="A10" t="s">
        <v>56</v>
      </c>
      <c r="B10" t="s">
        <v>22</v>
      </c>
      <c r="C10">
        <v>80</v>
      </c>
      <c r="D10" t="s">
        <v>10</v>
      </c>
      <c r="E10" s="28">
        <v>44936</v>
      </c>
      <c r="F10">
        <v>140</v>
      </c>
      <c r="G10">
        <v>4.2</v>
      </c>
      <c r="H10">
        <v>2023</v>
      </c>
      <c r="I10" t="s">
        <v>1069</v>
      </c>
      <c r="J10" t="s">
        <v>1091</v>
      </c>
      <c r="K10">
        <v>4</v>
      </c>
      <c r="L10" t="s">
        <v>1050</v>
      </c>
      <c r="M10">
        <v>1</v>
      </c>
    </row>
    <row r="11" spans="1:13" x14ac:dyDescent="0.3">
      <c r="A11" t="s">
        <v>59</v>
      </c>
      <c r="B11" t="s">
        <v>7</v>
      </c>
      <c r="C11">
        <v>160</v>
      </c>
      <c r="D11" t="s">
        <v>9</v>
      </c>
      <c r="E11" s="28">
        <v>44940</v>
      </c>
      <c r="F11">
        <v>105</v>
      </c>
      <c r="G11">
        <v>5</v>
      </c>
      <c r="H11">
        <v>2023</v>
      </c>
      <c r="I11" t="s">
        <v>1066</v>
      </c>
      <c r="J11" t="s">
        <v>1094</v>
      </c>
      <c r="K11">
        <v>5</v>
      </c>
      <c r="L11" t="s">
        <v>1050</v>
      </c>
      <c r="M11">
        <v>1</v>
      </c>
    </row>
    <row r="12" spans="1:13" x14ac:dyDescent="0.3">
      <c r="A12" t="s">
        <v>60</v>
      </c>
      <c r="B12" t="s">
        <v>17</v>
      </c>
      <c r="C12">
        <v>105</v>
      </c>
      <c r="D12" t="s">
        <v>10</v>
      </c>
      <c r="E12" s="28">
        <v>44941</v>
      </c>
      <c r="F12">
        <v>125</v>
      </c>
      <c r="G12">
        <v>4.8</v>
      </c>
      <c r="H12">
        <v>2023</v>
      </c>
      <c r="I12" t="s">
        <v>1067</v>
      </c>
      <c r="J12" t="s">
        <v>1091</v>
      </c>
      <c r="K12">
        <v>5</v>
      </c>
      <c r="L12" t="s">
        <v>1050</v>
      </c>
      <c r="M12">
        <v>1</v>
      </c>
    </row>
    <row r="13" spans="1:13" x14ac:dyDescent="0.3">
      <c r="A13" t="s">
        <v>61</v>
      </c>
      <c r="B13" t="s">
        <v>22</v>
      </c>
      <c r="C13">
        <v>75</v>
      </c>
      <c r="D13" t="s">
        <v>6</v>
      </c>
      <c r="E13" s="28">
        <v>44941</v>
      </c>
      <c r="F13">
        <v>26</v>
      </c>
      <c r="G13">
        <v>2.4</v>
      </c>
      <c r="H13">
        <v>2023</v>
      </c>
      <c r="I13" t="s">
        <v>1067</v>
      </c>
      <c r="J13" t="s">
        <v>1091</v>
      </c>
      <c r="K13">
        <v>2</v>
      </c>
      <c r="L13" t="s">
        <v>1050</v>
      </c>
      <c r="M13">
        <v>1</v>
      </c>
    </row>
    <row r="14" spans="1:13" x14ac:dyDescent="0.3">
      <c r="A14" t="s">
        <v>65</v>
      </c>
      <c r="B14" t="s">
        <v>22</v>
      </c>
      <c r="C14">
        <v>106</v>
      </c>
      <c r="D14" t="s">
        <v>10</v>
      </c>
      <c r="E14" s="28">
        <v>44943</v>
      </c>
      <c r="F14">
        <v>108</v>
      </c>
      <c r="G14">
        <v>5</v>
      </c>
      <c r="H14">
        <v>2023</v>
      </c>
      <c r="I14" t="s">
        <v>1069</v>
      </c>
      <c r="J14" t="s">
        <v>1091</v>
      </c>
      <c r="K14">
        <v>5</v>
      </c>
      <c r="L14" t="s">
        <v>1050</v>
      </c>
      <c r="M14">
        <v>1</v>
      </c>
    </row>
    <row r="15" spans="1:13" x14ac:dyDescent="0.3">
      <c r="A15" t="s">
        <v>68</v>
      </c>
      <c r="B15" t="s">
        <v>22</v>
      </c>
      <c r="C15">
        <v>89</v>
      </c>
      <c r="D15" t="s">
        <v>10</v>
      </c>
      <c r="E15" s="28">
        <v>44944</v>
      </c>
      <c r="F15">
        <v>155</v>
      </c>
      <c r="G15">
        <v>4.0999999999999996</v>
      </c>
      <c r="H15">
        <v>2023</v>
      </c>
      <c r="I15" t="s">
        <v>1070</v>
      </c>
      <c r="J15" t="s">
        <v>1091</v>
      </c>
      <c r="K15">
        <v>4</v>
      </c>
      <c r="L15" t="s">
        <v>1050</v>
      </c>
      <c r="M15">
        <v>1</v>
      </c>
    </row>
    <row r="16" spans="1:13" x14ac:dyDescent="0.3">
      <c r="A16" t="s">
        <v>70</v>
      </c>
      <c r="B16" t="s">
        <v>17</v>
      </c>
      <c r="C16">
        <v>105</v>
      </c>
      <c r="D16" t="s">
        <v>11</v>
      </c>
      <c r="E16" s="28">
        <v>44944</v>
      </c>
      <c r="F16">
        <v>56</v>
      </c>
      <c r="G16">
        <v>3.6</v>
      </c>
      <c r="H16">
        <v>2023</v>
      </c>
      <c r="I16" t="s">
        <v>1070</v>
      </c>
      <c r="J16" t="s">
        <v>1091</v>
      </c>
      <c r="K16">
        <v>4</v>
      </c>
      <c r="L16" t="s">
        <v>1050</v>
      </c>
      <c r="M16">
        <v>1</v>
      </c>
    </row>
    <row r="17" spans="1:13" x14ac:dyDescent="0.3">
      <c r="A17" t="s">
        <v>72</v>
      </c>
      <c r="B17" t="s">
        <v>21</v>
      </c>
      <c r="C17">
        <v>131</v>
      </c>
      <c r="D17" t="s">
        <v>11</v>
      </c>
      <c r="E17" s="28">
        <v>44945</v>
      </c>
      <c r="F17">
        <v>78</v>
      </c>
      <c r="G17">
        <v>4.4000000000000004</v>
      </c>
      <c r="H17">
        <v>2023</v>
      </c>
      <c r="I17" t="s">
        <v>1068</v>
      </c>
      <c r="J17" t="s">
        <v>1094</v>
      </c>
      <c r="K17">
        <v>4</v>
      </c>
      <c r="L17" t="s">
        <v>1050</v>
      </c>
      <c r="M17">
        <v>1</v>
      </c>
    </row>
    <row r="18" spans="1:13" x14ac:dyDescent="0.3">
      <c r="A18" t="s">
        <v>90</v>
      </c>
      <c r="B18" t="s">
        <v>17</v>
      </c>
      <c r="C18">
        <v>147</v>
      </c>
      <c r="D18" t="s">
        <v>13</v>
      </c>
      <c r="E18" s="28">
        <v>44951</v>
      </c>
      <c r="F18">
        <v>105</v>
      </c>
      <c r="G18">
        <v>4.4000000000000004</v>
      </c>
      <c r="H18">
        <v>2023</v>
      </c>
      <c r="I18" t="s">
        <v>1070</v>
      </c>
      <c r="J18" t="s">
        <v>1094</v>
      </c>
      <c r="K18">
        <v>4</v>
      </c>
      <c r="L18" t="s">
        <v>1050</v>
      </c>
      <c r="M18">
        <v>1</v>
      </c>
    </row>
    <row r="19" spans="1:13" x14ac:dyDescent="0.3">
      <c r="A19" t="s">
        <v>94</v>
      </c>
      <c r="B19" t="s">
        <v>23</v>
      </c>
      <c r="C19">
        <v>81</v>
      </c>
      <c r="D19" t="s">
        <v>11</v>
      </c>
      <c r="E19" s="28">
        <v>44953</v>
      </c>
      <c r="F19">
        <v>156</v>
      </c>
      <c r="G19">
        <v>2.6</v>
      </c>
      <c r="H19">
        <v>2023</v>
      </c>
      <c r="I19" t="s">
        <v>1064</v>
      </c>
      <c r="J19" t="s">
        <v>1091</v>
      </c>
      <c r="K19">
        <v>3</v>
      </c>
      <c r="L19" t="s">
        <v>1050</v>
      </c>
      <c r="M19">
        <v>1</v>
      </c>
    </row>
    <row r="20" spans="1:13" x14ac:dyDescent="0.3">
      <c r="A20" t="s">
        <v>95</v>
      </c>
      <c r="B20" t="s">
        <v>7</v>
      </c>
      <c r="C20">
        <v>141</v>
      </c>
      <c r="D20" t="s">
        <v>6</v>
      </c>
      <c r="E20" s="28">
        <v>44953</v>
      </c>
      <c r="F20">
        <v>54</v>
      </c>
      <c r="G20">
        <v>0</v>
      </c>
      <c r="H20">
        <v>2023</v>
      </c>
      <c r="I20" t="s">
        <v>1064</v>
      </c>
      <c r="J20" t="s">
        <v>1094</v>
      </c>
      <c r="K20">
        <v>0</v>
      </c>
      <c r="L20" t="s">
        <v>1050</v>
      </c>
      <c r="M20">
        <v>1</v>
      </c>
    </row>
    <row r="21" spans="1:13" x14ac:dyDescent="0.3">
      <c r="A21" t="s">
        <v>96</v>
      </c>
      <c r="B21" t="s">
        <v>7</v>
      </c>
      <c r="C21">
        <v>168</v>
      </c>
      <c r="D21" t="s">
        <v>6</v>
      </c>
      <c r="E21" s="28">
        <v>44954</v>
      </c>
      <c r="F21">
        <v>160</v>
      </c>
      <c r="G21">
        <v>3.9</v>
      </c>
      <c r="H21">
        <v>2023</v>
      </c>
      <c r="I21" t="s">
        <v>1066</v>
      </c>
      <c r="J21" t="s">
        <v>1094</v>
      </c>
      <c r="K21">
        <v>4</v>
      </c>
      <c r="L21" t="s">
        <v>1050</v>
      </c>
      <c r="M21">
        <v>1</v>
      </c>
    </row>
    <row r="22" spans="1:13" x14ac:dyDescent="0.3">
      <c r="A22" t="s">
        <v>97</v>
      </c>
      <c r="B22" t="s">
        <v>17</v>
      </c>
      <c r="C22">
        <v>101</v>
      </c>
      <c r="D22" t="s">
        <v>11</v>
      </c>
      <c r="E22" s="28">
        <v>44954</v>
      </c>
      <c r="F22">
        <v>80</v>
      </c>
      <c r="G22">
        <v>4.8</v>
      </c>
      <c r="H22">
        <v>2023</v>
      </c>
      <c r="I22" t="s">
        <v>1066</v>
      </c>
      <c r="J22" t="s">
        <v>1091</v>
      </c>
      <c r="K22">
        <v>5</v>
      </c>
      <c r="L22" t="s">
        <v>1050</v>
      </c>
      <c r="M22">
        <v>1</v>
      </c>
    </row>
    <row r="23" spans="1:13" x14ac:dyDescent="0.3">
      <c r="A23" t="s">
        <v>100</v>
      </c>
      <c r="B23" t="s">
        <v>23</v>
      </c>
      <c r="C23">
        <v>42</v>
      </c>
      <c r="D23" t="s">
        <v>11</v>
      </c>
      <c r="E23" s="28">
        <v>44956</v>
      </c>
      <c r="F23">
        <v>205</v>
      </c>
      <c r="G23">
        <v>3.6</v>
      </c>
      <c r="H23">
        <v>2023</v>
      </c>
      <c r="I23" t="s">
        <v>1065</v>
      </c>
      <c r="J23" t="s">
        <v>1092</v>
      </c>
      <c r="K23">
        <v>4</v>
      </c>
      <c r="L23" t="s">
        <v>1050</v>
      </c>
      <c r="M23">
        <v>1</v>
      </c>
    </row>
    <row r="24" spans="1:13" x14ac:dyDescent="0.3">
      <c r="A24" t="s">
        <v>105</v>
      </c>
      <c r="B24" t="s">
        <v>22</v>
      </c>
      <c r="C24">
        <v>79</v>
      </c>
      <c r="D24" t="s">
        <v>6</v>
      </c>
      <c r="E24" s="28">
        <v>44958</v>
      </c>
      <c r="F24">
        <v>148</v>
      </c>
      <c r="G24">
        <v>4.5</v>
      </c>
      <c r="H24">
        <v>2023</v>
      </c>
      <c r="I24" t="s">
        <v>1070</v>
      </c>
      <c r="J24" t="s">
        <v>1091</v>
      </c>
      <c r="K24">
        <v>5</v>
      </c>
      <c r="L24" t="s">
        <v>1051</v>
      </c>
      <c r="M24">
        <v>2</v>
      </c>
    </row>
    <row r="25" spans="1:13" x14ac:dyDescent="0.3">
      <c r="A25" t="s">
        <v>111</v>
      </c>
      <c r="B25" t="s">
        <v>21</v>
      </c>
      <c r="C25">
        <v>99</v>
      </c>
      <c r="D25" t="s">
        <v>10</v>
      </c>
      <c r="E25" s="28">
        <v>44959</v>
      </c>
      <c r="F25">
        <v>112</v>
      </c>
      <c r="G25">
        <v>4.9000000000000004</v>
      </c>
      <c r="H25">
        <v>2023</v>
      </c>
      <c r="I25" t="s">
        <v>1068</v>
      </c>
      <c r="J25" t="s">
        <v>1091</v>
      </c>
      <c r="K25">
        <v>5</v>
      </c>
      <c r="L25" t="s">
        <v>1051</v>
      </c>
      <c r="M25">
        <v>2</v>
      </c>
    </row>
    <row r="26" spans="1:13" x14ac:dyDescent="0.3">
      <c r="A26" t="s">
        <v>115</v>
      </c>
      <c r="B26" t="s">
        <v>21</v>
      </c>
      <c r="C26">
        <v>143</v>
      </c>
      <c r="D26" t="s">
        <v>11</v>
      </c>
      <c r="E26" s="28">
        <v>44961</v>
      </c>
      <c r="F26">
        <v>124</v>
      </c>
      <c r="G26">
        <v>4.9000000000000004</v>
      </c>
      <c r="H26">
        <v>2023</v>
      </c>
      <c r="I26" t="s">
        <v>1066</v>
      </c>
      <c r="J26" t="s">
        <v>1094</v>
      </c>
      <c r="K26">
        <v>5</v>
      </c>
      <c r="L26" t="s">
        <v>1051</v>
      </c>
      <c r="M26">
        <v>2</v>
      </c>
    </row>
    <row r="27" spans="1:13" x14ac:dyDescent="0.3">
      <c r="A27" t="s">
        <v>117</v>
      </c>
      <c r="B27" t="s">
        <v>17</v>
      </c>
      <c r="C27">
        <v>55</v>
      </c>
      <c r="D27" t="s">
        <v>11</v>
      </c>
      <c r="E27" s="28">
        <v>44962</v>
      </c>
      <c r="F27">
        <v>78</v>
      </c>
      <c r="G27">
        <v>4.5</v>
      </c>
      <c r="H27">
        <v>2023</v>
      </c>
      <c r="I27" t="s">
        <v>1067</v>
      </c>
      <c r="J27" t="s">
        <v>1092</v>
      </c>
      <c r="K27">
        <v>5</v>
      </c>
      <c r="L27" t="s">
        <v>1051</v>
      </c>
      <c r="M27">
        <v>2</v>
      </c>
    </row>
    <row r="28" spans="1:13" x14ac:dyDescent="0.3">
      <c r="A28" t="s">
        <v>120</v>
      </c>
      <c r="B28" t="s">
        <v>23</v>
      </c>
      <c r="C28">
        <v>132</v>
      </c>
      <c r="D28" t="s">
        <v>9</v>
      </c>
      <c r="E28" s="28">
        <v>44964</v>
      </c>
      <c r="F28">
        <v>43</v>
      </c>
      <c r="G28">
        <v>4.5999999999999996</v>
      </c>
      <c r="H28">
        <v>2023</v>
      </c>
      <c r="I28" t="s">
        <v>1069</v>
      </c>
      <c r="J28" t="s">
        <v>1094</v>
      </c>
      <c r="K28">
        <v>5</v>
      </c>
      <c r="L28" t="s">
        <v>1051</v>
      </c>
      <c r="M28">
        <v>2</v>
      </c>
    </row>
    <row r="29" spans="1:13" x14ac:dyDescent="0.3">
      <c r="A29" t="s">
        <v>121</v>
      </c>
      <c r="B29" t="s">
        <v>7</v>
      </c>
      <c r="C29">
        <v>60</v>
      </c>
      <c r="D29" t="s">
        <v>10</v>
      </c>
      <c r="E29" s="28">
        <v>44965</v>
      </c>
      <c r="F29">
        <v>69</v>
      </c>
      <c r="G29">
        <v>4.3</v>
      </c>
      <c r="H29">
        <v>2023</v>
      </c>
      <c r="I29" t="s">
        <v>1070</v>
      </c>
      <c r="J29" t="s">
        <v>1092</v>
      </c>
      <c r="K29">
        <v>4</v>
      </c>
      <c r="L29" t="s">
        <v>1051</v>
      </c>
      <c r="M29">
        <v>2</v>
      </c>
    </row>
    <row r="30" spans="1:13" x14ac:dyDescent="0.3">
      <c r="A30" t="s">
        <v>124</v>
      </c>
      <c r="B30" t="s">
        <v>17</v>
      </c>
      <c r="C30">
        <v>45</v>
      </c>
      <c r="D30" t="s">
        <v>10</v>
      </c>
      <c r="E30" s="28">
        <v>44966</v>
      </c>
      <c r="F30">
        <v>84</v>
      </c>
      <c r="G30">
        <v>4.5999999999999996</v>
      </c>
      <c r="H30">
        <v>2023</v>
      </c>
      <c r="I30" t="s">
        <v>1068</v>
      </c>
      <c r="J30" t="s">
        <v>1092</v>
      </c>
      <c r="K30">
        <v>5</v>
      </c>
      <c r="L30" t="s">
        <v>1051</v>
      </c>
      <c r="M30">
        <v>2</v>
      </c>
    </row>
    <row r="31" spans="1:13" x14ac:dyDescent="0.3">
      <c r="A31" t="s">
        <v>128</v>
      </c>
      <c r="B31" t="s">
        <v>22</v>
      </c>
      <c r="C31">
        <v>67</v>
      </c>
      <c r="D31" t="s">
        <v>13</v>
      </c>
      <c r="E31" s="28">
        <v>44968</v>
      </c>
      <c r="F31">
        <v>24</v>
      </c>
      <c r="G31">
        <v>4.3</v>
      </c>
      <c r="H31">
        <v>2023</v>
      </c>
      <c r="I31" t="s">
        <v>1066</v>
      </c>
      <c r="J31" t="s">
        <v>1091</v>
      </c>
      <c r="K31">
        <v>4</v>
      </c>
      <c r="L31" t="s">
        <v>1051</v>
      </c>
      <c r="M31">
        <v>2</v>
      </c>
    </row>
    <row r="32" spans="1:13" x14ac:dyDescent="0.3">
      <c r="A32" t="s">
        <v>129</v>
      </c>
      <c r="B32" t="s">
        <v>21</v>
      </c>
      <c r="C32">
        <v>111</v>
      </c>
      <c r="D32" t="s">
        <v>11</v>
      </c>
      <c r="E32" s="28">
        <v>44969</v>
      </c>
      <c r="F32">
        <v>43</v>
      </c>
      <c r="G32">
        <v>3.9</v>
      </c>
      <c r="H32">
        <v>2023</v>
      </c>
      <c r="I32" t="s">
        <v>1067</v>
      </c>
      <c r="J32" t="s">
        <v>1091</v>
      </c>
      <c r="K32">
        <v>4</v>
      </c>
      <c r="L32" t="s">
        <v>1051</v>
      </c>
      <c r="M32">
        <v>2</v>
      </c>
    </row>
    <row r="33" spans="1:13" x14ac:dyDescent="0.3">
      <c r="A33" t="s">
        <v>130</v>
      </c>
      <c r="B33" t="s">
        <v>23</v>
      </c>
      <c r="C33">
        <v>78</v>
      </c>
      <c r="D33" t="s">
        <v>9</v>
      </c>
      <c r="E33" s="28">
        <v>44969</v>
      </c>
      <c r="F33">
        <v>23</v>
      </c>
      <c r="G33">
        <v>5</v>
      </c>
      <c r="H33">
        <v>2023</v>
      </c>
      <c r="I33" t="s">
        <v>1067</v>
      </c>
      <c r="J33" t="s">
        <v>1091</v>
      </c>
      <c r="K33">
        <v>5</v>
      </c>
      <c r="L33" t="s">
        <v>1051</v>
      </c>
      <c r="M33">
        <v>2</v>
      </c>
    </row>
    <row r="34" spans="1:13" x14ac:dyDescent="0.3">
      <c r="A34" t="s">
        <v>135</v>
      </c>
      <c r="B34" t="s">
        <v>23</v>
      </c>
      <c r="C34">
        <v>80</v>
      </c>
      <c r="D34" t="s">
        <v>13</v>
      </c>
      <c r="E34" s="28">
        <v>44971</v>
      </c>
      <c r="F34">
        <v>155</v>
      </c>
      <c r="G34">
        <v>3.2</v>
      </c>
      <c r="H34">
        <v>2023</v>
      </c>
      <c r="I34" t="s">
        <v>1069</v>
      </c>
      <c r="J34" t="s">
        <v>1091</v>
      </c>
      <c r="K34">
        <v>3</v>
      </c>
      <c r="L34" t="s">
        <v>1051</v>
      </c>
      <c r="M34">
        <v>2</v>
      </c>
    </row>
    <row r="35" spans="1:13" x14ac:dyDescent="0.3">
      <c r="A35" t="s">
        <v>137</v>
      </c>
      <c r="B35" t="s">
        <v>7</v>
      </c>
      <c r="C35">
        <v>30</v>
      </c>
      <c r="D35" t="s">
        <v>6</v>
      </c>
      <c r="E35" s="28">
        <v>44972</v>
      </c>
      <c r="F35">
        <v>105</v>
      </c>
      <c r="G35">
        <v>3.6</v>
      </c>
      <c r="H35">
        <v>2023</v>
      </c>
      <c r="I35" t="s">
        <v>1070</v>
      </c>
      <c r="J35" t="s">
        <v>1093</v>
      </c>
      <c r="K35">
        <v>4</v>
      </c>
      <c r="L35" t="s">
        <v>1051</v>
      </c>
      <c r="M35">
        <v>2</v>
      </c>
    </row>
    <row r="36" spans="1:13" x14ac:dyDescent="0.3">
      <c r="A36" t="s">
        <v>141</v>
      </c>
      <c r="B36" t="s">
        <v>22</v>
      </c>
      <c r="C36">
        <v>27</v>
      </c>
      <c r="D36" t="s">
        <v>6</v>
      </c>
      <c r="E36" s="28">
        <v>44973</v>
      </c>
      <c r="F36">
        <v>70</v>
      </c>
      <c r="G36">
        <v>3.9</v>
      </c>
      <c r="H36">
        <v>2023</v>
      </c>
      <c r="I36" t="s">
        <v>1068</v>
      </c>
      <c r="J36" t="s">
        <v>1093</v>
      </c>
      <c r="K36">
        <v>4</v>
      </c>
      <c r="L36" t="s">
        <v>1051</v>
      </c>
      <c r="M36">
        <v>2</v>
      </c>
    </row>
    <row r="37" spans="1:13" x14ac:dyDescent="0.3">
      <c r="A37" t="s">
        <v>142</v>
      </c>
      <c r="B37" t="s">
        <v>22</v>
      </c>
      <c r="C37">
        <v>32</v>
      </c>
      <c r="D37" t="s">
        <v>6</v>
      </c>
      <c r="E37" s="28">
        <v>44973</v>
      </c>
      <c r="F37">
        <v>37</v>
      </c>
      <c r="G37">
        <v>1.9</v>
      </c>
      <c r="H37">
        <v>2023</v>
      </c>
      <c r="I37" t="s">
        <v>1068</v>
      </c>
      <c r="J37" t="s">
        <v>1092</v>
      </c>
      <c r="K37">
        <v>2</v>
      </c>
      <c r="L37" t="s">
        <v>1051</v>
      </c>
      <c r="M37">
        <v>2</v>
      </c>
    </row>
    <row r="38" spans="1:13" x14ac:dyDescent="0.3">
      <c r="A38" t="s">
        <v>146</v>
      </c>
      <c r="B38" t="s">
        <v>23</v>
      </c>
      <c r="C38">
        <v>57</v>
      </c>
      <c r="D38" t="s">
        <v>10</v>
      </c>
      <c r="E38" s="28">
        <v>44974</v>
      </c>
      <c r="F38">
        <v>88</v>
      </c>
      <c r="G38">
        <v>4.3</v>
      </c>
      <c r="H38">
        <v>2023</v>
      </c>
      <c r="I38" t="s">
        <v>1064</v>
      </c>
      <c r="J38" t="s">
        <v>1092</v>
      </c>
      <c r="K38">
        <v>4</v>
      </c>
      <c r="L38" t="s">
        <v>1051</v>
      </c>
      <c r="M38">
        <v>2</v>
      </c>
    </row>
    <row r="39" spans="1:13" x14ac:dyDescent="0.3">
      <c r="A39" t="s">
        <v>156</v>
      </c>
      <c r="B39" t="s">
        <v>17</v>
      </c>
      <c r="C39">
        <v>61</v>
      </c>
      <c r="D39" t="s">
        <v>6</v>
      </c>
      <c r="E39" s="28">
        <v>44979</v>
      </c>
      <c r="F39">
        <v>140</v>
      </c>
      <c r="G39">
        <v>3.4</v>
      </c>
      <c r="H39">
        <v>2023</v>
      </c>
      <c r="I39" t="s">
        <v>1070</v>
      </c>
      <c r="J39" t="s">
        <v>1091</v>
      </c>
      <c r="K39">
        <v>3</v>
      </c>
      <c r="L39" t="s">
        <v>1051</v>
      </c>
      <c r="M39">
        <v>2</v>
      </c>
    </row>
    <row r="40" spans="1:13" x14ac:dyDescent="0.3">
      <c r="A40" t="s">
        <v>160</v>
      </c>
      <c r="B40" t="s">
        <v>21</v>
      </c>
      <c r="C40">
        <v>153</v>
      </c>
      <c r="D40" t="s">
        <v>10</v>
      </c>
      <c r="E40" s="28">
        <v>44981</v>
      </c>
      <c r="F40">
        <v>200</v>
      </c>
      <c r="G40">
        <v>2</v>
      </c>
      <c r="H40">
        <v>2023</v>
      </c>
      <c r="I40" t="s">
        <v>1064</v>
      </c>
      <c r="J40" t="s">
        <v>1094</v>
      </c>
      <c r="K40">
        <v>2</v>
      </c>
      <c r="L40" t="s">
        <v>1051</v>
      </c>
      <c r="M40">
        <v>2</v>
      </c>
    </row>
    <row r="41" spans="1:13" x14ac:dyDescent="0.3">
      <c r="A41" t="s">
        <v>162</v>
      </c>
      <c r="B41" t="s">
        <v>22</v>
      </c>
      <c r="C41">
        <v>62</v>
      </c>
      <c r="D41" t="s">
        <v>10</v>
      </c>
      <c r="E41" s="28">
        <v>44982</v>
      </c>
      <c r="F41">
        <v>21</v>
      </c>
      <c r="G41">
        <v>2.6</v>
      </c>
      <c r="H41">
        <v>2023</v>
      </c>
      <c r="I41" t="s">
        <v>1066</v>
      </c>
      <c r="J41" t="s">
        <v>1091</v>
      </c>
      <c r="K41">
        <v>3</v>
      </c>
      <c r="L41" t="s">
        <v>1051</v>
      </c>
      <c r="M41">
        <v>2</v>
      </c>
    </row>
    <row r="42" spans="1:13" x14ac:dyDescent="0.3">
      <c r="A42" t="s">
        <v>163</v>
      </c>
      <c r="B42" t="s">
        <v>17</v>
      </c>
      <c r="C42">
        <v>151</v>
      </c>
      <c r="D42" t="s">
        <v>13</v>
      </c>
      <c r="E42" s="28">
        <v>44983</v>
      </c>
      <c r="F42">
        <v>46</v>
      </c>
      <c r="G42">
        <v>4.9000000000000004</v>
      </c>
      <c r="H42">
        <v>2023</v>
      </c>
      <c r="I42" t="s">
        <v>1067</v>
      </c>
      <c r="J42" t="s">
        <v>1094</v>
      </c>
      <c r="K42">
        <v>5</v>
      </c>
      <c r="L42" t="s">
        <v>1051</v>
      </c>
      <c r="M42">
        <v>2</v>
      </c>
    </row>
    <row r="43" spans="1:13" x14ac:dyDescent="0.3">
      <c r="A43" t="s">
        <v>165</v>
      </c>
      <c r="B43" t="s">
        <v>7</v>
      </c>
      <c r="C43">
        <v>64</v>
      </c>
      <c r="D43" t="s">
        <v>10</v>
      </c>
      <c r="E43" s="28">
        <v>44983</v>
      </c>
      <c r="F43">
        <v>84</v>
      </c>
      <c r="G43">
        <v>4.0999999999999996</v>
      </c>
      <c r="H43">
        <v>2023</v>
      </c>
      <c r="I43" t="s">
        <v>1067</v>
      </c>
      <c r="J43" t="s">
        <v>1091</v>
      </c>
      <c r="K43">
        <v>4</v>
      </c>
      <c r="L43" t="s">
        <v>1051</v>
      </c>
      <c r="M43">
        <v>2</v>
      </c>
    </row>
    <row r="44" spans="1:13" x14ac:dyDescent="0.3">
      <c r="A44" t="s">
        <v>167</v>
      </c>
      <c r="B44" t="s">
        <v>7</v>
      </c>
      <c r="C44">
        <v>129</v>
      </c>
      <c r="D44" t="s">
        <v>10</v>
      </c>
      <c r="E44" s="28">
        <v>44984</v>
      </c>
      <c r="F44">
        <v>180</v>
      </c>
      <c r="G44">
        <v>4.8</v>
      </c>
      <c r="H44">
        <v>2023</v>
      </c>
      <c r="I44" t="s">
        <v>1065</v>
      </c>
      <c r="J44" t="s">
        <v>1094</v>
      </c>
      <c r="K44">
        <v>5</v>
      </c>
      <c r="L44" t="s">
        <v>1051</v>
      </c>
      <c r="M44">
        <v>2</v>
      </c>
    </row>
    <row r="45" spans="1:13" x14ac:dyDescent="0.3">
      <c r="A45" t="s">
        <v>168</v>
      </c>
      <c r="B45" t="s">
        <v>22</v>
      </c>
      <c r="C45">
        <v>42</v>
      </c>
      <c r="D45" t="s">
        <v>13</v>
      </c>
      <c r="E45" s="28">
        <v>44985</v>
      </c>
      <c r="F45">
        <v>111</v>
      </c>
      <c r="G45">
        <v>3</v>
      </c>
      <c r="H45">
        <v>2023</v>
      </c>
      <c r="I45" t="s">
        <v>1069</v>
      </c>
      <c r="J45" t="s">
        <v>1092</v>
      </c>
      <c r="K45">
        <v>3</v>
      </c>
      <c r="L45" t="s">
        <v>1051</v>
      </c>
      <c r="M45">
        <v>2</v>
      </c>
    </row>
    <row r="46" spans="1:13" x14ac:dyDescent="0.3">
      <c r="A46" t="s">
        <v>169</v>
      </c>
      <c r="B46" t="s">
        <v>22</v>
      </c>
      <c r="C46">
        <v>71</v>
      </c>
      <c r="D46" t="s">
        <v>6</v>
      </c>
      <c r="E46" s="28">
        <v>44985</v>
      </c>
      <c r="F46">
        <v>104</v>
      </c>
      <c r="G46">
        <v>3.1</v>
      </c>
      <c r="H46">
        <v>2023</v>
      </c>
      <c r="I46" t="s">
        <v>1069</v>
      </c>
      <c r="J46" t="s">
        <v>1091</v>
      </c>
      <c r="K46">
        <v>3</v>
      </c>
      <c r="L46" t="s">
        <v>1051</v>
      </c>
      <c r="M46">
        <v>2</v>
      </c>
    </row>
    <row r="47" spans="1:13" x14ac:dyDescent="0.3">
      <c r="A47" t="s">
        <v>170</v>
      </c>
      <c r="B47" t="s">
        <v>23</v>
      </c>
      <c r="C47">
        <v>53</v>
      </c>
      <c r="D47" t="s">
        <v>11</v>
      </c>
      <c r="E47" s="28">
        <v>44985</v>
      </c>
      <c r="F47">
        <v>80</v>
      </c>
      <c r="G47">
        <v>2.6</v>
      </c>
      <c r="H47">
        <v>2023</v>
      </c>
      <c r="I47" t="s">
        <v>1069</v>
      </c>
      <c r="J47" t="s">
        <v>1092</v>
      </c>
      <c r="K47">
        <v>3</v>
      </c>
      <c r="L47" t="s">
        <v>1051</v>
      </c>
      <c r="M47">
        <v>2</v>
      </c>
    </row>
    <row r="48" spans="1:13" x14ac:dyDescent="0.3">
      <c r="A48" t="s">
        <v>173</v>
      </c>
      <c r="B48" t="s">
        <v>7</v>
      </c>
      <c r="C48">
        <v>166</v>
      </c>
      <c r="D48" t="s">
        <v>9</v>
      </c>
      <c r="E48" s="28">
        <v>44986</v>
      </c>
      <c r="F48">
        <v>36</v>
      </c>
      <c r="G48">
        <v>3.8</v>
      </c>
      <c r="H48">
        <v>2023</v>
      </c>
      <c r="I48" t="s">
        <v>1070</v>
      </c>
      <c r="J48" t="s">
        <v>1094</v>
      </c>
      <c r="K48">
        <v>4</v>
      </c>
      <c r="L48" t="s">
        <v>1052</v>
      </c>
      <c r="M48">
        <v>3</v>
      </c>
    </row>
    <row r="49" spans="1:13" x14ac:dyDescent="0.3">
      <c r="A49" t="s">
        <v>179</v>
      </c>
      <c r="B49" t="s">
        <v>21</v>
      </c>
      <c r="C49">
        <v>103</v>
      </c>
      <c r="D49" t="s">
        <v>6</v>
      </c>
      <c r="E49" s="28">
        <v>44987</v>
      </c>
      <c r="F49">
        <v>75</v>
      </c>
      <c r="G49">
        <v>2.7</v>
      </c>
      <c r="H49">
        <v>2023</v>
      </c>
      <c r="I49" t="s">
        <v>1068</v>
      </c>
      <c r="J49" t="s">
        <v>1091</v>
      </c>
      <c r="K49">
        <v>3</v>
      </c>
      <c r="L49" t="s">
        <v>1052</v>
      </c>
      <c r="M49">
        <v>3</v>
      </c>
    </row>
    <row r="50" spans="1:13" x14ac:dyDescent="0.3">
      <c r="A50" t="s">
        <v>181</v>
      </c>
      <c r="B50" t="s">
        <v>7</v>
      </c>
      <c r="C50">
        <v>106</v>
      </c>
      <c r="D50" t="s">
        <v>9</v>
      </c>
      <c r="E50" s="28">
        <v>44987</v>
      </c>
      <c r="F50">
        <v>108</v>
      </c>
      <c r="G50">
        <v>4.3</v>
      </c>
      <c r="H50">
        <v>2023</v>
      </c>
      <c r="I50" t="s">
        <v>1068</v>
      </c>
      <c r="J50" t="s">
        <v>1091</v>
      </c>
      <c r="K50">
        <v>4</v>
      </c>
      <c r="L50" t="s">
        <v>1052</v>
      </c>
      <c r="M50">
        <v>3</v>
      </c>
    </row>
    <row r="51" spans="1:13" x14ac:dyDescent="0.3">
      <c r="A51" t="s">
        <v>183</v>
      </c>
      <c r="B51" t="s">
        <v>21</v>
      </c>
      <c r="C51">
        <v>70</v>
      </c>
      <c r="D51" t="s">
        <v>9</v>
      </c>
      <c r="E51" s="28">
        <v>44987</v>
      </c>
      <c r="F51">
        <v>28</v>
      </c>
      <c r="G51">
        <v>4.8</v>
      </c>
      <c r="H51">
        <v>2023</v>
      </c>
      <c r="I51" t="s">
        <v>1068</v>
      </c>
      <c r="J51" t="s">
        <v>1091</v>
      </c>
      <c r="K51">
        <v>5</v>
      </c>
      <c r="L51" t="s">
        <v>1052</v>
      </c>
      <c r="M51">
        <v>3</v>
      </c>
    </row>
    <row r="52" spans="1:13" x14ac:dyDescent="0.3">
      <c r="A52" t="s">
        <v>184</v>
      </c>
      <c r="B52" t="s">
        <v>22</v>
      </c>
      <c r="C52">
        <v>86</v>
      </c>
      <c r="D52" t="s">
        <v>10</v>
      </c>
      <c r="E52" s="28">
        <v>44988</v>
      </c>
      <c r="F52">
        <v>70</v>
      </c>
      <c r="G52">
        <v>4.9000000000000004</v>
      </c>
      <c r="H52">
        <v>2023</v>
      </c>
      <c r="I52" t="s">
        <v>1064</v>
      </c>
      <c r="J52" t="s">
        <v>1091</v>
      </c>
      <c r="K52">
        <v>5</v>
      </c>
      <c r="L52" t="s">
        <v>1052</v>
      </c>
      <c r="M52">
        <v>3</v>
      </c>
    </row>
    <row r="53" spans="1:13" x14ac:dyDescent="0.3">
      <c r="A53" t="s">
        <v>185</v>
      </c>
      <c r="B53" t="s">
        <v>23</v>
      </c>
      <c r="C53">
        <v>64</v>
      </c>
      <c r="D53" t="s">
        <v>10</v>
      </c>
      <c r="E53" s="28">
        <v>44988</v>
      </c>
      <c r="F53">
        <v>172</v>
      </c>
      <c r="G53">
        <v>4.0999999999999996</v>
      </c>
      <c r="H53">
        <v>2023</v>
      </c>
      <c r="I53" t="s">
        <v>1064</v>
      </c>
      <c r="J53" t="s">
        <v>1091</v>
      </c>
      <c r="K53">
        <v>4</v>
      </c>
      <c r="L53" t="s">
        <v>1052</v>
      </c>
      <c r="M53">
        <v>3</v>
      </c>
    </row>
    <row r="54" spans="1:13" x14ac:dyDescent="0.3">
      <c r="A54" t="s">
        <v>191</v>
      </c>
      <c r="B54" t="s">
        <v>17</v>
      </c>
      <c r="C54">
        <v>86</v>
      </c>
      <c r="D54" t="s">
        <v>11</v>
      </c>
      <c r="E54" s="28">
        <v>44988</v>
      </c>
      <c r="F54">
        <v>68</v>
      </c>
      <c r="G54">
        <v>3</v>
      </c>
      <c r="H54">
        <v>2023</v>
      </c>
      <c r="I54" t="s">
        <v>1064</v>
      </c>
      <c r="J54" t="s">
        <v>1091</v>
      </c>
      <c r="K54">
        <v>3</v>
      </c>
      <c r="L54" t="s">
        <v>1052</v>
      </c>
      <c r="M54">
        <v>3</v>
      </c>
    </row>
    <row r="55" spans="1:13" x14ac:dyDescent="0.3">
      <c r="A55" t="s">
        <v>192</v>
      </c>
      <c r="B55" t="s">
        <v>23</v>
      </c>
      <c r="C55">
        <v>28</v>
      </c>
      <c r="D55" t="s">
        <v>6</v>
      </c>
      <c r="E55" s="28">
        <v>44988</v>
      </c>
      <c r="F55">
        <v>84</v>
      </c>
      <c r="G55">
        <v>3.2</v>
      </c>
      <c r="H55">
        <v>2023</v>
      </c>
      <c r="I55" t="s">
        <v>1064</v>
      </c>
      <c r="J55" t="s">
        <v>1093</v>
      </c>
      <c r="K55">
        <v>3</v>
      </c>
      <c r="L55" t="s">
        <v>1052</v>
      </c>
      <c r="M55">
        <v>3</v>
      </c>
    </row>
    <row r="56" spans="1:13" x14ac:dyDescent="0.3">
      <c r="A56" t="s">
        <v>194</v>
      </c>
      <c r="B56" t="s">
        <v>7</v>
      </c>
      <c r="C56">
        <v>82</v>
      </c>
      <c r="D56" t="s">
        <v>11</v>
      </c>
      <c r="E56" s="28">
        <v>44989</v>
      </c>
      <c r="F56">
        <v>93</v>
      </c>
      <c r="G56">
        <v>2.7</v>
      </c>
      <c r="H56">
        <v>2023</v>
      </c>
      <c r="I56" t="s">
        <v>1066</v>
      </c>
      <c r="J56" t="s">
        <v>1091</v>
      </c>
      <c r="K56">
        <v>3</v>
      </c>
      <c r="L56" t="s">
        <v>1052</v>
      </c>
      <c r="M56">
        <v>3</v>
      </c>
    </row>
    <row r="57" spans="1:13" x14ac:dyDescent="0.3">
      <c r="A57" t="s">
        <v>196</v>
      </c>
      <c r="B57" t="s">
        <v>23</v>
      </c>
      <c r="C57">
        <v>75</v>
      </c>
      <c r="D57" t="s">
        <v>13</v>
      </c>
      <c r="E57" s="28">
        <v>44989</v>
      </c>
      <c r="F57">
        <v>40</v>
      </c>
      <c r="G57">
        <v>3.4</v>
      </c>
      <c r="H57">
        <v>2023</v>
      </c>
      <c r="I57" t="s">
        <v>1066</v>
      </c>
      <c r="J57" t="s">
        <v>1091</v>
      </c>
      <c r="K57">
        <v>3</v>
      </c>
      <c r="L57" t="s">
        <v>1052</v>
      </c>
      <c r="M57">
        <v>3</v>
      </c>
    </row>
    <row r="58" spans="1:13" x14ac:dyDescent="0.3">
      <c r="A58" t="s">
        <v>203</v>
      </c>
      <c r="B58" t="s">
        <v>7</v>
      </c>
      <c r="C58">
        <v>53</v>
      </c>
      <c r="D58" t="s">
        <v>9</v>
      </c>
      <c r="E58" s="28">
        <v>44991</v>
      </c>
      <c r="F58">
        <v>210</v>
      </c>
      <c r="G58">
        <v>3.9</v>
      </c>
      <c r="H58">
        <v>2023</v>
      </c>
      <c r="I58" t="s">
        <v>1065</v>
      </c>
      <c r="J58" t="s">
        <v>1092</v>
      </c>
      <c r="K58">
        <v>4</v>
      </c>
      <c r="L58" t="s">
        <v>1052</v>
      </c>
      <c r="M58">
        <v>3</v>
      </c>
    </row>
    <row r="59" spans="1:13" x14ac:dyDescent="0.3">
      <c r="A59" t="s">
        <v>206</v>
      </c>
      <c r="B59" t="s">
        <v>22</v>
      </c>
      <c r="C59">
        <v>62</v>
      </c>
      <c r="D59" t="s">
        <v>13</v>
      </c>
      <c r="E59" s="28">
        <v>44991</v>
      </c>
      <c r="F59">
        <v>32</v>
      </c>
      <c r="G59">
        <v>0.7</v>
      </c>
      <c r="H59">
        <v>2023</v>
      </c>
      <c r="I59" t="s">
        <v>1065</v>
      </c>
      <c r="J59" t="s">
        <v>1091</v>
      </c>
      <c r="K59">
        <v>1</v>
      </c>
      <c r="L59" t="s">
        <v>1052</v>
      </c>
      <c r="M59">
        <v>3</v>
      </c>
    </row>
    <row r="60" spans="1:13" x14ac:dyDescent="0.3">
      <c r="A60" t="s">
        <v>214</v>
      </c>
      <c r="B60" t="s">
        <v>17</v>
      </c>
      <c r="C60">
        <v>80</v>
      </c>
      <c r="D60" t="s">
        <v>6</v>
      </c>
      <c r="E60" s="28">
        <v>44992</v>
      </c>
      <c r="F60">
        <v>45</v>
      </c>
      <c r="G60">
        <v>3</v>
      </c>
      <c r="H60">
        <v>2023</v>
      </c>
      <c r="I60" t="s">
        <v>1069</v>
      </c>
      <c r="J60" t="s">
        <v>1091</v>
      </c>
      <c r="K60">
        <v>3</v>
      </c>
      <c r="L60" t="s">
        <v>1052</v>
      </c>
      <c r="M60">
        <v>3</v>
      </c>
    </row>
    <row r="61" spans="1:13" x14ac:dyDescent="0.3">
      <c r="A61" t="s">
        <v>216</v>
      </c>
      <c r="B61" t="s">
        <v>7</v>
      </c>
      <c r="C61">
        <v>20</v>
      </c>
      <c r="D61" t="s">
        <v>10</v>
      </c>
      <c r="E61" s="28">
        <v>44994</v>
      </c>
      <c r="F61">
        <v>22</v>
      </c>
      <c r="G61">
        <v>1.6</v>
      </c>
      <c r="H61">
        <v>2023</v>
      </c>
      <c r="I61" t="s">
        <v>1068</v>
      </c>
      <c r="J61" t="s">
        <v>1093</v>
      </c>
      <c r="K61">
        <v>2</v>
      </c>
      <c r="L61" t="s">
        <v>1052</v>
      </c>
      <c r="M61">
        <v>3</v>
      </c>
    </row>
    <row r="62" spans="1:13" x14ac:dyDescent="0.3">
      <c r="A62" t="s">
        <v>222</v>
      </c>
      <c r="B62" t="s">
        <v>23</v>
      </c>
      <c r="C62">
        <v>105</v>
      </c>
      <c r="D62" t="s">
        <v>9</v>
      </c>
      <c r="E62" s="28">
        <v>44995</v>
      </c>
      <c r="F62">
        <v>96</v>
      </c>
      <c r="G62">
        <v>5</v>
      </c>
      <c r="H62">
        <v>2023</v>
      </c>
      <c r="I62" t="s">
        <v>1064</v>
      </c>
      <c r="J62" t="s">
        <v>1091</v>
      </c>
      <c r="K62">
        <v>5</v>
      </c>
      <c r="L62" t="s">
        <v>1052</v>
      </c>
      <c r="M62">
        <v>3</v>
      </c>
    </row>
    <row r="63" spans="1:13" x14ac:dyDescent="0.3">
      <c r="A63" t="s">
        <v>226</v>
      </c>
      <c r="B63" t="s">
        <v>23</v>
      </c>
      <c r="C63">
        <v>84</v>
      </c>
      <c r="D63" t="s">
        <v>10</v>
      </c>
      <c r="E63" s="28">
        <v>44996</v>
      </c>
      <c r="F63">
        <v>54</v>
      </c>
      <c r="G63">
        <v>4.2</v>
      </c>
      <c r="H63">
        <v>2023</v>
      </c>
      <c r="I63" t="s">
        <v>1066</v>
      </c>
      <c r="J63" t="s">
        <v>1091</v>
      </c>
      <c r="K63">
        <v>4</v>
      </c>
      <c r="L63" t="s">
        <v>1052</v>
      </c>
      <c r="M63">
        <v>3</v>
      </c>
    </row>
    <row r="64" spans="1:13" x14ac:dyDescent="0.3">
      <c r="A64" t="s">
        <v>227</v>
      </c>
      <c r="B64" t="s">
        <v>17</v>
      </c>
      <c r="C64">
        <v>56</v>
      </c>
      <c r="D64" t="s">
        <v>6</v>
      </c>
      <c r="E64" s="28">
        <v>44996</v>
      </c>
      <c r="F64">
        <v>129</v>
      </c>
      <c r="G64">
        <v>2.1</v>
      </c>
      <c r="H64">
        <v>2023</v>
      </c>
      <c r="I64" t="s">
        <v>1066</v>
      </c>
      <c r="J64" t="s">
        <v>1092</v>
      </c>
      <c r="K64">
        <v>2</v>
      </c>
      <c r="L64" t="s">
        <v>1052</v>
      </c>
      <c r="M64">
        <v>3</v>
      </c>
    </row>
    <row r="65" spans="1:13" x14ac:dyDescent="0.3">
      <c r="A65" t="s">
        <v>228</v>
      </c>
      <c r="B65" t="s">
        <v>17</v>
      </c>
      <c r="C65">
        <v>63</v>
      </c>
      <c r="D65" t="s">
        <v>13</v>
      </c>
      <c r="E65" s="28">
        <v>44996</v>
      </c>
      <c r="F65">
        <v>42</v>
      </c>
      <c r="G65">
        <v>4</v>
      </c>
      <c r="H65">
        <v>2023</v>
      </c>
      <c r="I65" t="s">
        <v>1066</v>
      </c>
      <c r="J65" t="s">
        <v>1091</v>
      </c>
      <c r="K65">
        <v>4</v>
      </c>
      <c r="L65" t="s">
        <v>1052</v>
      </c>
      <c r="M65">
        <v>3</v>
      </c>
    </row>
    <row r="66" spans="1:13" x14ac:dyDescent="0.3">
      <c r="A66" t="s">
        <v>229</v>
      </c>
      <c r="B66" t="s">
        <v>22</v>
      </c>
      <c r="C66">
        <v>83</v>
      </c>
      <c r="D66" t="s">
        <v>13</v>
      </c>
      <c r="E66" s="28">
        <v>44996</v>
      </c>
      <c r="F66">
        <v>42</v>
      </c>
      <c r="G66">
        <v>4.2</v>
      </c>
      <c r="H66">
        <v>2023</v>
      </c>
      <c r="I66" t="s">
        <v>1066</v>
      </c>
      <c r="J66" t="s">
        <v>1091</v>
      </c>
      <c r="K66">
        <v>4</v>
      </c>
      <c r="L66" t="s">
        <v>1052</v>
      </c>
      <c r="M66">
        <v>3</v>
      </c>
    </row>
    <row r="67" spans="1:13" x14ac:dyDescent="0.3">
      <c r="A67" t="s">
        <v>235</v>
      </c>
      <c r="B67" t="s">
        <v>17</v>
      </c>
      <c r="C67">
        <v>61</v>
      </c>
      <c r="D67" t="s">
        <v>11</v>
      </c>
      <c r="E67" s="28">
        <v>44998</v>
      </c>
      <c r="F67">
        <v>160</v>
      </c>
      <c r="G67">
        <v>4.9000000000000004</v>
      </c>
      <c r="H67">
        <v>2023</v>
      </c>
      <c r="I67" t="s">
        <v>1065</v>
      </c>
      <c r="J67" t="s">
        <v>1091</v>
      </c>
      <c r="K67">
        <v>5</v>
      </c>
      <c r="L67" t="s">
        <v>1052</v>
      </c>
      <c r="M67">
        <v>3</v>
      </c>
    </row>
    <row r="68" spans="1:13" x14ac:dyDescent="0.3">
      <c r="A68" t="s">
        <v>238</v>
      </c>
      <c r="B68" t="s">
        <v>23</v>
      </c>
      <c r="C68">
        <v>85</v>
      </c>
      <c r="D68" t="s">
        <v>6</v>
      </c>
      <c r="E68" s="28">
        <v>44998</v>
      </c>
      <c r="F68">
        <v>66</v>
      </c>
      <c r="G68">
        <v>2.8</v>
      </c>
      <c r="H68">
        <v>2023</v>
      </c>
      <c r="I68" t="s">
        <v>1065</v>
      </c>
      <c r="J68" t="s">
        <v>1091</v>
      </c>
      <c r="K68">
        <v>3</v>
      </c>
      <c r="L68" t="s">
        <v>1052</v>
      </c>
      <c r="M68">
        <v>3</v>
      </c>
    </row>
    <row r="69" spans="1:13" x14ac:dyDescent="0.3">
      <c r="A69" t="s">
        <v>245</v>
      </c>
      <c r="B69" t="s">
        <v>22</v>
      </c>
      <c r="C69">
        <v>72</v>
      </c>
      <c r="D69" t="s">
        <v>9</v>
      </c>
      <c r="E69" s="28">
        <v>44999</v>
      </c>
      <c r="F69">
        <v>132</v>
      </c>
      <c r="G69">
        <v>3.4</v>
      </c>
      <c r="H69">
        <v>2023</v>
      </c>
      <c r="I69" t="s">
        <v>1069</v>
      </c>
      <c r="J69" t="s">
        <v>1091</v>
      </c>
      <c r="K69">
        <v>3</v>
      </c>
      <c r="L69" t="s">
        <v>1052</v>
      </c>
      <c r="M69">
        <v>3</v>
      </c>
    </row>
    <row r="70" spans="1:13" x14ac:dyDescent="0.3">
      <c r="A70" t="s">
        <v>246</v>
      </c>
      <c r="B70" t="s">
        <v>22</v>
      </c>
      <c r="C70">
        <v>63</v>
      </c>
      <c r="D70" t="s">
        <v>10</v>
      </c>
      <c r="E70" s="28">
        <v>44999</v>
      </c>
      <c r="F70">
        <v>105</v>
      </c>
      <c r="G70">
        <v>3.3</v>
      </c>
      <c r="H70">
        <v>2023</v>
      </c>
      <c r="I70" t="s">
        <v>1069</v>
      </c>
      <c r="J70" t="s">
        <v>1091</v>
      </c>
      <c r="K70">
        <v>3</v>
      </c>
      <c r="L70" t="s">
        <v>1052</v>
      </c>
      <c r="M70">
        <v>3</v>
      </c>
    </row>
    <row r="71" spans="1:13" x14ac:dyDescent="0.3">
      <c r="A71" t="s">
        <v>249</v>
      </c>
      <c r="B71" t="s">
        <v>7</v>
      </c>
      <c r="C71">
        <v>138</v>
      </c>
      <c r="D71" t="s">
        <v>10</v>
      </c>
      <c r="E71" s="28">
        <v>45000</v>
      </c>
      <c r="F71">
        <v>44</v>
      </c>
      <c r="G71">
        <v>3.8</v>
      </c>
      <c r="H71">
        <v>2023</v>
      </c>
      <c r="I71" t="s">
        <v>1070</v>
      </c>
      <c r="J71" t="s">
        <v>1094</v>
      </c>
      <c r="K71">
        <v>4</v>
      </c>
      <c r="L71" t="s">
        <v>1052</v>
      </c>
      <c r="M71">
        <v>3</v>
      </c>
    </row>
    <row r="72" spans="1:13" x14ac:dyDescent="0.3">
      <c r="A72" t="s">
        <v>251</v>
      </c>
      <c r="B72" t="s">
        <v>7</v>
      </c>
      <c r="C72">
        <v>74</v>
      </c>
      <c r="D72" t="s">
        <v>9</v>
      </c>
      <c r="E72" s="28">
        <v>45000</v>
      </c>
      <c r="F72">
        <v>144</v>
      </c>
      <c r="G72">
        <v>4.8</v>
      </c>
      <c r="H72">
        <v>2023</v>
      </c>
      <c r="I72" t="s">
        <v>1070</v>
      </c>
      <c r="J72" t="s">
        <v>1091</v>
      </c>
      <c r="K72">
        <v>5</v>
      </c>
      <c r="L72" t="s">
        <v>1052</v>
      </c>
      <c r="M72">
        <v>3</v>
      </c>
    </row>
    <row r="73" spans="1:13" x14ac:dyDescent="0.3">
      <c r="A73" t="s">
        <v>252</v>
      </c>
      <c r="B73" t="s">
        <v>22</v>
      </c>
      <c r="C73">
        <v>65</v>
      </c>
      <c r="D73" t="s">
        <v>9</v>
      </c>
      <c r="E73" s="28">
        <v>45000</v>
      </c>
      <c r="F73">
        <v>87</v>
      </c>
      <c r="G73">
        <v>2.7</v>
      </c>
      <c r="H73">
        <v>2023</v>
      </c>
      <c r="I73" t="s">
        <v>1070</v>
      </c>
      <c r="J73" t="s">
        <v>1091</v>
      </c>
      <c r="K73">
        <v>3</v>
      </c>
      <c r="L73" t="s">
        <v>1052</v>
      </c>
      <c r="M73">
        <v>3</v>
      </c>
    </row>
    <row r="74" spans="1:13" x14ac:dyDescent="0.3">
      <c r="A74" t="s">
        <v>254</v>
      </c>
      <c r="B74" t="s">
        <v>22</v>
      </c>
      <c r="C74">
        <v>90</v>
      </c>
      <c r="D74" t="s">
        <v>13</v>
      </c>
      <c r="E74" s="28">
        <v>45001</v>
      </c>
      <c r="F74">
        <v>72</v>
      </c>
      <c r="G74">
        <v>4.7</v>
      </c>
      <c r="H74">
        <v>2023</v>
      </c>
      <c r="I74" t="s">
        <v>1068</v>
      </c>
      <c r="J74" t="s">
        <v>1091</v>
      </c>
      <c r="K74">
        <v>5</v>
      </c>
      <c r="L74" t="s">
        <v>1052</v>
      </c>
      <c r="M74">
        <v>3</v>
      </c>
    </row>
    <row r="75" spans="1:13" x14ac:dyDescent="0.3">
      <c r="A75" t="s">
        <v>255</v>
      </c>
      <c r="B75" t="s">
        <v>17</v>
      </c>
      <c r="C75">
        <v>127</v>
      </c>
      <c r="D75" t="s">
        <v>10</v>
      </c>
      <c r="E75" s="28">
        <v>45001</v>
      </c>
      <c r="F75">
        <v>150</v>
      </c>
      <c r="G75">
        <v>4.4000000000000004</v>
      </c>
      <c r="H75">
        <v>2023</v>
      </c>
      <c r="I75" t="s">
        <v>1068</v>
      </c>
      <c r="J75" t="s">
        <v>1094</v>
      </c>
      <c r="K75">
        <v>4</v>
      </c>
      <c r="L75" t="s">
        <v>1052</v>
      </c>
      <c r="M75">
        <v>3</v>
      </c>
    </row>
    <row r="76" spans="1:13" x14ac:dyDescent="0.3">
      <c r="A76" t="s">
        <v>256</v>
      </c>
      <c r="B76" t="s">
        <v>21</v>
      </c>
      <c r="C76">
        <v>60</v>
      </c>
      <c r="D76" t="s">
        <v>9</v>
      </c>
      <c r="E76" s="28">
        <v>45001</v>
      </c>
      <c r="F76">
        <v>68</v>
      </c>
      <c r="G76">
        <v>4.3</v>
      </c>
      <c r="H76">
        <v>2023</v>
      </c>
      <c r="I76" t="s">
        <v>1068</v>
      </c>
      <c r="J76" t="s">
        <v>1092</v>
      </c>
      <c r="K76">
        <v>4</v>
      </c>
      <c r="L76" t="s">
        <v>1052</v>
      </c>
      <c r="M76">
        <v>3</v>
      </c>
    </row>
    <row r="77" spans="1:13" x14ac:dyDescent="0.3">
      <c r="A77" t="s">
        <v>259</v>
      </c>
      <c r="B77" t="s">
        <v>22</v>
      </c>
      <c r="C77">
        <v>104</v>
      </c>
      <c r="D77" t="s">
        <v>9</v>
      </c>
      <c r="E77" s="28">
        <v>45001</v>
      </c>
      <c r="F77">
        <v>88</v>
      </c>
      <c r="G77">
        <v>3.2</v>
      </c>
      <c r="H77">
        <v>2023</v>
      </c>
      <c r="I77" t="s">
        <v>1068</v>
      </c>
      <c r="J77" t="s">
        <v>1091</v>
      </c>
      <c r="K77">
        <v>3</v>
      </c>
      <c r="L77" t="s">
        <v>1052</v>
      </c>
      <c r="M77">
        <v>3</v>
      </c>
    </row>
    <row r="78" spans="1:13" x14ac:dyDescent="0.3">
      <c r="A78" t="s">
        <v>261</v>
      </c>
      <c r="B78" t="s">
        <v>7</v>
      </c>
      <c r="C78">
        <v>84</v>
      </c>
      <c r="D78" t="s">
        <v>9</v>
      </c>
      <c r="E78" s="28">
        <v>45001</v>
      </c>
      <c r="F78">
        <v>72</v>
      </c>
      <c r="G78">
        <v>3.5</v>
      </c>
      <c r="H78">
        <v>2023</v>
      </c>
      <c r="I78" t="s">
        <v>1068</v>
      </c>
      <c r="J78" t="s">
        <v>1091</v>
      </c>
      <c r="K78">
        <v>4</v>
      </c>
      <c r="L78" t="s">
        <v>1052</v>
      </c>
      <c r="M78">
        <v>3</v>
      </c>
    </row>
    <row r="79" spans="1:13" x14ac:dyDescent="0.3">
      <c r="A79" t="s">
        <v>264</v>
      </c>
      <c r="B79" t="s">
        <v>23</v>
      </c>
      <c r="C79">
        <v>89</v>
      </c>
      <c r="D79" t="s">
        <v>13</v>
      </c>
      <c r="E79" s="28">
        <v>45003</v>
      </c>
      <c r="F79">
        <v>70</v>
      </c>
      <c r="G79">
        <v>4.9000000000000004</v>
      </c>
      <c r="H79">
        <v>2023</v>
      </c>
      <c r="I79" t="s">
        <v>1066</v>
      </c>
      <c r="J79" t="s">
        <v>1091</v>
      </c>
      <c r="K79">
        <v>5</v>
      </c>
      <c r="L79" t="s">
        <v>1052</v>
      </c>
      <c r="M79">
        <v>3</v>
      </c>
    </row>
    <row r="80" spans="1:13" x14ac:dyDescent="0.3">
      <c r="A80" t="s">
        <v>267</v>
      </c>
      <c r="B80" t="s">
        <v>17</v>
      </c>
      <c r="C80">
        <v>106</v>
      </c>
      <c r="D80" t="s">
        <v>11</v>
      </c>
      <c r="E80" s="28">
        <v>45003</v>
      </c>
      <c r="F80">
        <v>112</v>
      </c>
      <c r="G80">
        <v>4.4000000000000004</v>
      </c>
      <c r="H80">
        <v>2023</v>
      </c>
      <c r="I80" t="s">
        <v>1066</v>
      </c>
      <c r="J80" t="s">
        <v>1091</v>
      </c>
      <c r="K80">
        <v>4</v>
      </c>
      <c r="L80" t="s">
        <v>1052</v>
      </c>
      <c r="M80">
        <v>3</v>
      </c>
    </row>
    <row r="81" spans="1:13" x14ac:dyDescent="0.3">
      <c r="A81" t="s">
        <v>269</v>
      </c>
      <c r="B81" t="s">
        <v>7</v>
      </c>
      <c r="C81">
        <v>84</v>
      </c>
      <c r="D81" t="s">
        <v>11</v>
      </c>
      <c r="E81" s="28">
        <v>45004</v>
      </c>
      <c r="F81">
        <v>22</v>
      </c>
      <c r="G81">
        <v>3.5</v>
      </c>
      <c r="H81">
        <v>2023</v>
      </c>
      <c r="I81" t="s">
        <v>1067</v>
      </c>
      <c r="J81" t="s">
        <v>1091</v>
      </c>
      <c r="K81">
        <v>4</v>
      </c>
      <c r="L81" t="s">
        <v>1052</v>
      </c>
      <c r="M81">
        <v>3</v>
      </c>
    </row>
    <row r="82" spans="1:13" x14ac:dyDescent="0.3">
      <c r="A82" t="s">
        <v>270</v>
      </c>
      <c r="B82" t="s">
        <v>22</v>
      </c>
      <c r="C82">
        <v>140</v>
      </c>
      <c r="D82" t="s">
        <v>11</v>
      </c>
      <c r="E82" s="28">
        <v>45004</v>
      </c>
      <c r="F82">
        <v>93</v>
      </c>
      <c r="G82">
        <v>4.4000000000000004</v>
      </c>
      <c r="H82">
        <v>2023</v>
      </c>
      <c r="I82" t="s">
        <v>1067</v>
      </c>
      <c r="J82" t="s">
        <v>1094</v>
      </c>
      <c r="K82">
        <v>4</v>
      </c>
      <c r="L82" t="s">
        <v>1052</v>
      </c>
      <c r="M82">
        <v>3</v>
      </c>
    </row>
    <row r="83" spans="1:13" x14ac:dyDescent="0.3">
      <c r="A83" t="s">
        <v>274</v>
      </c>
      <c r="B83" t="s">
        <v>23</v>
      </c>
      <c r="C83">
        <v>56</v>
      </c>
      <c r="D83" t="s">
        <v>10</v>
      </c>
      <c r="E83" s="28">
        <v>45005</v>
      </c>
      <c r="F83">
        <v>31</v>
      </c>
      <c r="G83">
        <v>4.4000000000000004</v>
      </c>
      <c r="H83">
        <v>2023</v>
      </c>
      <c r="I83" t="s">
        <v>1065</v>
      </c>
      <c r="J83" t="s">
        <v>1092</v>
      </c>
      <c r="K83">
        <v>4</v>
      </c>
      <c r="L83" t="s">
        <v>1052</v>
      </c>
      <c r="M83">
        <v>3</v>
      </c>
    </row>
    <row r="84" spans="1:13" x14ac:dyDescent="0.3">
      <c r="A84" t="s">
        <v>277</v>
      </c>
      <c r="B84" t="s">
        <v>21</v>
      </c>
      <c r="C84">
        <v>88</v>
      </c>
      <c r="D84" t="s">
        <v>6</v>
      </c>
      <c r="E84" s="28">
        <v>45005</v>
      </c>
      <c r="F84">
        <v>144</v>
      </c>
      <c r="G84">
        <v>2.9</v>
      </c>
      <c r="H84">
        <v>2023</v>
      </c>
      <c r="I84" t="s">
        <v>1065</v>
      </c>
      <c r="J84" t="s">
        <v>1091</v>
      </c>
      <c r="K84">
        <v>3</v>
      </c>
      <c r="L84" t="s">
        <v>1052</v>
      </c>
      <c r="M84">
        <v>3</v>
      </c>
    </row>
    <row r="85" spans="1:13" x14ac:dyDescent="0.3">
      <c r="A85" t="s">
        <v>278</v>
      </c>
      <c r="B85" t="s">
        <v>23</v>
      </c>
      <c r="C85">
        <v>102</v>
      </c>
      <c r="D85" t="s">
        <v>11</v>
      </c>
      <c r="E85" s="28">
        <v>45006</v>
      </c>
      <c r="F85">
        <v>81</v>
      </c>
      <c r="G85">
        <v>4</v>
      </c>
      <c r="H85">
        <v>2023</v>
      </c>
      <c r="I85" t="s">
        <v>1069</v>
      </c>
      <c r="J85" t="s">
        <v>1091</v>
      </c>
      <c r="K85">
        <v>4</v>
      </c>
      <c r="L85" t="s">
        <v>1052</v>
      </c>
      <c r="M85">
        <v>3</v>
      </c>
    </row>
    <row r="86" spans="1:13" x14ac:dyDescent="0.3">
      <c r="A86" t="s">
        <v>279</v>
      </c>
      <c r="B86" t="s">
        <v>21</v>
      </c>
      <c r="C86">
        <v>155</v>
      </c>
      <c r="D86" t="s">
        <v>6</v>
      </c>
      <c r="E86" s="28">
        <v>45006</v>
      </c>
      <c r="F86">
        <v>70</v>
      </c>
      <c r="G86">
        <v>4.4000000000000004</v>
      </c>
      <c r="H86">
        <v>2023</v>
      </c>
      <c r="I86" t="s">
        <v>1069</v>
      </c>
      <c r="J86" t="s">
        <v>1094</v>
      </c>
      <c r="K86">
        <v>4</v>
      </c>
      <c r="L86" t="s">
        <v>1052</v>
      </c>
      <c r="M86">
        <v>3</v>
      </c>
    </row>
    <row r="87" spans="1:13" x14ac:dyDescent="0.3">
      <c r="A87" t="s">
        <v>283</v>
      </c>
      <c r="B87" t="s">
        <v>7</v>
      </c>
      <c r="C87">
        <v>113</v>
      </c>
      <c r="D87" t="s">
        <v>13</v>
      </c>
      <c r="E87" s="28">
        <v>45006</v>
      </c>
      <c r="F87">
        <v>168</v>
      </c>
      <c r="G87">
        <v>4.0999999999999996</v>
      </c>
      <c r="H87">
        <v>2023</v>
      </c>
      <c r="I87" t="s">
        <v>1069</v>
      </c>
      <c r="J87" t="s">
        <v>1091</v>
      </c>
      <c r="K87">
        <v>4</v>
      </c>
      <c r="L87" t="s">
        <v>1052</v>
      </c>
      <c r="M87">
        <v>3</v>
      </c>
    </row>
    <row r="88" spans="1:13" x14ac:dyDescent="0.3">
      <c r="A88" t="s">
        <v>287</v>
      </c>
      <c r="B88" t="s">
        <v>22</v>
      </c>
      <c r="C88">
        <v>59</v>
      </c>
      <c r="D88" t="s">
        <v>9</v>
      </c>
      <c r="E88" s="28">
        <v>45007</v>
      </c>
      <c r="F88">
        <v>128</v>
      </c>
      <c r="G88">
        <v>4.5</v>
      </c>
      <c r="H88">
        <v>2023</v>
      </c>
      <c r="I88" t="s">
        <v>1070</v>
      </c>
      <c r="J88" t="s">
        <v>1092</v>
      </c>
      <c r="K88">
        <v>5</v>
      </c>
      <c r="L88" t="s">
        <v>1052</v>
      </c>
      <c r="M88">
        <v>3</v>
      </c>
    </row>
    <row r="89" spans="1:13" x14ac:dyDescent="0.3">
      <c r="A89" t="s">
        <v>294</v>
      </c>
      <c r="B89" t="s">
        <v>23</v>
      </c>
      <c r="C89">
        <v>93</v>
      </c>
      <c r="D89" t="s">
        <v>6</v>
      </c>
      <c r="E89" s="28">
        <v>45009</v>
      </c>
      <c r="F89">
        <v>72</v>
      </c>
      <c r="G89">
        <v>4.4000000000000004</v>
      </c>
      <c r="H89">
        <v>2023</v>
      </c>
      <c r="I89" t="s">
        <v>1064</v>
      </c>
      <c r="J89" t="s">
        <v>1091</v>
      </c>
      <c r="K89">
        <v>4</v>
      </c>
      <c r="L89" t="s">
        <v>1052</v>
      </c>
      <c r="M89">
        <v>3</v>
      </c>
    </row>
    <row r="90" spans="1:13" x14ac:dyDescent="0.3">
      <c r="A90" t="s">
        <v>297</v>
      </c>
      <c r="B90" t="s">
        <v>7</v>
      </c>
      <c r="C90">
        <v>69</v>
      </c>
      <c r="D90" t="s">
        <v>6</v>
      </c>
      <c r="E90" s="28">
        <v>45010</v>
      </c>
      <c r="F90">
        <v>126</v>
      </c>
      <c r="G90">
        <v>3.7</v>
      </c>
      <c r="H90">
        <v>2023</v>
      </c>
      <c r="I90" t="s">
        <v>1066</v>
      </c>
      <c r="J90" t="s">
        <v>1091</v>
      </c>
      <c r="K90">
        <v>4</v>
      </c>
      <c r="L90" t="s">
        <v>1052</v>
      </c>
      <c r="M90">
        <v>3</v>
      </c>
    </row>
    <row r="91" spans="1:13" x14ac:dyDescent="0.3">
      <c r="A91" t="s">
        <v>298</v>
      </c>
      <c r="B91" t="s">
        <v>22</v>
      </c>
      <c r="C91">
        <v>149</v>
      </c>
      <c r="D91" t="s">
        <v>10</v>
      </c>
      <c r="E91" s="28">
        <v>45010</v>
      </c>
      <c r="F91">
        <v>60</v>
      </c>
      <c r="G91">
        <v>3.9</v>
      </c>
      <c r="H91">
        <v>2023</v>
      </c>
      <c r="I91" t="s">
        <v>1066</v>
      </c>
      <c r="J91" t="s">
        <v>1094</v>
      </c>
      <c r="K91">
        <v>4</v>
      </c>
      <c r="L91" t="s">
        <v>1052</v>
      </c>
      <c r="M91">
        <v>3</v>
      </c>
    </row>
    <row r="92" spans="1:13" x14ac:dyDescent="0.3">
      <c r="A92" t="s">
        <v>303</v>
      </c>
      <c r="B92" t="s">
        <v>7</v>
      </c>
      <c r="C92">
        <v>77</v>
      </c>
      <c r="D92" t="s">
        <v>10</v>
      </c>
      <c r="E92" s="28">
        <v>45011</v>
      </c>
      <c r="F92">
        <v>130</v>
      </c>
      <c r="G92">
        <v>4.2</v>
      </c>
      <c r="H92">
        <v>2023</v>
      </c>
      <c r="I92" t="s">
        <v>1067</v>
      </c>
      <c r="J92" t="s">
        <v>1091</v>
      </c>
      <c r="K92">
        <v>4</v>
      </c>
      <c r="L92" t="s">
        <v>1052</v>
      </c>
      <c r="M92">
        <v>3</v>
      </c>
    </row>
    <row r="93" spans="1:13" x14ac:dyDescent="0.3">
      <c r="A93" t="s">
        <v>307</v>
      </c>
      <c r="B93" t="s">
        <v>7</v>
      </c>
      <c r="C93">
        <v>116</v>
      </c>
      <c r="D93" t="s">
        <v>13</v>
      </c>
      <c r="E93" s="28">
        <v>45012</v>
      </c>
      <c r="F93">
        <v>63</v>
      </c>
      <c r="G93">
        <v>3.4</v>
      </c>
      <c r="H93">
        <v>2023</v>
      </c>
      <c r="I93" t="s">
        <v>1065</v>
      </c>
      <c r="J93" t="s">
        <v>1091</v>
      </c>
      <c r="K93">
        <v>3</v>
      </c>
      <c r="L93" t="s">
        <v>1052</v>
      </c>
      <c r="M93">
        <v>3</v>
      </c>
    </row>
    <row r="94" spans="1:13" x14ac:dyDescent="0.3">
      <c r="A94" t="s">
        <v>320</v>
      </c>
      <c r="B94" t="s">
        <v>23</v>
      </c>
      <c r="C94">
        <v>56</v>
      </c>
      <c r="D94" t="s">
        <v>13</v>
      </c>
      <c r="E94" s="28">
        <v>45014</v>
      </c>
      <c r="F94">
        <v>88</v>
      </c>
      <c r="G94">
        <v>4.0999999999999996</v>
      </c>
      <c r="H94">
        <v>2023</v>
      </c>
      <c r="I94" t="s">
        <v>1070</v>
      </c>
      <c r="J94" t="s">
        <v>1092</v>
      </c>
      <c r="K94">
        <v>4</v>
      </c>
      <c r="L94" t="s">
        <v>1052</v>
      </c>
      <c r="M94">
        <v>3</v>
      </c>
    </row>
    <row r="95" spans="1:13" x14ac:dyDescent="0.3">
      <c r="A95" t="s">
        <v>322</v>
      </c>
      <c r="B95" t="s">
        <v>17</v>
      </c>
      <c r="C95">
        <v>128</v>
      </c>
      <c r="D95" t="s">
        <v>6</v>
      </c>
      <c r="E95" s="28">
        <v>45014</v>
      </c>
      <c r="F95">
        <v>60</v>
      </c>
      <c r="G95">
        <v>3.8</v>
      </c>
      <c r="H95">
        <v>2023</v>
      </c>
      <c r="I95" t="s">
        <v>1070</v>
      </c>
      <c r="J95" t="s">
        <v>1094</v>
      </c>
      <c r="K95">
        <v>4</v>
      </c>
      <c r="L95" t="s">
        <v>1052</v>
      </c>
      <c r="M95">
        <v>3</v>
      </c>
    </row>
    <row r="96" spans="1:13" x14ac:dyDescent="0.3">
      <c r="A96" t="s">
        <v>324</v>
      </c>
      <c r="B96" t="s">
        <v>17</v>
      </c>
      <c r="C96">
        <v>89</v>
      </c>
      <c r="D96" t="s">
        <v>11</v>
      </c>
      <c r="E96" s="28">
        <v>45016</v>
      </c>
      <c r="F96">
        <v>90</v>
      </c>
      <c r="G96">
        <v>4.5999999999999996</v>
      </c>
      <c r="H96">
        <v>2023</v>
      </c>
      <c r="I96" t="s">
        <v>1064</v>
      </c>
      <c r="J96" t="s">
        <v>1091</v>
      </c>
      <c r="K96">
        <v>5</v>
      </c>
      <c r="L96" t="s">
        <v>1052</v>
      </c>
      <c r="M96">
        <v>3</v>
      </c>
    </row>
    <row r="97" spans="1:13" x14ac:dyDescent="0.3">
      <c r="A97" t="s">
        <v>325</v>
      </c>
      <c r="B97" t="s">
        <v>22</v>
      </c>
      <c r="C97">
        <v>87</v>
      </c>
      <c r="D97" t="s">
        <v>10</v>
      </c>
      <c r="E97" s="28">
        <v>45016</v>
      </c>
      <c r="F97">
        <v>225</v>
      </c>
      <c r="G97">
        <v>2.9</v>
      </c>
      <c r="H97">
        <v>2023</v>
      </c>
      <c r="I97" t="s">
        <v>1064</v>
      </c>
      <c r="J97" t="s">
        <v>1091</v>
      </c>
      <c r="K97">
        <v>3</v>
      </c>
      <c r="L97" t="s">
        <v>1052</v>
      </c>
      <c r="M97">
        <v>3</v>
      </c>
    </row>
    <row r="98" spans="1:13" x14ac:dyDescent="0.3">
      <c r="A98" t="s">
        <v>327</v>
      </c>
      <c r="B98" t="s">
        <v>21</v>
      </c>
      <c r="C98">
        <v>42</v>
      </c>
      <c r="D98" t="s">
        <v>11</v>
      </c>
      <c r="E98" s="28">
        <v>45017</v>
      </c>
      <c r="F98">
        <v>45</v>
      </c>
      <c r="G98">
        <v>1.5</v>
      </c>
      <c r="H98">
        <v>2023</v>
      </c>
      <c r="I98" t="s">
        <v>1066</v>
      </c>
      <c r="J98" t="s">
        <v>1092</v>
      </c>
      <c r="K98">
        <v>2</v>
      </c>
      <c r="L98" t="s">
        <v>1053</v>
      </c>
      <c r="M98">
        <v>4</v>
      </c>
    </row>
    <row r="99" spans="1:13" x14ac:dyDescent="0.3">
      <c r="A99" t="s">
        <v>329</v>
      </c>
      <c r="B99" t="s">
        <v>23</v>
      </c>
      <c r="C99">
        <v>20</v>
      </c>
      <c r="D99" t="s">
        <v>11</v>
      </c>
      <c r="E99" s="28">
        <v>45017</v>
      </c>
      <c r="F99">
        <v>60</v>
      </c>
      <c r="G99">
        <v>3.6</v>
      </c>
      <c r="H99">
        <v>2023</v>
      </c>
      <c r="I99" t="s">
        <v>1066</v>
      </c>
      <c r="J99" t="s">
        <v>1093</v>
      </c>
      <c r="K99">
        <v>4</v>
      </c>
      <c r="L99" t="s">
        <v>1053</v>
      </c>
      <c r="M99">
        <v>4</v>
      </c>
    </row>
    <row r="100" spans="1:13" x14ac:dyDescent="0.3">
      <c r="A100" t="s">
        <v>333</v>
      </c>
      <c r="B100" t="s">
        <v>23</v>
      </c>
      <c r="C100">
        <v>81</v>
      </c>
      <c r="D100" t="s">
        <v>13</v>
      </c>
      <c r="E100" s="28">
        <v>45019</v>
      </c>
      <c r="F100">
        <v>160</v>
      </c>
      <c r="G100">
        <v>4.7</v>
      </c>
      <c r="H100">
        <v>2023</v>
      </c>
      <c r="I100" t="s">
        <v>1065</v>
      </c>
      <c r="J100" t="s">
        <v>1091</v>
      </c>
      <c r="K100">
        <v>5</v>
      </c>
      <c r="L100" t="s">
        <v>1053</v>
      </c>
      <c r="M100">
        <v>4</v>
      </c>
    </row>
    <row r="101" spans="1:13" x14ac:dyDescent="0.3">
      <c r="A101" t="s">
        <v>334</v>
      </c>
      <c r="B101" t="s">
        <v>7</v>
      </c>
      <c r="C101">
        <v>137</v>
      </c>
      <c r="D101" t="s">
        <v>13</v>
      </c>
      <c r="E101" s="28">
        <v>45019</v>
      </c>
      <c r="F101">
        <v>215</v>
      </c>
      <c r="G101">
        <v>4.7</v>
      </c>
      <c r="H101">
        <v>2023</v>
      </c>
      <c r="I101" t="s">
        <v>1065</v>
      </c>
      <c r="J101" t="s">
        <v>1094</v>
      </c>
      <c r="K101">
        <v>5</v>
      </c>
      <c r="L101" t="s">
        <v>1053</v>
      </c>
      <c r="M101">
        <v>4</v>
      </c>
    </row>
    <row r="102" spans="1:13" x14ac:dyDescent="0.3">
      <c r="A102" t="s">
        <v>335</v>
      </c>
      <c r="B102" t="s">
        <v>7</v>
      </c>
      <c r="C102">
        <v>40</v>
      </c>
      <c r="D102" t="s">
        <v>6</v>
      </c>
      <c r="E102" s="28">
        <v>45019</v>
      </c>
      <c r="F102">
        <v>220</v>
      </c>
      <c r="G102">
        <v>4.5</v>
      </c>
      <c r="H102">
        <v>2023</v>
      </c>
      <c r="I102" t="s">
        <v>1065</v>
      </c>
      <c r="J102" t="s">
        <v>1092</v>
      </c>
      <c r="K102">
        <v>5</v>
      </c>
      <c r="L102" t="s">
        <v>1053</v>
      </c>
      <c r="M102">
        <v>4</v>
      </c>
    </row>
    <row r="103" spans="1:13" x14ac:dyDescent="0.3">
      <c r="A103" t="s">
        <v>338</v>
      </c>
      <c r="B103" t="s">
        <v>21</v>
      </c>
      <c r="C103">
        <v>133</v>
      </c>
      <c r="D103" t="s">
        <v>11</v>
      </c>
      <c r="E103" s="28">
        <v>45020</v>
      </c>
      <c r="F103">
        <v>72</v>
      </c>
      <c r="G103">
        <v>4.4000000000000004</v>
      </c>
      <c r="H103">
        <v>2023</v>
      </c>
      <c r="I103" t="s">
        <v>1069</v>
      </c>
      <c r="J103" t="s">
        <v>1094</v>
      </c>
      <c r="K103">
        <v>4</v>
      </c>
      <c r="L103" t="s">
        <v>1053</v>
      </c>
      <c r="M103">
        <v>4</v>
      </c>
    </row>
    <row r="104" spans="1:13" x14ac:dyDescent="0.3">
      <c r="A104" t="s">
        <v>343</v>
      </c>
      <c r="B104" t="s">
        <v>23</v>
      </c>
      <c r="C104">
        <v>107</v>
      </c>
      <c r="D104" t="s">
        <v>9</v>
      </c>
      <c r="E104" s="28">
        <v>45022</v>
      </c>
      <c r="F104">
        <v>115</v>
      </c>
      <c r="G104">
        <v>3.8</v>
      </c>
      <c r="H104">
        <v>2023</v>
      </c>
      <c r="I104" t="s">
        <v>1068</v>
      </c>
      <c r="J104" t="s">
        <v>1091</v>
      </c>
      <c r="K104">
        <v>4</v>
      </c>
      <c r="L104" t="s">
        <v>1053</v>
      </c>
      <c r="M104">
        <v>4</v>
      </c>
    </row>
    <row r="105" spans="1:13" x14ac:dyDescent="0.3">
      <c r="A105" t="s">
        <v>344</v>
      </c>
      <c r="B105" t="s">
        <v>7</v>
      </c>
      <c r="C105">
        <v>60</v>
      </c>
      <c r="D105" t="s">
        <v>10</v>
      </c>
      <c r="E105" s="28">
        <v>45022</v>
      </c>
      <c r="F105">
        <v>116</v>
      </c>
      <c r="G105">
        <v>3.9</v>
      </c>
      <c r="H105">
        <v>2023</v>
      </c>
      <c r="I105" t="s">
        <v>1068</v>
      </c>
      <c r="J105" t="s">
        <v>1092</v>
      </c>
      <c r="K105">
        <v>4</v>
      </c>
      <c r="L105" t="s">
        <v>1053</v>
      </c>
      <c r="M105">
        <v>4</v>
      </c>
    </row>
    <row r="106" spans="1:13" x14ac:dyDescent="0.3">
      <c r="A106" t="s">
        <v>345</v>
      </c>
      <c r="B106" t="s">
        <v>7</v>
      </c>
      <c r="C106">
        <v>158</v>
      </c>
      <c r="D106" t="s">
        <v>6</v>
      </c>
      <c r="E106" s="28">
        <v>45022</v>
      </c>
      <c r="F106">
        <v>100</v>
      </c>
      <c r="G106">
        <v>4.0999999999999996</v>
      </c>
      <c r="H106">
        <v>2023</v>
      </c>
      <c r="I106" t="s">
        <v>1068</v>
      </c>
      <c r="J106" t="s">
        <v>1094</v>
      </c>
      <c r="K106">
        <v>4</v>
      </c>
      <c r="L106" t="s">
        <v>1053</v>
      </c>
      <c r="M106">
        <v>4</v>
      </c>
    </row>
    <row r="107" spans="1:13" x14ac:dyDescent="0.3">
      <c r="A107" t="s">
        <v>346</v>
      </c>
      <c r="B107" t="s">
        <v>22</v>
      </c>
      <c r="C107">
        <v>110</v>
      </c>
      <c r="D107" t="s">
        <v>6</v>
      </c>
      <c r="E107" s="28">
        <v>45023</v>
      </c>
      <c r="F107">
        <v>36</v>
      </c>
      <c r="G107">
        <v>2.2000000000000002</v>
      </c>
      <c r="H107">
        <v>2023</v>
      </c>
      <c r="I107" t="s">
        <v>1064</v>
      </c>
      <c r="J107" t="s">
        <v>1091</v>
      </c>
      <c r="K107">
        <v>2</v>
      </c>
      <c r="L107" t="s">
        <v>1053</v>
      </c>
      <c r="M107">
        <v>4</v>
      </c>
    </row>
    <row r="108" spans="1:13" x14ac:dyDescent="0.3">
      <c r="A108" t="s">
        <v>347</v>
      </c>
      <c r="B108" t="s">
        <v>17</v>
      </c>
      <c r="C108">
        <v>70</v>
      </c>
      <c r="D108" t="s">
        <v>6</v>
      </c>
      <c r="E108" s="28">
        <v>45023</v>
      </c>
      <c r="F108">
        <v>114</v>
      </c>
      <c r="G108">
        <v>5</v>
      </c>
      <c r="H108">
        <v>2023</v>
      </c>
      <c r="I108" t="s">
        <v>1064</v>
      </c>
      <c r="J108" t="s">
        <v>1091</v>
      </c>
      <c r="K108">
        <v>5</v>
      </c>
      <c r="L108" t="s">
        <v>1053</v>
      </c>
      <c r="M108">
        <v>4</v>
      </c>
    </row>
    <row r="109" spans="1:13" x14ac:dyDescent="0.3">
      <c r="A109" t="s">
        <v>348</v>
      </c>
      <c r="B109" t="s">
        <v>17</v>
      </c>
      <c r="C109">
        <v>150</v>
      </c>
      <c r="D109" t="s">
        <v>10</v>
      </c>
      <c r="E109" s="28">
        <v>45023</v>
      </c>
      <c r="F109">
        <v>24</v>
      </c>
      <c r="G109">
        <v>3.8</v>
      </c>
      <c r="H109">
        <v>2023</v>
      </c>
      <c r="I109" t="s">
        <v>1064</v>
      </c>
      <c r="J109" t="s">
        <v>1094</v>
      </c>
      <c r="K109">
        <v>4</v>
      </c>
      <c r="L109" t="s">
        <v>1053</v>
      </c>
      <c r="M109">
        <v>4</v>
      </c>
    </row>
    <row r="110" spans="1:13" x14ac:dyDescent="0.3">
      <c r="A110" t="s">
        <v>353</v>
      </c>
      <c r="B110" t="s">
        <v>22</v>
      </c>
      <c r="C110">
        <v>23</v>
      </c>
      <c r="D110" t="s">
        <v>6</v>
      </c>
      <c r="E110" s="28">
        <v>45023</v>
      </c>
      <c r="F110">
        <v>117</v>
      </c>
      <c r="G110">
        <v>2.4</v>
      </c>
      <c r="H110">
        <v>2023</v>
      </c>
      <c r="I110" t="s">
        <v>1064</v>
      </c>
      <c r="J110" t="s">
        <v>1093</v>
      </c>
      <c r="K110">
        <v>2</v>
      </c>
      <c r="L110" t="s">
        <v>1053</v>
      </c>
      <c r="M110">
        <v>4</v>
      </c>
    </row>
    <row r="111" spans="1:13" x14ac:dyDescent="0.3">
      <c r="A111" t="s">
        <v>355</v>
      </c>
      <c r="B111" t="s">
        <v>17</v>
      </c>
      <c r="C111">
        <v>95</v>
      </c>
      <c r="D111" t="s">
        <v>13</v>
      </c>
      <c r="E111" s="28">
        <v>45024</v>
      </c>
      <c r="F111">
        <v>123</v>
      </c>
      <c r="G111">
        <v>4.4000000000000004</v>
      </c>
      <c r="H111">
        <v>2023</v>
      </c>
      <c r="I111" t="s">
        <v>1066</v>
      </c>
      <c r="J111" t="s">
        <v>1091</v>
      </c>
      <c r="K111">
        <v>4</v>
      </c>
      <c r="L111" t="s">
        <v>1053</v>
      </c>
      <c r="M111">
        <v>4</v>
      </c>
    </row>
    <row r="112" spans="1:13" x14ac:dyDescent="0.3">
      <c r="A112" t="s">
        <v>358</v>
      </c>
      <c r="B112" t="s">
        <v>17</v>
      </c>
      <c r="C112">
        <v>157</v>
      </c>
      <c r="D112" t="s">
        <v>10</v>
      </c>
      <c r="E112" s="28">
        <v>45024</v>
      </c>
      <c r="F112">
        <v>72</v>
      </c>
      <c r="G112">
        <v>3.7</v>
      </c>
      <c r="H112">
        <v>2023</v>
      </c>
      <c r="I112" t="s">
        <v>1066</v>
      </c>
      <c r="J112" t="s">
        <v>1094</v>
      </c>
      <c r="K112">
        <v>4</v>
      </c>
      <c r="L112" t="s">
        <v>1053</v>
      </c>
      <c r="M112">
        <v>4</v>
      </c>
    </row>
    <row r="113" spans="1:13" x14ac:dyDescent="0.3">
      <c r="A113" t="s">
        <v>359</v>
      </c>
      <c r="B113" t="s">
        <v>23</v>
      </c>
      <c r="C113">
        <v>74</v>
      </c>
      <c r="D113" t="s">
        <v>9</v>
      </c>
      <c r="E113" s="28">
        <v>45024</v>
      </c>
      <c r="F113">
        <v>32</v>
      </c>
      <c r="G113">
        <v>4.8</v>
      </c>
      <c r="H113">
        <v>2023</v>
      </c>
      <c r="I113" t="s">
        <v>1066</v>
      </c>
      <c r="J113" t="s">
        <v>1091</v>
      </c>
      <c r="K113">
        <v>5</v>
      </c>
      <c r="L113" t="s">
        <v>1053</v>
      </c>
      <c r="M113">
        <v>4</v>
      </c>
    </row>
    <row r="114" spans="1:13" x14ac:dyDescent="0.3">
      <c r="A114" t="s">
        <v>360</v>
      </c>
      <c r="B114" t="s">
        <v>22</v>
      </c>
      <c r="C114">
        <v>72</v>
      </c>
      <c r="D114" t="s">
        <v>13</v>
      </c>
      <c r="E114" s="28">
        <v>45024</v>
      </c>
      <c r="F114">
        <v>140</v>
      </c>
      <c r="G114">
        <v>3.2</v>
      </c>
      <c r="H114">
        <v>2023</v>
      </c>
      <c r="I114" t="s">
        <v>1066</v>
      </c>
      <c r="J114" t="s">
        <v>1091</v>
      </c>
      <c r="K114">
        <v>3</v>
      </c>
      <c r="L114" t="s">
        <v>1053</v>
      </c>
      <c r="M114">
        <v>4</v>
      </c>
    </row>
    <row r="115" spans="1:13" x14ac:dyDescent="0.3">
      <c r="A115" t="s">
        <v>361</v>
      </c>
      <c r="B115" t="s">
        <v>23</v>
      </c>
      <c r="C115">
        <v>79</v>
      </c>
      <c r="D115" t="s">
        <v>9</v>
      </c>
      <c r="E115" s="28">
        <v>45025</v>
      </c>
      <c r="F115">
        <v>120</v>
      </c>
      <c r="G115">
        <v>4.9000000000000004</v>
      </c>
      <c r="H115">
        <v>2023</v>
      </c>
      <c r="I115" t="s">
        <v>1067</v>
      </c>
      <c r="J115" t="s">
        <v>1091</v>
      </c>
      <c r="K115">
        <v>5</v>
      </c>
      <c r="L115" t="s">
        <v>1053</v>
      </c>
      <c r="M115">
        <v>4</v>
      </c>
    </row>
    <row r="116" spans="1:13" x14ac:dyDescent="0.3">
      <c r="A116" t="s">
        <v>364</v>
      </c>
      <c r="B116" t="s">
        <v>7</v>
      </c>
      <c r="C116">
        <v>64</v>
      </c>
      <c r="D116" t="s">
        <v>9</v>
      </c>
      <c r="E116" s="28">
        <v>45025</v>
      </c>
      <c r="F116">
        <v>80</v>
      </c>
      <c r="G116">
        <v>3.3</v>
      </c>
      <c r="H116">
        <v>2023</v>
      </c>
      <c r="I116" t="s">
        <v>1067</v>
      </c>
      <c r="J116" t="s">
        <v>1091</v>
      </c>
      <c r="K116">
        <v>3</v>
      </c>
      <c r="L116" t="s">
        <v>1053</v>
      </c>
      <c r="M116">
        <v>4</v>
      </c>
    </row>
    <row r="117" spans="1:13" x14ac:dyDescent="0.3">
      <c r="A117" t="s">
        <v>366</v>
      </c>
      <c r="B117" t="s">
        <v>23</v>
      </c>
      <c r="C117">
        <v>55</v>
      </c>
      <c r="D117" t="s">
        <v>13</v>
      </c>
      <c r="E117" s="28">
        <v>45025</v>
      </c>
      <c r="F117">
        <v>27</v>
      </c>
      <c r="G117">
        <v>3.7</v>
      </c>
      <c r="H117">
        <v>2023</v>
      </c>
      <c r="I117" t="s">
        <v>1067</v>
      </c>
      <c r="J117" t="s">
        <v>1092</v>
      </c>
      <c r="K117">
        <v>4</v>
      </c>
      <c r="L117" t="s">
        <v>1053</v>
      </c>
      <c r="M117">
        <v>4</v>
      </c>
    </row>
    <row r="118" spans="1:13" x14ac:dyDescent="0.3">
      <c r="A118" t="s">
        <v>375</v>
      </c>
      <c r="B118" t="s">
        <v>21</v>
      </c>
      <c r="C118">
        <v>73</v>
      </c>
      <c r="D118" t="s">
        <v>9</v>
      </c>
      <c r="E118" s="28">
        <v>45029</v>
      </c>
      <c r="F118">
        <v>45</v>
      </c>
      <c r="G118">
        <v>3.6</v>
      </c>
      <c r="H118">
        <v>2023</v>
      </c>
      <c r="I118" t="s">
        <v>1068</v>
      </c>
      <c r="J118" t="s">
        <v>1091</v>
      </c>
      <c r="K118">
        <v>4</v>
      </c>
      <c r="L118" t="s">
        <v>1053</v>
      </c>
      <c r="M118">
        <v>4</v>
      </c>
    </row>
    <row r="119" spans="1:13" x14ac:dyDescent="0.3">
      <c r="A119" t="s">
        <v>379</v>
      </c>
      <c r="B119" t="s">
        <v>7</v>
      </c>
      <c r="C119">
        <v>67</v>
      </c>
      <c r="D119" t="s">
        <v>13</v>
      </c>
      <c r="E119" s="28">
        <v>45030</v>
      </c>
      <c r="F119">
        <v>35</v>
      </c>
      <c r="G119">
        <v>3</v>
      </c>
      <c r="H119">
        <v>2023</v>
      </c>
      <c r="I119" t="s">
        <v>1064</v>
      </c>
      <c r="J119" t="s">
        <v>1091</v>
      </c>
      <c r="K119">
        <v>3</v>
      </c>
      <c r="L119" t="s">
        <v>1053</v>
      </c>
      <c r="M119">
        <v>4</v>
      </c>
    </row>
    <row r="120" spans="1:13" x14ac:dyDescent="0.3">
      <c r="A120" t="s">
        <v>380</v>
      </c>
      <c r="B120" t="s">
        <v>23</v>
      </c>
      <c r="C120">
        <v>91</v>
      </c>
      <c r="D120" t="s">
        <v>9</v>
      </c>
      <c r="E120" s="28">
        <v>45030</v>
      </c>
      <c r="F120">
        <v>84</v>
      </c>
      <c r="G120">
        <v>4.5</v>
      </c>
      <c r="H120">
        <v>2023</v>
      </c>
      <c r="I120" t="s">
        <v>1064</v>
      </c>
      <c r="J120" t="s">
        <v>1091</v>
      </c>
      <c r="K120">
        <v>5</v>
      </c>
      <c r="L120" t="s">
        <v>1053</v>
      </c>
      <c r="M120">
        <v>4</v>
      </c>
    </row>
    <row r="121" spans="1:13" x14ac:dyDescent="0.3">
      <c r="A121" t="s">
        <v>384</v>
      </c>
      <c r="B121" t="s">
        <v>17</v>
      </c>
      <c r="C121">
        <v>108</v>
      </c>
      <c r="D121" t="s">
        <v>11</v>
      </c>
      <c r="E121" s="28">
        <v>45031</v>
      </c>
      <c r="F121">
        <v>26</v>
      </c>
      <c r="G121">
        <v>3.3</v>
      </c>
      <c r="H121">
        <v>2023</v>
      </c>
      <c r="I121" t="s">
        <v>1066</v>
      </c>
      <c r="J121" t="s">
        <v>1091</v>
      </c>
      <c r="K121">
        <v>3</v>
      </c>
      <c r="L121" t="s">
        <v>1053</v>
      </c>
      <c r="M121">
        <v>4</v>
      </c>
    </row>
    <row r="122" spans="1:13" x14ac:dyDescent="0.3">
      <c r="A122" t="s">
        <v>386</v>
      </c>
      <c r="B122" t="s">
        <v>22</v>
      </c>
      <c r="C122">
        <v>85</v>
      </c>
      <c r="D122" t="s">
        <v>10</v>
      </c>
      <c r="E122" s="28">
        <v>45031</v>
      </c>
      <c r="F122">
        <v>129</v>
      </c>
      <c r="G122">
        <v>4.2</v>
      </c>
      <c r="H122">
        <v>2023</v>
      </c>
      <c r="I122" t="s">
        <v>1066</v>
      </c>
      <c r="J122" t="s">
        <v>1091</v>
      </c>
      <c r="K122">
        <v>4</v>
      </c>
      <c r="L122" t="s">
        <v>1053</v>
      </c>
      <c r="M122">
        <v>4</v>
      </c>
    </row>
    <row r="123" spans="1:13" x14ac:dyDescent="0.3">
      <c r="A123" t="s">
        <v>387</v>
      </c>
      <c r="B123" t="s">
        <v>7</v>
      </c>
      <c r="C123">
        <v>55</v>
      </c>
      <c r="D123" t="s">
        <v>11</v>
      </c>
      <c r="E123" s="28">
        <v>45031</v>
      </c>
      <c r="F123">
        <v>215</v>
      </c>
      <c r="G123">
        <v>4.3</v>
      </c>
      <c r="H123">
        <v>2023</v>
      </c>
      <c r="I123" t="s">
        <v>1066</v>
      </c>
      <c r="J123" t="s">
        <v>1092</v>
      </c>
      <c r="K123">
        <v>4</v>
      </c>
      <c r="L123" t="s">
        <v>1053</v>
      </c>
      <c r="M123">
        <v>4</v>
      </c>
    </row>
    <row r="124" spans="1:13" x14ac:dyDescent="0.3">
      <c r="A124" t="s">
        <v>388</v>
      </c>
      <c r="B124" t="s">
        <v>17</v>
      </c>
      <c r="C124">
        <v>17</v>
      </c>
      <c r="D124" t="s">
        <v>6</v>
      </c>
      <c r="E124" s="28">
        <v>45031</v>
      </c>
      <c r="F124">
        <v>69</v>
      </c>
      <c r="G124">
        <v>4.5999999999999996</v>
      </c>
      <c r="H124">
        <v>2023</v>
      </c>
      <c r="I124" t="s">
        <v>1066</v>
      </c>
      <c r="J124" t="s">
        <v>1093</v>
      </c>
      <c r="K124">
        <v>5</v>
      </c>
      <c r="L124" t="s">
        <v>1053</v>
      </c>
      <c r="M124">
        <v>4</v>
      </c>
    </row>
    <row r="125" spans="1:13" x14ac:dyDescent="0.3">
      <c r="A125" t="s">
        <v>389</v>
      </c>
      <c r="B125" t="s">
        <v>7</v>
      </c>
      <c r="C125">
        <v>128</v>
      </c>
      <c r="D125" t="s">
        <v>6</v>
      </c>
      <c r="E125" s="28">
        <v>45031</v>
      </c>
      <c r="F125">
        <v>140</v>
      </c>
      <c r="G125">
        <v>3</v>
      </c>
      <c r="H125">
        <v>2023</v>
      </c>
      <c r="I125" t="s">
        <v>1066</v>
      </c>
      <c r="J125" t="s">
        <v>1094</v>
      </c>
      <c r="K125">
        <v>3</v>
      </c>
      <c r="L125" t="s">
        <v>1053</v>
      </c>
      <c r="M125">
        <v>4</v>
      </c>
    </row>
    <row r="126" spans="1:13" x14ac:dyDescent="0.3">
      <c r="A126" t="s">
        <v>391</v>
      </c>
      <c r="B126" t="s">
        <v>17</v>
      </c>
      <c r="C126">
        <v>41</v>
      </c>
      <c r="D126" t="s">
        <v>6</v>
      </c>
      <c r="E126" s="28">
        <v>45032</v>
      </c>
      <c r="F126">
        <v>164</v>
      </c>
      <c r="G126">
        <v>3.1</v>
      </c>
      <c r="H126">
        <v>2023</v>
      </c>
      <c r="I126" t="s">
        <v>1067</v>
      </c>
      <c r="J126" t="s">
        <v>1092</v>
      </c>
      <c r="K126">
        <v>3</v>
      </c>
      <c r="L126" t="s">
        <v>1053</v>
      </c>
      <c r="M126">
        <v>4</v>
      </c>
    </row>
    <row r="127" spans="1:13" x14ac:dyDescent="0.3">
      <c r="A127" t="s">
        <v>399</v>
      </c>
      <c r="B127" t="s">
        <v>23</v>
      </c>
      <c r="C127">
        <v>105</v>
      </c>
      <c r="D127" t="s">
        <v>6</v>
      </c>
      <c r="E127" s="28">
        <v>45033</v>
      </c>
      <c r="F127">
        <v>35</v>
      </c>
      <c r="G127">
        <v>4.4000000000000004</v>
      </c>
      <c r="H127">
        <v>2023</v>
      </c>
      <c r="I127" t="s">
        <v>1065</v>
      </c>
      <c r="J127" t="s">
        <v>1091</v>
      </c>
      <c r="K127">
        <v>4</v>
      </c>
      <c r="L127" t="s">
        <v>1053</v>
      </c>
      <c r="M127">
        <v>4</v>
      </c>
    </row>
    <row r="128" spans="1:13" x14ac:dyDescent="0.3">
      <c r="A128" t="s">
        <v>402</v>
      </c>
      <c r="B128" t="s">
        <v>23</v>
      </c>
      <c r="C128">
        <v>88</v>
      </c>
      <c r="D128" t="s">
        <v>10</v>
      </c>
      <c r="E128" s="28">
        <v>45034</v>
      </c>
      <c r="F128">
        <v>81</v>
      </c>
      <c r="G128">
        <v>4.2</v>
      </c>
      <c r="H128">
        <v>2023</v>
      </c>
      <c r="I128" t="s">
        <v>1069</v>
      </c>
      <c r="J128" t="s">
        <v>1091</v>
      </c>
      <c r="K128">
        <v>4</v>
      </c>
      <c r="L128" t="s">
        <v>1053</v>
      </c>
      <c r="M128">
        <v>4</v>
      </c>
    </row>
    <row r="129" spans="1:13" x14ac:dyDescent="0.3">
      <c r="A129" t="s">
        <v>404</v>
      </c>
      <c r="B129" t="s">
        <v>22</v>
      </c>
      <c r="C129">
        <v>69</v>
      </c>
      <c r="D129" t="s">
        <v>11</v>
      </c>
      <c r="E129" s="28">
        <v>45035</v>
      </c>
      <c r="F129">
        <v>32</v>
      </c>
      <c r="G129">
        <v>3.6</v>
      </c>
      <c r="H129">
        <v>2023</v>
      </c>
      <c r="I129" t="s">
        <v>1070</v>
      </c>
      <c r="J129" t="s">
        <v>1091</v>
      </c>
      <c r="K129">
        <v>4</v>
      </c>
      <c r="L129" t="s">
        <v>1053</v>
      </c>
      <c r="M129">
        <v>4</v>
      </c>
    </row>
    <row r="130" spans="1:13" x14ac:dyDescent="0.3">
      <c r="A130" t="s">
        <v>405</v>
      </c>
      <c r="B130" t="s">
        <v>17</v>
      </c>
      <c r="C130">
        <v>107</v>
      </c>
      <c r="D130" t="s">
        <v>11</v>
      </c>
      <c r="E130" s="28">
        <v>45035</v>
      </c>
      <c r="F130">
        <v>156</v>
      </c>
      <c r="G130">
        <v>3.8</v>
      </c>
      <c r="H130">
        <v>2023</v>
      </c>
      <c r="I130" t="s">
        <v>1070</v>
      </c>
      <c r="J130" t="s">
        <v>1091</v>
      </c>
      <c r="K130">
        <v>4</v>
      </c>
      <c r="L130" t="s">
        <v>1053</v>
      </c>
      <c r="M130">
        <v>4</v>
      </c>
    </row>
    <row r="131" spans="1:13" x14ac:dyDescent="0.3">
      <c r="A131" t="s">
        <v>409</v>
      </c>
      <c r="B131" t="s">
        <v>21</v>
      </c>
      <c r="C131">
        <v>60</v>
      </c>
      <c r="D131" t="s">
        <v>6</v>
      </c>
      <c r="E131" s="28">
        <v>45035</v>
      </c>
      <c r="F131">
        <v>84</v>
      </c>
      <c r="G131">
        <v>4.8</v>
      </c>
      <c r="H131">
        <v>2023</v>
      </c>
      <c r="I131" t="s">
        <v>1070</v>
      </c>
      <c r="J131" t="s">
        <v>1092</v>
      </c>
      <c r="K131">
        <v>5</v>
      </c>
      <c r="L131" t="s">
        <v>1053</v>
      </c>
      <c r="M131">
        <v>4</v>
      </c>
    </row>
    <row r="132" spans="1:13" x14ac:dyDescent="0.3">
      <c r="A132" t="s">
        <v>410</v>
      </c>
      <c r="B132" t="s">
        <v>7</v>
      </c>
      <c r="C132">
        <v>64</v>
      </c>
      <c r="D132" t="s">
        <v>9</v>
      </c>
      <c r="E132" s="28">
        <v>45035</v>
      </c>
      <c r="F132">
        <v>170</v>
      </c>
      <c r="G132">
        <v>2.2999999999999998</v>
      </c>
      <c r="H132">
        <v>2023</v>
      </c>
      <c r="I132" t="s">
        <v>1070</v>
      </c>
      <c r="J132" t="s">
        <v>1091</v>
      </c>
      <c r="K132">
        <v>2</v>
      </c>
      <c r="L132" t="s">
        <v>1053</v>
      </c>
      <c r="M132">
        <v>4</v>
      </c>
    </row>
    <row r="133" spans="1:13" x14ac:dyDescent="0.3">
      <c r="A133" t="s">
        <v>417</v>
      </c>
      <c r="B133" t="s">
        <v>7</v>
      </c>
      <c r="C133">
        <v>61</v>
      </c>
      <c r="D133" t="s">
        <v>6</v>
      </c>
      <c r="E133" s="28">
        <v>45037</v>
      </c>
      <c r="F133">
        <v>38</v>
      </c>
      <c r="G133">
        <v>4.8</v>
      </c>
      <c r="H133">
        <v>2023</v>
      </c>
      <c r="I133" t="s">
        <v>1064</v>
      </c>
      <c r="J133" t="s">
        <v>1091</v>
      </c>
      <c r="K133">
        <v>5</v>
      </c>
      <c r="L133" t="s">
        <v>1053</v>
      </c>
      <c r="M133">
        <v>4</v>
      </c>
    </row>
    <row r="134" spans="1:13" x14ac:dyDescent="0.3">
      <c r="A134" t="s">
        <v>422</v>
      </c>
      <c r="B134" t="s">
        <v>21</v>
      </c>
      <c r="C134">
        <v>95</v>
      </c>
      <c r="D134" t="s">
        <v>9</v>
      </c>
      <c r="E134" s="28">
        <v>45038</v>
      </c>
      <c r="F134">
        <v>21</v>
      </c>
      <c r="G134">
        <v>3.9</v>
      </c>
      <c r="H134">
        <v>2023</v>
      </c>
      <c r="I134" t="s">
        <v>1066</v>
      </c>
      <c r="J134" t="s">
        <v>1091</v>
      </c>
      <c r="K134">
        <v>4</v>
      </c>
      <c r="L134" t="s">
        <v>1053</v>
      </c>
      <c r="M134">
        <v>4</v>
      </c>
    </row>
    <row r="135" spans="1:13" x14ac:dyDescent="0.3">
      <c r="A135" t="s">
        <v>428</v>
      </c>
      <c r="B135" t="s">
        <v>21</v>
      </c>
      <c r="C135">
        <v>163</v>
      </c>
      <c r="D135" t="s">
        <v>13</v>
      </c>
      <c r="E135" s="28">
        <v>45039</v>
      </c>
      <c r="F135">
        <v>62</v>
      </c>
      <c r="G135">
        <v>3.4</v>
      </c>
      <c r="H135">
        <v>2023</v>
      </c>
      <c r="I135" t="s">
        <v>1067</v>
      </c>
      <c r="J135" t="s">
        <v>1094</v>
      </c>
      <c r="K135">
        <v>3</v>
      </c>
      <c r="L135" t="s">
        <v>1053</v>
      </c>
      <c r="M135">
        <v>4</v>
      </c>
    </row>
    <row r="136" spans="1:13" x14ac:dyDescent="0.3">
      <c r="A136" t="s">
        <v>429</v>
      </c>
      <c r="B136" t="s">
        <v>22</v>
      </c>
      <c r="C136">
        <v>127</v>
      </c>
      <c r="D136" t="s">
        <v>11</v>
      </c>
      <c r="E136" s="28">
        <v>45039</v>
      </c>
      <c r="F136">
        <v>160</v>
      </c>
      <c r="G136">
        <v>3.2</v>
      </c>
      <c r="H136">
        <v>2023</v>
      </c>
      <c r="I136" t="s">
        <v>1067</v>
      </c>
      <c r="J136" t="s">
        <v>1094</v>
      </c>
      <c r="K136">
        <v>3</v>
      </c>
      <c r="L136" t="s">
        <v>1053</v>
      </c>
      <c r="M136">
        <v>4</v>
      </c>
    </row>
    <row r="137" spans="1:13" x14ac:dyDescent="0.3">
      <c r="A137" t="s">
        <v>433</v>
      </c>
      <c r="B137" t="s">
        <v>21</v>
      </c>
      <c r="C137">
        <v>111</v>
      </c>
      <c r="D137" t="s">
        <v>11</v>
      </c>
      <c r="E137" s="28">
        <v>45040</v>
      </c>
      <c r="F137">
        <v>144</v>
      </c>
      <c r="G137">
        <v>3.9</v>
      </c>
      <c r="H137">
        <v>2023</v>
      </c>
      <c r="I137" t="s">
        <v>1065</v>
      </c>
      <c r="J137" t="s">
        <v>1091</v>
      </c>
      <c r="K137">
        <v>4</v>
      </c>
      <c r="L137" t="s">
        <v>1053</v>
      </c>
      <c r="M137">
        <v>4</v>
      </c>
    </row>
    <row r="138" spans="1:13" x14ac:dyDescent="0.3">
      <c r="A138" t="s">
        <v>434</v>
      </c>
      <c r="B138" t="s">
        <v>23</v>
      </c>
      <c r="C138">
        <v>115</v>
      </c>
      <c r="D138" t="s">
        <v>9</v>
      </c>
      <c r="E138" s="28">
        <v>45040</v>
      </c>
      <c r="F138">
        <v>111</v>
      </c>
      <c r="G138">
        <v>4.3</v>
      </c>
      <c r="H138">
        <v>2023</v>
      </c>
      <c r="I138" t="s">
        <v>1065</v>
      </c>
      <c r="J138" t="s">
        <v>1091</v>
      </c>
      <c r="K138">
        <v>4</v>
      </c>
      <c r="L138" t="s">
        <v>1053</v>
      </c>
      <c r="M138">
        <v>4</v>
      </c>
    </row>
    <row r="139" spans="1:13" x14ac:dyDescent="0.3">
      <c r="A139" t="s">
        <v>437</v>
      </c>
      <c r="B139" t="s">
        <v>23</v>
      </c>
      <c r="C139">
        <v>27</v>
      </c>
      <c r="D139" t="s">
        <v>6</v>
      </c>
      <c r="E139" s="28">
        <v>45040</v>
      </c>
      <c r="F139">
        <v>74</v>
      </c>
      <c r="G139">
        <v>4</v>
      </c>
      <c r="H139">
        <v>2023</v>
      </c>
      <c r="I139" t="s">
        <v>1065</v>
      </c>
      <c r="J139" t="s">
        <v>1093</v>
      </c>
      <c r="K139">
        <v>4</v>
      </c>
      <c r="L139" t="s">
        <v>1053</v>
      </c>
      <c r="M139">
        <v>4</v>
      </c>
    </row>
    <row r="140" spans="1:13" x14ac:dyDescent="0.3">
      <c r="A140" t="s">
        <v>439</v>
      </c>
      <c r="B140" t="s">
        <v>7</v>
      </c>
      <c r="C140">
        <v>123</v>
      </c>
      <c r="D140" t="s">
        <v>6</v>
      </c>
      <c r="E140" s="28">
        <v>45040</v>
      </c>
      <c r="F140">
        <v>128</v>
      </c>
      <c r="G140">
        <v>3.6</v>
      </c>
      <c r="H140">
        <v>2023</v>
      </c>
      <c r="I140" t="s">
        <v>1065</v>
      </c>
      <c r="J140" t="s">
        <v>1094</v>
      </c>
      <c r="K140">
        <v>4</v>
      </c>
      <c r="L140" t="s">
        <v>1053</v>
      </c>
      <c r="M140">
        <v>4</v>
      </c>
    </row>
    <row r="141" spans="1:13" x14ac:dyDescent="0.3">
      <c r="A141" t="s">
        <v>442</v>
      </c>
      <c r="B141" t="s">
        <v>23</v>
      </c>
      <c r="C141">
        <v>108</v>
      </c>
      <c r="D141" t="s">
        <v>9</v>
      </c>
      <c r="E141" s="28">
        <v>45041</v>
      </c>
      <c r="F141">
        <v>180</v>
      </c>
      <c r="G141">
        <v>3.9</v>
      </c>
      <c r="H141">
        <v>2023</v>
      </c>
      <c r="I141" t="s">
        <v>1069</v>
      </c>
      <c r="J141" t="s">
        <v>1091</v>
      </c>
      <c r="K141">
        <v>4</v>
      </c>
      <c r="L141" t="s">
        <v>1053</v>
      </c>
      <c r="M141">
        <v>4</v>
      </c>
    </row>
    <row r="142" spans="1:13" x14ac:dyDescent="0.3">
      <c r="A142" t="s">
        <v>444</v>
      </c>
      <c r="B142" t="s">
        <v>23</v>
      </c>
      <c r="C142">
        <v>66</v>
      </c>
      <c r="D142" t="s">
        <v>9</v>
      </c>
      <c r="E142" s="28">
        <v>45041</v>
      </c>
      <c r="F142">
        <v>102</v>
      </c>
      <c r="G142">
        <v>3.8</v>
      </c>
      <c r="H142">
        <v>2023</v>
      </c>
      <c r="I142" t="s">
        <v>1069</v>
      </c>
      <c r="J142" t="s">
        <v>1091</v>
      </c>
      <c r="K142">
        <v>4</v>
      </c>
      <c r="L142" t="s">
        <v>1053</v>
      </c>
      <c r="M142">
        <v>4</v>
      </c>
    </row>
    <row r="143" spans="1:13" x14ac:dyDescent="0.3">
      <c r="A143" t="s">
        <v>449</v>
      </c>
      <c r="B143" t="s">
        <v>23</v>
      </c>
      <c r="C143">
        <v>109</v>
      </c>
      <c r="D143" t="s">
        <v>9</v>
      </c>
      <c r="E143" s="28">
        <v>45042</v>
      </c>
      <c r="F143">
        <v>126</v>
      </c>
      <c r="G143">
        <v>3.4</v>
      </c>
      <c r="H143">
        <v>2023</v>
      </c>
      <c r="I143" t="s">
        <v>1070</v>
      </c>
      <c r="J143" t="s">
        <v>1091</v>
      </c>
      <c r="K143">
        <v>3</v>
      </c>
      <c r="L143" t="s">
        <v>1053</v>
      </c>
      <c r="M143">
        <v>4</v>
      </c>
    </row>
    <row r="144" spans="1:13" x14ac:dyDescent="0.3">
      <c r="A144" t="s">
        <v>452</v>
      </c>
      <c r="B144" t="s">
        <v>21</v>
      </c>
      <c r="C144">
        <v>156</v>
      </c>
      <c r="D144" t="s">
        <v>10</v>
      </c>
      <c r="E144" s="28">
        <v>45043</v>
      </c>
      <c r="F144">
        <v>42</v>
      </c>
      <c r="G144">
        <v>3.3</v>
      </c>
      <c r="H144">
        <v>2023</v>
      </c>
      <c r="I144" t="s">
        <v>1068</v>
      </c>
      <c r="J144" t="s">
        <v>1094</v>
      </c>
      <c r="K144">
        <v>3</v>
      </c>
      <c r="L144" t="s">
        <v>1053</v>
      </c>
      <c r="M144">
        <v>4</v>
      </c>
    </row>
    <row r="145" spans="1:13" x14ac:dyDescent="0.3">
      <c r="A145" t="s">
        <v>453</v>
      </c>
      <c r="B145" t="s">
        <v>23</v>
      </c>
      <c r="C145">
        <v>145</v>
      </c>
      <c r="D145" t="s">
        <v>13</v>
      </c>
      <c r="E145" s="28">
        <v>45044</v>
      </c>
      <c r="F145">
        <v>110</v>
      </c>
      <c r="G145">
        <v>3.1</v>
      </c>
      <c r="H145">
        <v>2023</v>
      </c>
      <c r="I145" t="s">
        <v>1064</v>
      </c>
      <c r="J145" t="s">
        <v>1094</v>
      </c>
      <c r="K145">
        <v>3</v>
      </c>
      <c r="L145" t="s">
        <v>1053</v>
      </c>
      <c r="M145">
        <v>4</v>
      </c>
    </row>
    <row r="146" spans="1:13" x14ac:dyDescent="0.3">
      <c r="A146" t="s">
        <v>454</v>
      </c>
      <c r="B146" t="s">
        <v>7</v>
      </c>
      <c r="C146">
        <v>36</v>
      </c>
      <c r="D146" t="s">
        <v>9</v>
      </c>
      <c r="E146" s="28">
        <v>45044</v>
      </c>
      <c r="F146">
        <v>225</v>
      </c>
      <c r="G146">
        <v>4.8</v>
      </c>
      <c r="H146">
        <v>2023</v>
      </c>
      <c r="I146" t="s">
        <v>1064</v>
      </c>
      <c r="J146" t="s">
        <v>1092</v>
      </c>
      <c r="K146">
        <v>5</v>
      </c>
      <c r="L146" t="s">
        <v>1053</v>
      </c>
      <c r="M146">
        <v>4</v>
      </c>
    </row>
    <row r="147" spans="1:13" x14ac:dyDescent="0.3">
      <c r="A147" t="s">
        <v>458</v>
      </c>
      <c r="B147" t="s">
        <v>22</v>
      </c>
      <c r="C147">
        <v>93</v>
      </c>
      <c r="D147" t="s">
        <v>11</v>
      </c>
      <c r="E147" s="28">
        <v>45045</v>
      </c>
      <c r="F147">
        <v>150</v>
      </c>
      <c r="G147">
        <v>4.5999999999999996</v>
      </c>
      <c r="H147">
        <v>2023</v>
      </c>
      <c r="I147" t="s">
        <v>1066</v>
      </c>
      <c r="J147" t="s">
        <v>1091</v>
      </c>
      <c r="K147">
        <v>5</v>
      </c>
      <c r="L147" t="s">
        <v>1053</v>
      </c>
      <c r="M147">
        <v>4</v>
      </c>
    </row>
    <row r="148" spans="1:13" x14ac:dyDescent="0.3">
      <c r="A148" t="s">
        <v>459</v>
      </c>
      <c r="B148" t="s">
        <v>23</v>
      </c>
      <c r="C148">
        <v>14</v>
      </c>
      <c r="D148" t="s">
        <v>9</v>
      </c>
      <c r="E148" s="28">
        <v>45045</v>
      </c>
      <c r="F148">
        <v>96</v>
      </c>
      <c r="G148">
        <v>4.8</v>
      </c>
      <c r="H148">
        <v>2023</v>
      </c>
      <c r="I148" t="s">
        <v>1066</v>
      </c>
      <c r="J148" t="s">
        <v>1093</v>
      </c>
      <c r="K148">
        <v>5</v>
      </c>
      <c r="L148" t="s">
        <v>1053</v>
      </c>
      <c r="M148">
        <v>4</v>
      </c>
    </row>
    <row r="149" spans="1:13" x14ac:dyDescent="0.3">
      <c r="A149" t="s">
        <v>461</v>
      </c>
      <c r="B149" t="s">
        <v>22</v>
      </c>
      <c r="C149">
        <v>81</v>
      </c>
      <c r="D149" t="s">
        <v>13</v>
      </c>
      <c r="E149" s="28">
        <v>45046</v>
      </c>
      <c r="F149">
        <v>60</v>
      </c>
      <c r="G149">
        <v>3.6</v>
      </c>
      <c r="H149">
        <v>2023</v>
      </c>
      <c r="I149" t="s">
        <v>1067</v>
      </c>
      <c r="J149" t="s">
        <v>1091</v>
      </c>
      <c r="K149">
        <v>4</v>
      </c>
      <c r="L149" t="s">
        <v>1053</v>
      </c>
      <c r="M149">
        <v>4</v>
      </c>
    </row>
    <row r="150" spans="1:13" x14ac:dyDescent="0.3">
      <c r="A150" t="s">
        <v>470</v>
      </c>
      <c r="B150" t="s">
        <v>23</v>
      </c>
      <c r="C150">
        <v>35</v>
      </c>
      <c r="D150" t="s">
        <v>13</v>
      </c>
      <c r="E150" s="28">
        <v>45049</v>
      </c>
      <c r="F150">
        <v>215</v>
      </c>
      <c r="G150">
        <v>4.3</v>
      </c>
      <c r="H150">
        <v>2023</v>
      </c>
      <c r="I150" t="s">
        <v>1070</v>
      </c>
      <c r="J150" t="s">
        <v>1092</v>
      </c>
      <c r="K150">
        <v>4</v>
      </c>
      <c r="L150" t="s">
        <v>1054</v>
      </c>
      <c r="M150">
        <v>5</v>
      </c>
    </row>
    <row r="151" spans="1:13" x14ac:dyDescent="0.3">
      <c r="A151" t="s">
        <v>472</v>
      </c>
      <c r="B151" t="s">
        <v>22</v>
      </c>
      <c r="C151">
        <v>61</v>
      </c>
      <c r="D151" t="s">
        <v>6</v>
      </c>
      <c r="E151" s="28">
        <v>45049</v>
      </c>
      <c r="F151">
        <v>115</v>
      </c>
      <c r="G151">
        <v>3.7</v>
      </c>
      <c r="H151">
        <v>2023</v>
      </c>
      <c r="I151" t="s">
        <v>1070</v>
      </c>
      <c r="J151" t="s">
        <v>1091</v>
      </c>
      <c r="K151">
        <v>4</v>
      </c>
      <c r="L151" t="s">
        <v>1054</v>
      </c>
      <c r="M151">
        <v>5</v>
      </c>
    </row>
    <row r="152" spans="1:13" x14ac:dyDescent="0.3">
      <c r="A152" t="s">
        <v>474</v>
      </c>
      <c r="B152" t="s">
        <v>17</v>
      </c>
      <c r="C152">
        <v>30</v>
      </c>
      <c r="D152" t="s">
        <v>6</v>
      </c>
      <c r="E152" s="28">
        <v>45050</v>
      </c>
      <c r="F152">
        <v>205</v>
      </c>
      <c r="G152">
        <v>4.5</v>
      </c>
      <c r="H152">
        <v>2023</v>
      </c>
      <c r="I152" t="s">
        <v>1068</v>
      </c>
      <c r="J152" t="s">
        <v>1093</v>
      </c>
      <c r="K152">
        <v>5</v>
      </c>
      <c r="L152" t="s">
        <v>1054</v>
      </c>
      <c r="M152">
        <v>5</v>
      </c>
    </row>
    <row r="153" spans="1:13" x14ac:dyDescent="0.3">
      <c r="A153" t="s">
        <v>476</v>
      </c>
      <c r="B153" t="s">
        <v>22</v>
      </c>
      <c r="C153">
        <v>81</v>
      </c>
      <c r="D153" t="s">
        <v>9</v>
      </c>
      <c r="E153" s="28">
        <v>45050</v>
      </c>
      <c r="F153">
        <v>92</v>
      </c>
      <c r="G153">
        <v>4.9000000000000004</v>
      </c>
      <c r="H153">
        <v>2023</v>
      </c>
      <c r="I153" t="s">
        <v>1068</v>
      </c>
      <c r="J153" t="s">
        <v>1091</v>
      </c>
      <c r="K153">
        <v>5</v>
      </c>
      <c r="L153" t="s">
        <v>1054</v>
      </c>
      <c r="M153">
        <v>5</v>
      </c>
    </row>
    <row r="154" spans="1:13" x14ac:dyDescent="0.3">
      <c r="A154" t="s">
        <v>485</v>
      </c>
      <c r="B154" t="s">
        <v>22</v>
      </c>
      <c r="C154">
        <v>25</v>
      </c>
      <c r="D154" t="s">
        <v>11</v>
      </c>
      <c r="E154" s="28">
        <v>45054</v>
      </c>
      <c r="F154">
        <v>52</v>
      </c>
      <c r="G154">
        <v>3.8</v>
      </c>
      <c r="H154">
        <v>2023</v>
      </c>
      <c r="I154" t="s">
        <v>1065</v>
      </c>
      <c r="J154" t="s">
        <v>1093</v>
      </c>
      <c r="K154">
        <v>4</v>
      </c>
      <c r="L154" t="s">
        <v>1054</v>
      </c>
      <c r="M154">
        <v>5</v>
      </c>
    </row>
    <row r="155" spans="1:13" x14ac:dyDescent="0.3">
      <c r="A155" t="s">
        <v>487</v>
      </c>
      <c r="B155" t="s">
        <v>7</v>
      </c>
      <c r="C155">
        <v>34</v>
      </c>
      <c r="D155" t="s">
        <v>9</v>
      </c>
      <c r="E155" s="28">
        <v>45055</v>
      </c>
      <c r="F155">
        <v>195</v>
      </c>
      <c r="G155">
        <v>4.8</v>
      </c>
      <c r="H155">
        <v>2023</v>
      </c>
      <c r="I155" t="s">
        <v>1069</v>
      </c>
      <c r="J155" t="s">
        <v>1092</v>
      </c>
      <c r="K155">
        <v>5</v>
      </c>
      <c r="L155" t="s">
        <v>1054</v>
      </c>
      <c r="M155">
        <v>5</v>
      </c>
    </row>
    <row r="156" spans="1:13" x14ac:dyDescent="0.3">
      <c r="A156" t="s">
        <v>490</v>
      </c>
      <c r="B156" t="s">
        <v>23</v>
      </c>
      <c r="C156">
        <v>25</v>
      </c>
      <c r="D156" t="s">
        <v>11</v>
      </c>
      <c r="E156" s="28">
        <v>45058</v>
      </c>
      <c r="F156">
        <v>27</v>
      </c>
      <c r="G156">
        <v>3.2</v>
      </c>
      <c r="H156">
        <v>2023</v>
      </c>
      <c r="I156" t="s">
        <v>1064</v>
      </c>
      <c r="J156" t="s">
        <v>1093</v>
      </c>
      <c r="K156">
        <v>3</v>
      </c>
      <c r="L156" t="s">
        <v>1054</v>
      </c>
      <c r="M156">
        <v>5</v>
      </c>
    </row>
    <row r="157" spans="1:13" x14ac:dyDescent="0.3">
      <c r="A157" t="s">
        <v>494</v>
      </c>
      <c r="B157" t="s">
        <v>17</v>
      </c>
      <c r="C157">
        <v>92</v>
      </c>
      <c r="D157" t="s">
        <v>11</v>
      </c>
      <c r="E157" s="28">
        <v>45060</v>
      </c>
      <c r="F157">
        <v>44</v>
      </c>
      <c r="G157">
        <v>3.1</v>
      </c>
      <c r="H157">
        <v>2023</v>
      </c>
      <c r="I157" t="s">
        <v>1067</v>
      </c>
      <c r="J157" t="s">
        <v>1091</v>
      </c>
      <c r="K157">
        <v>3</v>
      </c>
      <c r="L157" t="s">
        <v>1054</v>
      </c>
      <c r="M157">
        <v>5</v>
      </c>
    </row>
    <row r="158" spans="1:13" x14ac:dyDescent="0.3">
      <c r="A158" t="s">
        <v>495</v>
      </c>
      <c r="B158" t="s">
        <v>23</v>
      </c>
      <c r="C158">
        <v>115</v>
      </c>
      <c r="D158" t="s">
        <v>13</v>
      </c>
      <c r="E158" s="28">
        <v>45060</v>
      </c>
      <c r="F158">
        <v>168</v>
      </c>
      <c r="G158">
        <v>3.4</v>
      </c>
      <c r="H158">
        <v>2023</v>
      </c>
      <c r="I158" t="s">
        <v>1067</v>
      </c>
      <c r="J158" t="s">
        <v>1091</v>
      </c>
      <c r="K158">
        <v>3</v>
      </c>
      <c r="L158" t="s">
        <v>1054</v>
      </c>
      <c r="M158">
        <v>5</v>
      </c>
    </row>
    <row r="159" spans="1:13" x14ac:dyDescent="0.3">
      <c r="A159" t="s">
        <v>499</v>
      </c>
      <c r="B159" t="s">
        <v>7</v>
      </c>
      <c r="C159">
        <v>21</v>
      </c>
      <c r="D159" t="s">
        <v>9</v>
      </c>
      <c r="E159" s="28">
        <v>45062</v>
      </c>
      <c r="F159">
        <v>63</v>
      </c>
      <c r="G159">
        <v>4.2</v>
      </c>
      <c r="H159">
        <v>2023</v>
      </c>
      <c r="I159" t="s">
        <v>1069</v>
      </c>
      <c r="J159" t="s">
        <v>1093</v>
      </c>
      <c r="K159">
        <v>4</v>
      </c>
      <c r="L159" t="s">
        <v>1054</v>
      </c>
      <c r="M159">
        <v>5</v>
      </c>
    </row>
    <row r="160" spans="1:13" x14ac:dyDescent="0.3">
      <c r="A160" t="s">
        <v>500</v>
      </c>
      <c r="B160" t="s">
        <v>23</v>
      </c>
      <c r="C160">
        <v>80</v>
      </c>
      <c r="D160" t="s">
        <v>13</v>
      </c>
      <c r="E160" s="28">
        <v>45063</v>
      </c>
      <c r="F160">
        <v>145</v>
      </c>
      <c r="G160">
        <v>4.9000000000000004</v>
      </c>
      <c r="H160">
        <v>2023</v>
      </c>
      <c r="I160" t="s">
        <v>1070</v>
      </c>
      <c r="J160" t="s">
        <v>1091</v>
      </c>
      <c r="K160">
        <v>5</v>
      </c>
      <c r="L160" t="s">
        <v>1054</v>
      </c>
      <c r="M160">
        <v>5</v>
      </c>
    </row>
    <row r="161" spans="1:13" x14ac:dyDescent="0.3">
      <c r="A161" t="s">
        <v>503</v>
      </c>
      <c r="B161" t="s">
        <v>23</v>
      </c>
      <c r="C161">
        <v>88</v>
      </c>
      <c r="D161" t="s">
        <v>13</v>
      </c>
      <c r="E161" s="28">
        <v>45063</v>
      </c>
      <c r="F161">
        <v>78</v>
      </c>
      <c r="G161">
        <v>4.3</v>
      </c>
      <c r="H161">
        <v>2023</v>
      </c>
      <c r="I161" t="s">
        <v>1070</v>
      </c>
      <c r="J161" t="s">
        <v>1091</v>
      </c>
      <c r="K161">
        <v>4</v>
      </c>
      <c r="L161" t="s">
        <v>1054</v>
      </c>
      <c r="M161">
        <v>5</v>
      </c>
    </row>
    <row r="162" spans="1:13" x14ac:dyDescent="0.3">
      <c r="A162" t="s">
        <v>505</v>
      </c>
      <c r="B162" t="s">
        <v>22</v>
      </c>
      <c r="C162">
        <v>104</v>
      </c>
      <c r="D162" t="s">
        <v>6</v>
      </c>
      <c r="E162" s="28">
        <v>45065</v>
      </c>
      <c r="F162">
        <v>68</v>
      </c>
      <c r="G162">
        <v>3.7</v>
      </c>
      <c r="H162">
        <v>2023</v>
      </c>
      <c r="I162" t="s">
        <v>1064</v>
      </c>
      <c r="J162" t="s">
        <v>1091</v>
      </c>
      <c r="K162">
        <v>4</v>
      </c>
      <c r="L162" t="s">
        <v>1054</v>
      </c>
      <c r="M162">
        <v>5</v>
      </c>
    </row>
    <row r="163" spans="1:13" x14ac:dyDescent="0.3">
      <c r="A163" t="s">
        <v>514</v>
      </c>
      <c r="B163" t="s">
        <v>21</v>
      </c>
      <c r="C163">
        <v>155</v>
      </c>
      <c r="D163" t="s">
        <v>13</v>
      </c>
      <c r="E163" s="28">
        <v>45069</v>
      </c>
      <c r="F163">
        <v>37</v>
      </c>
      <c r="G163">
        <v>4</v>
      </c>
      <c r="H163">
        <v>2023</v>
      </c>
      <c r="I163" t="s">
        <v>1069</v>
      </c>
      <c r="J163" t="s">
        <v>1094</v>
      </c>
      <c r="K163">
        <v>4</v>
      </c>
      <c r="L163" t="s">
        <v>1054</v>
      </c>
      <c r="M163">
        <v>5</v>
      </c>
    </row>
    <row r="164" spans="1:13" x14ac:dyDescent="0.3">
      <c r="A164" t="s">
        <v>518</v>
      </c>
      <c r="B164" t="s">
        <v>7</v>
      </c>
      <c r="C164">
        <v>133</v>
      </c>
      <c r="D164" t="s">
        <v>6</v>
      </c>
      <c r="E164" s="28">
        <v>45070</v>
      </c>
      <c r="F164">
        <v>31</v>
      </c>
      <c r="G164">
        <v>3.7</v>
      </c>
      <c r="H164">
        <v>2023</v>
      </c>
      <c r="I164" t="s">
        <v>1070</v>
      </c>
      <c r="J164" t="s">
        <v>1094</v>
      </c>
      <c r="K164">
        <v>4</v>
      </c>
      <c r="L164" t="s">
        <v>1054</v>
      </c>
      <c r="M164">
        <v>5</v>
      </c>
    </row>
    <row r="165" spans="1:13" x14ac:dyDescent="0.3">
      <c r="A165" t="s">
        <v>519</v>
      </c>
      <c r="B165" t="s">
        <v>17</v>
      </c>
      <c r="C165">
        <v>101</v>
      </c>
      <c r="D165" t="s">
        <v>9</v>
      </c>
      <c r="E165" s="28">
        <v>45070</v>
      </c>
      <c r="F165">
        <v>205</v>
      </c>
      <c r="G165">
        <v>3.9</v>
      </c>
      <c r="H165">
        <v>2023</v>
      </c>
      <c r="I165" t="s">
        <v>1070</v>
      </c>
      <c r="J165" t="s">
        <v>1091</v>
      </c>
      <c r="K165">
        <v>4</v>
      </c>
      <c r="L165" t="s">
        <v>1054</v>
      </c>
      <c r="M165">
        <v>5</v>
      </c>
    </row>
    <row r="166" spans="1:13" x14ac:dyDescent="0.3">
      <c r="A166" t="s">
        <v>524</v>
      </c>
      <c r="B166" t="s">
        <v>22</v>
      </c>
      <c r="C166">
        <v>115</v>
      </c>
      <c r="D166" t="s">
        <v>6</v>
      </c>
      <c r="E166" s="28">
        <v>45071</v>
      </c>
      <c r="F166">
        <v>40</v>
      </c>
      <c r="G166">
        <v>4.9000000000000004</v>
      </c>
      <c r="H166">
        <v>2023</v>
      </c>
      <c r="I166" t="s">
        <v>1068</v>
      </c>
      <c r="J166" t="s">
        <v>1091</v>
      </c>
      <c r="K166">
        <v>5</v>
      </c>
      <c r="L166" t="s">
        <v>1054</v>
      </c>
      <c r="M166">
        <v>5</v>
      </c>
    </row>
    <row r="167" spans="1:13" x14ac:dyDescent="0.3">
      <c r="A167" t="s">
        <v>525</v>
      </c>
      <c r="B167" t="s">
        <v>22</v>
      </c>
      <c r="C167">
        <v>117</v>
      </c>
      <c r="D167" t="s">
        <v>13</v>
      </c>
      <c r="E167" s="28">
        <v>45071</v>
      </c>
      <c r="F167">
        <v>40</v>
      </c>
      <c r="G167">
        <v>4</v>
      </c>
      <c r="H167">
        <v>2023</v>
      </c>
      <c r="I167" t="s">
        <v>1068</v>
      </c>
      <c r="J167" t="s">
        <v>1091</v>
      </c>
      <c r="K167">
        <v>4</v>
      </c>
      <c r="L167" t="s">
        <v>1054</v>
      </c>
      <c r="M167">
        <v>5</v>
      </c>
    </row>
    <row r="168" spans="1:13" x14ac:dyDescent="0.3">
      <c r="A168" t="s">
        <v>526</v>
      </c>
      <c r="B168" t="s">
        <v>17</v>
      </c>
      <c r="C168">
        <v>110</v>
      </c>
      <c r="D168" t="s">
        <v>11</v>
      </c>
      <c r="E168" s="28">
        <v>45072</v>
      </c>
      <c r="F168">
        <v>82</v>
      </c>
      <c r="G168">
        <v>4</v>
      </c>
      <c r="H168">
        <v>2023</v>
      </c>
      <c r="I168" t="s">
        <v>1064</v>
      </c>
      <c r="J168" t="s">
        <v>1091</v>
      </c>
      <c r="K168">
        <v>4</v>
      </c>
      <c r="L168" t="s">
        <v>1054</v>
      </c>
      <c r="M168">
        <v>5</v>
      </c>
    </row>
    <row r="169" spans="1:13" x14ac:dyDescent="0.3">
      <c r="A169" t="s">
        <v>528</v>
      </c>
      <c r="B169" t="s">
        <v>21</v>
      </c>
      <c r="C169">
        <v>45</v>
      </c>
      <c r="D169" t="s">
        <v>10</v>
      </c>
      <c r="E169" s="28">
        <v>45072</v>
      </c>
      <c r="F169">
        <v>135</v>
      </c>
      <c r="G169">
        <v>3.9</v>
      </c>
      <c r="H169">
        <v>2023</v>
      </c>
      <c r="I169" t="s">
        <v>1064</v>
      </c>
      <c r="J169" t="s">
        <v>1092</v>
      </c>
      <c r="K169">
        <v>4</v>
      </c>
      <c r="L169" t="s">
        <v>1054</v>
      </c>
      <c r="M169">
        <v>5</v>
      </c>
    </row>
    <row r="170" spans="1:13" x14ac:dyDescent="0.3">
      <c r="A170" t="s">
        <v>529</v>
      </c>
      <c r="B170" t="s">
        <v>17</v>
      </c>
      <c r="C170">
        <v>110</v>
      </c>
      <c r="D170" t="s">
        <v>9</v>
      </c>
      <c r="E170" s="28">
        <v>45072</v>
      </c>
      <c r="F170">
        <v>155</v>
      </c>
      <c r="G170">
        <v>2.1</v>
      </c>
      <c r="H170">
        <v>2023</v>
      </c>
      <c r="I170" t="s">
        <v>1064</v>
      </c>
      <c r="J170" t="s">
        <v>1091</v>
      </c>
      <c r="K170">
        <v>2</v>
      </c>
      <c r="L170" t="s">
        <v>1054</v>
      </c>
      <c r="M170">
        <v>5</v>
      </c>
    </row>
    <row r="171" spans="1:13" x14ac:dyDescent="0.3">
      <c r="A171" t="s">
        <v>531</v>
      </c>
      <c r="B171" t="s">
        <v>17</v>
      </c>
      <c r="C171">
        <v>104</v>
      </c>
      <c r="D171" t="s">
        <v>13</v>
      </c>
      <c r="E171" s="28">
        <v>45073</v>
      </c>
      <c r="F171">
        <v>56</v>
      </c>
      <c r="G171">
        <v>3.4</v>
      </c>
      <c r="H171">
        <v>2023</v>
      </c>
      <c r="I171" t="s">
        <v>1066</v>
      </c>
      <c r="J171" t="s">
        <v>1091</v>
      </c>
      <c r="K171">
        <v>3</v>
      </c>
      <c r="L171" t="s">
        <v>1054</v>
      </c>
      <c r="M171">
        <v>5</v>
      </c>
    </row>
    <row r="172" spans="1:13" x14ac:dyDescent="0.3">
      <c r="A172" t="s">
        <v>532</v>
      </c>
      <c r="B172" t="s">
        <v>17</v>
      </c>
      <c r="C172">
        <v>101</v>
      </c>
      <c r="D172" t="s">
        <v>13</v>
      </c>
      <c r="E172" s="28">
        <v>45073</v>
      </c>
      <c r="F172">
        <v>185</v>
      </c>
      <c r="G172">
        <v>5</v>
      </c>
      <c r="H172">
        <v>2023</v>
      </c>
      <c r="I172" t="s">
        <v>1066</v>
      </c>
      <c r="J172" t="s">
        <v>1091</v>
      </c>
      <c r="K172">
        <v>5</v>
      </c>
      <c r="L172" t="s">
        <v>1054</v>
      </c>
      <c r="M172">
        <v>5</v>
      </c>
    </row>
    <row r="173" spans="1:13" x14ac:dyDescent="0.3">
      <c r="A173" t="s">
        <v>537</v>
      </c>
      <c r="B173" t="s">
        <v>22</v>
      </c>
      <c r="C173">
        <v>110</v>
      </c>
      <c r="D173" t="s">
        <v>10</v>
      </c>
      <c r="E173" s="28">
        <v>45075</v>
      </c>
      <c r="F173">
        <v>100</v>
      </c>
      <c r="G173">
        <v>4.4000000000000004</v>
      </c>
      <c r="H173">
        <v>2023</v>
      </c>
      <c r="I173" t="s">
        <v>1065</v>
      </c>
      <c r="J173" t="s">
        <v>1091</v>
      </c>
      <c r="K173">
        <v>4</v>
      </c>
      <c r="L173" t="s">
        <v>1054</v>
      </c>
      <c r="M173">
        <v>5</v>
      </c>
    </row>
    <row r="174" spans="1:13" x14ac:dyDescent="0.3">
      <c r="A174" t="s">
        <v>538</v>
      </c>
      <c r="B174" t="s">
        <v>22</v>
      </c>
      <c r="C174">
        <v>62</v>
      </c>
      <c r="D174" t="s">
        <v>11</v>
      </c>
      <c r="E174" s="28">
        <v>45076</v>
      </c>
      <c r="F174">
        <v>125</v>
      </c>
      <c r="G174">
        <v>3.5</v>
      </c>
      <c r="H174">
        <v>2023</v>
      </c>
      <c r="I174" t="s">
        <v>1069</v>
      </c>
      <c r="J174" t="s">
        <v>1091</v>
      </c>
      <c r="K174">
        <v>4</v>
      </c>
      <c r="L174" t="s">
        <v>1054</v>
      </c>
      <c r="M174">
        <v>5</v>
      </c>
    </row>
    <row r="175" spans="1:13" x14ac:dyDescent="0.3">
      <c r="A175" t="s">
        <v>542</v>
      </c>
      <c r="B175" t="s">
        <v>7</v>
      </c>
      <c r="C175">
        <v>95</v>
      </c>
      <c r="D175" t="s">
        <v>6</v>
      </c>
      <c r="E175" s="28">
        <v>45076</v>
      </c>
      <c r="F175">
        <v>86</v>
      </c>
      <c r="G175">
        <v>3.6</v>
      </c>
      <c r="H175">
        <v>2023</v>
      </c>
      <c r="I175" t="s">
        <v>1069</v>
      </c>
      <c r="J175" t="s">
        <v>1091</v>
      </c>
      <c r="K175">
        <v>4</v>
      </c>
      <c r="L175" t="s">
        <v>1054</v>
      </c>
      <c r="M175">
        <v>5</v>
      </c>
    </row>
    <row r="176" spans="1:13" x14ac:dyDescent="0.3">
      <c r="A176" t="s">
        <v>544</v>
      </c>
      <c r="B176" t="s">
        <v>21</v>
      </c>
      <c r="C176">
        <v>94</v>
      </c>
      <c r="D176" t="s">
        <v>9</v>
      </c>
      <c r="E176" s="28">
        <v>45077</v>
      </c>
      <c r="F176">
        <v>100</v>
      </c>
      <c r="G176">
        <v>3.7</v>
      </c>
      <c r="H176">
        <v>2023</v>
      </c>
      <c r="I176" t="s">
        <v>1070</v>
      </c>
      <c r="J176" t="s">
        <v>1091</v>
      </c>
      <c r="K176">
        <v>4</v>
      </c>
      <c r="L176" t="s">
        <v>1054</v>
      </c>
      <c r="M176">
        <v>5</v>
      </c>
    </row>
    <row r="177" spans="1:13" x14ac:dyDescent="0.3">
      <c r="A177" t="s">
        <v>545</v>
      </c>
      <c r="B177" t="s">
        <v>21</v>
      </c>
      <c r="C177">
        <v>51</v>
      </c>
      <c r="D177" t="s">
        <v>9</v>
      </c>
      <c r="E177" s="28">
        <v>45078</v>
      </c>
      <c r="F177">
        <v>108</v>
      </c>
      <c r="G177">
        <v>4.5</v>
      </c>
      <c r="H177">
        <v>2023</v>
      </c>
      <c r="I177" t="s">
        <v>1068</v>
      </c>
      <c r="J177" t="s">
        <v>1092</v>
      </c>
      <c r="K177">
        <v>5</v>
      </c>
      <c r="L177" t="s">
        <v>1055</v>
      </c>
      <c r="M177">
        <v>6</v>
      </c>
    </row>
    <row r="178" spans="1:13" x14ac:dyDescent="0.3">
      <c r="A178" t="s">
        <v>551</v>
      </c>
      <c r="B178" t="s">
        <v>23</v>
      </c>
      <c r="C178">
        <v>75</v>
      </c>
      <c r="D178" t="s">
        <v>6</v>
      </c>
      <c r="E178" s="28">
        <v>45081</v>
      </c>
      <c r="F178">
        <v>38</v>
      </c>
      <c r="G178">
        <v>4.4000000000000004</v>
      </c>
      <c r="H178">
        <v>2023</v>
      </c>
      <c r="I178" t="s">
        <v>1067</v>
      </c>
      <c r="J178" t="s">
        <v>1091</v>
      </c>
      <c r="K178">
        <v>4</v>
      </c>
      <c r="L178" t="s">
        <v>1055</v>
      </c>
      <c r="M178">
        <v>6</v>
      </c>
    </row>
    <row r="179" spans="1:13" x14ac:dyDescent="0.3">
      <c r="A179" t="s">
        <v>553</v>
      </c>
      <c r="B179" t="s">
        <v>22</v>
      </c>
      <c r="C179">
        <v>48</v>
      </c>
      <c r="D179" t="s">
        <v>11</v>
      </c>
      <c r="E179" s="28">
        <v>45082</v>
      </c>
      <c r="F179">
        <v>120</v>
      </c>
      <c r="G179">
        <v>4.0999999999999996</v>
      </c>
      <c r="H179">
        <v>2023</v>
      </c>
      <c r="I179" t="s">
        <v>1065</v>
      </c>
      <c r="J179" t="s">
        <v>1092</v>
      </c>
      <c r="K179">
        <v>4</v>
      </c>
      <c r="L179" t="s">
        <v>1055</v>
      </c>
      <c r="M179">
        <v>6</v>
      </c>
    </row>
    <row r="180" spans="1:13" x14ac:dyDescent="0.3">
      <c r="A180" t="s">
        <v>555</v>
      </c>
      <c r="B180" t="s">
        <v>7</v>
      </c>
      <c r="C180">
        <v>144</v>
      </c>
      <c r="D180" t="s">
        <v>9</v>
      </c>
      <c r="E180" s="28">
        <v>45083</v>
      </c>
      <c r="F180">
        <v>25</v>
      </c>
      <c r="G180">
        <v>3.7</v>
      </c>
      <c r="H180">
        <v>2023</v>
      </c>
      <c r="I180" t="s">
        <v>1069</v>
      </c>
      <c r="J180" t="s">
        <v>1094</v>
      </c>
      <c r="K180">
        <v>4</v>
      </c>
      <c r="L180" t="s">
        <v>1055</v>
      </c>
      <c r="M180">
        <v>6</v>
      </c>
    </row>
    <row r="181" spans="1:13" x14ac:dyDescent="0.3">
      <c r="A181" t="s">
        <v>556</v>
      </c>
      <c r="B181" t="s">
        <v>17</v>
      </c>
      <c r="C181">
        <v>119</v>
      </c>
      <c r="D181" t="s">
        <v>6</v>
      </c>
      <c r="E181" s="28">
        <v>45084</v>
      </c>
      <c r="F181">
        <v>116</v>
      </c>
      <c r="G181">
        <v>3.8</v>
      </c>
      <c r="H181">
        <v>2023</v>
      </c>
      <c r="I181" t="s">
        <v>1070</v>
      </c>
      <c r="J181" t="s">
        <v>1091</v>
      </c>
      <c r="K181">
        <v>4</v>
      </c>
      <c r="L181" t="s">
        <v>1055</v>
      </c>
      <c r="M181">
        <v>6</v>
      </c>
    </row>
    <row r="182" spans="1:13" x14ac:dyDescent="0.3">
      <c r="A182" t="s">
        <v>558</v>
      </c>
      <c r="B182" t="s">
        <v>7</v>
      </c>
      <c r="C182">
        <v>59</v>
      </c>
      <c r="D182" t="s">
        <v>6</v>
      </c>
      <c r="E182" s="28">
        <v>45086</v>
      </c>
      <c r="F182">
        <v>90</v>
      </c>
      <c r="G182">
        <v>3.5</v>
      </c>
      <c r="H182">
        <v>2023</v>
      </c>
      <c r="I182" t="s">
        <v>1064</v>
      </c>
      <c r="J182" t="s">
        <v>1092</v>
      </c>
      <c r="K182">
        <v>4</v>
      </c>
      <c r="L182" t="s">
        <v>1055</v>
      </c>
      <c r="M182">
        <v>6</v>
      </c>
    </row>
    <row r="183" spans="1:13" x14ac:dyDescent="0.3">
      <c r="A183" t="s">
        <v>574</v>
      </c>
      <c r="B183" t="s">
        <v>23</v>
      </c>
      <c r="C183">
        <v>108</v>
      </c>
      <c r="D183" t="s">
        <v>11</v>
      </c>
      <c r="E183" s="28">
        <v>45092</v>
      </c>
      <c r="F183">
        <v>56</v>
      </c>
      <c r="G183">
        <v>3.5</v>
      </c>
      <c r="H183">
        <v>2023</v>
      </c>
      <c r="I183" t="s">
        <v>1068</v>
      </c>
      <c r="J183" t="s">
        <v>1091</v>
      </c>
      <c r="K183">
        <v>4</v>
      </c>
      <c r="L183" t="s">
        <v>1055</v>
      </c>
      <c r="M183">
        <v>6</v>
      </c>
    </row>
    <row r="184" spans="1:13" x14ac:dyDescent="0.3">
      <c r="A184" t="s">
        <v>575</v>
      </c>
      <c r="B184" t="s">
        <v>23</v>
      </c>
      <c r="C184">
        <v>44</v>
      </c>
      <c r="D184" t="s">
        <v>10</v>
      </c>
      <c r="E184" s="28">
        <v>45092</v>
      </c>
      <c r="F184">
        <v>170</v>
      </c>
      <c r="G184">
        <v>3.8</v>
      </c>
      <c r="H184">
        <v>2023</v>
      </c>
      <c r="I184" t="s">
        <v>1068</v>
      </c>
      <c r="J184" t="s">
        <v>1092</v>
      </c>
      <c r="K184">
        <v>4</v>
      </c>
      <c r="L184" t="s">
        <v>1055</v>
      </c>
      <c r="M184">
        <v>6</v>
      </c>
    </row>
    <row r="185" spans="1:13" x14ac:dyDescent="0.3">
      <c r="A185" t="s">
        <v>584</v>
      </c>
      <c r="B185" t="s">
        <v>23</v>
      </c>
      <c r="C185">
        <v>130</v>
      </c>
      <c r="D185" t="s">
        <v>9</v>
      </c>
      <c r="E185" s="28">
        <v>45098</v>
      </c>
      <c r="F185">
        <v>87</v>
      </c>
      <c r="G185">
        <v>3.4</v>
      </c>
      <c r="H185">
        <v>2023</v>
      </c>
      <c r="I185" t="s">
        <v>1070</v>
      </c>
      <c r="J185" t="s">
        <v>1094</v>
      </c>
      <c r="K185">
        <v>3</v>
      </c>
      <c r="L185" t="s">
        <v>1055</v>
      </c>
      <c r="M185">
        <v>6</v>
      </c>
    </row>
    <row r="186" spans="1:13" x14ac:dyDescent="0.3">
      <c r="A186" t="s">
        <v>585</v>
      </c>
      <c r="B186" t="s">
        <v>23</v>
      </c>
      <c r="C186">
        <v>73</v>
      </c>
      <c r="D186" t="s">
        <v>9</v>
      </c>
      <c r="E186" s="28">
        <v>45098</v>
      </c>
      <c r="F186">
        <v>75</v>
      </c>
      <c r="G186">
        <v>2.7</v>
      </c>
      <c r="H186">
        <v>2023</v>
      </c>
      <c r="I186" t="s">
        <v>1070</v>
      </c>
      <c r="J186" t="s">
        <v>1091</v>
      </c>
      <c r="K186">
        <v>3</v>
      </c>
      <c r="L186" t="s">
        <v>1055</v>
      </c>
      <c r="M186">
        <v>6</v>
      </c>
    </row>
    <row r="187" spans="1:13" x14ac:dyDescent="0.3">
      <c r="A187" t="s">
        <v>587</v>
      </c>
      <c r="B187" t="s">
        <v>17</v>
      </c>
      <c r="C187">
        <v>44</v>
      </c>
      <c r="D187" t="s">
        <v>11</v>
      </c>
      <c r="E187" s="28">
        <v>45098</v>
      </c>
      <c r="F187">
        <v>33</v>
      </c>
      <c r="G187">
        <v>3</v>
      </c>
      <c r="H187">
        <v>2023</v>
      </c>
      <c r="I187" t="s">
        <v>1070</v>
      </c>
      <c r="J187" t="s">
        <v>1092</v>
      </c>
      <c r="K187">
        <v>3</v>
      </c>
      <c r="L187" t="s">
        <v>1055</v>
      </c>
      <c r="M187">
        <v>6</v>
      </c>
    </row>
    <row r="188" spans="1:13" x14ac:dyDescent="0.3">
      <c r="A188" t="s">
        <v>588</v>
      </c>
      <c r="B188" t="s">
        <v>17</v>
      </c>
      <c r="C188">
        <v>102</v>
      </c>
      <c r="D188" t="s">
        <v>10</v>
      </c>
      <c r="E188" s="28">
        <v>45098</v>
      </c>
      <c r="F188">
        <v>76</v>
      </c>
      <c r="G188">
        <v>4.2</v>
      </c>
      <c r="H188">
        <v>2023</v>
      </c>
      <c r="I188" t="s">
        <v>1070</v>
      </c>
      <c r="J188" t="s">
        <v>1091</v>
      </c>
      <c r="K188">
        <v>4</v>
      </c>
      <c r="L188" t="s">
        <v>1055</v>
      </c>
      <c r="M188">
        <v>6</v>
      </c>
    </row>
    <row r="189" spans="1:13" x14ac:dyDescent="0.3">
      <c r="A189" t="s">
        <v>592</v>
      </c>
      <c r="B189" t="s">
        <v>23</v>
      </c>
      <c r="C189">
        <v>96</v>
      </c>
      <c r="D189" t="s">
        <v>10</v>
      </c>
      <c r="E189" s="28">
        <v>45100</v>
      </c>
      <c r="F189">
        <v>46</v>
      </c>
      <c r="G189">
        <v>2.9</v>
      </c>
      <c r="H189">
        <v>2023</v>
      </c>
      <c r="I189" t="s">
        <v>1064</v>
      </c>
      <c r="J189" t="s">
        <v>1091</v>
      </c>
      <c r="K189">
        <v>3</v>
      </c>
      <c r="L189" t="s">
        <v>1055</v>
      </c>
      <c r="M189">
        <v>6</v>
      </c>
    </row>
    <row r="190" spans="1:13" x14ac:dyDescent="0.3">
      <c r="A190" t="s">
        <v>594</v>
      </c>
      <c r="B190" t="s">
        <v>23</v>
      </c>
      <c r="C190">
        <v>123</v>
      </c>
      <c r="D190" t="s">
        <v>10</v>
      </c>
      <c r="E190" s="28">
        <v>45101</v>
      </c>
      <c r="F190">
        <v>44</v>
      </c>
      <c r="G190">
        <v>4.5999999999999996</v>
      </c>
      <c r="H190">
        <v>2023</v>
      </c>
      <c r="I190" t="s">
        <v>1066</v>
      </c>
      <c r="J190" t="s">
        <v>1094</v>
      </c>
      <c r="K190">
        <v>5</v>
      </c>
      <c r="L190" t="s">
        <v>1055</v>
      </c>
      <c r="M190">
        <v>6</v>
      </c>
    </row>
    <row r="191" spans="1:13" x14ac:dyDescent="0.3">
      <c r="A191" t="s">
        <v>595</v>
      </c>
      <c r="B191" t="s">
        <v>22</v>
      </c>
      <c r="C191">
        <v>100</v>
      </c>
      <c r="D191" t="s">
        <v>13</v>
      </c>
      <c r="E191" s="28">
        <v>45101</v>
      </c>
      <c r="F191">
        <v>69</v>
      </c>
      <c r="G191">
        <v>3</v>
      </c>
      <c r="H191">
        <v>2023</v>
      </c>
      <c r="I191" t="s">
        <v>1066</v>
      </c>
      <c r="J191" t="s">
        <v>1091</v>
      </c>
      <c r="K191">
        <v>3</v>
      </c>
      <c r="L191" t="s">
        <v>1055</v>
      </c>
      <c r="M191">
        <v>6</v>
      </c>
    </row>
    <row r="192" spans="1:13" x14ac:dyDescent="0.3">
      <c r="A192" t="s">
        <v>599</v>
      </c>
      <c r="B192" t="s">
        <v>23</v>
      </c>
      <c r="C192">
        <v>126</v>
      </c>
      <c r="D192" t="s">
        <v>9</v>
      </c>
      <c r="E192" s="28">
        <v>45103</v>
      </c>
      <c r="F192">
        <v>190</v>
      </c>
      <c r="G192">
        <v>2.4</v>
      </c>
      <c r="H192">
        <v>2023</v>
      </c>
      <c r="I192" t="s">
        <v>1065</v>
      </c>
      <c r="J192" t="s">
        <v>1094</v>
      </c>
      <c r="K192">
        <v>2</v>
      </c>
      <c r="L192" t="s">
        <v>1055</v>
      </c>
      <c r="M192">
        <v>6</v>
      </c>
    </row>
    <row r="193" spans="1:13" x14ac:dyDescent="0.3">
      <c r="A193" t="s">
        <v>605</v>
      </c>
      <c r="B193" t="s">
        <v>22</v>
      </c>
      <c r="C193">
        <v>135</v>
      </c>
      <c r="D193" t="s">
        <v>13</v>
      </c>
      <c r="E193" s="28">
        <v>45104</v>
      </c>
      <c r="F193">
        <v>60</v>
      </c>
      <c r="G193">
        <v>4.3</v>
      </c>
      <c r="H193">
        <v>2023</v>
      </c>
      <c r="I193" t="s">
        <v>1069</v>
      </c>
      <c r="J193" t="s">
        <v>1094</v>
      </c>
      <c r="K193">
        <v>4</v>
      </c>
      <c r="L193" t="s">
        <v>1055</v>
      </c>
      <c r="M193">
        <v>6</v>
      </c>
    </row>
    <row r="194" spans="1:13" x14ac:dyDescent="0.3">
      <c r="A194" t="s">
        <v>608</v>
      </c>
      <c r="B194" t="s">
        <v>17</v>
      </c>
      <c r="C194">
        <v>28</v>
      </c>
      <c r="D194" t="s">
        <v>10</v>
      </c>
      <c r="E194" s="28">
        <v>45105</v>
      </c>
      <c r="F194">
        <v>44</v>
      </c>
      <c r="G194">
        <v>2.9</v>
      </c>
      <c r="H194">
        <v>2023</v>
      </c>
      <c r="I194" t="s">
        <v>1070</v>
      </c>
      <c r="J194" t="s">
        <v>1093</v>
      </c>
      <c r="K194">
        <v>3</v>
      </c>
      <c r="L194" t="s">
        <v>1055</v>
      </c>
      <c r="M194">
        <v>6</v>
      </c>
    </row>
    <row r="195" spans="1:13" x14ac:dyDescent="0.3">
      <c r="A195" t="s">
        <v>611</v>
      </c>
      <c r="B195" t="s">
        <v>21</v>
      </c>
      <c r="C195">
        <v>103</v>
      </c>
      <c r="D195" t="s">
        <v>13</v>
      </c>
      <c r="E195" s="28">
        <v>45107</v>
      </c>
      <c r="F195">
        <v>102</v>
      </c>
      <c r="G195">
        <v>4.5</v>
      </c>
      <c r="H195">
        <v>2023</v>
      </c>
      <c r="I195" t="s">
        <v>1064</v>
      </c>
      <c r="J195" t="s">
        <v>1091</v>
      </c>
      <c r="K195">
        <v>5</v>
      </c>
      <c r="L195" t="s">
        <v>1055</v>
      </c>
      <c r="M195">
        <v>6</v>
      </c>
    </row>
    <row r="196" spans="1:13" x14ac:dyDescent="0.3">
      <c r="A196" t="s">
        <v>614</v>
      </c>
      <c r="B196" t="s">
        <v>21</v>
      </c>
      <c r="C196">
        <v>37</v>
      </c>
      <c r="D196" t="s">
        <v>13</v>
      </c>
      <c r="E196" s="28">
        <v>45108</v>
      </c>
      <c r="F196">
        <v>54</v>
      </c>
      <c r="G196">
        <v>1.8</v>
      </c>
      <c r="H196">
        <v>2024</v>
      </c>
      <c r="I196" t="s">
        <v>1066</v>
      </c>
      <c r="J196" t="s">
        <v>1092</v>
      </c>
      <c r="K196">
        <v>2</v>
      </c>
      <c r="L196" t="s">
        <v>1056</v>
      </c>
      <c r="M196">
        <v>7</v>
      </c>
    </row>
    <row r="197" spans="1:13" x14ac:dyDescent="0.3">
      <c r="A197" t="s">
        <v>615</v>
      </c>
      <c r="B197" t="s">
        <v>17</v>
      </c>
      <c r="C197">
        <v>142</v>
      </c>
      <c r="D197" t="s">
        <v>10</v>
      </c>
      <c r="E197" s="28">
        <v>45108</v>
      </c>
      <c r="F197">
        <v>116</v>
      </c>
      <c r="G197">
        <v>4.2</v>
      </c>
      <c r="H197">
        <v>2024</v>
      </c>
      <c r="I197" t="s">
        <v>1066</v>
      </c>
      <c r="J197" t="s">
        <v>1094</v>
      </c>
      <c r="K197">
        <v>4</v>
      </c>
      <c r="L197" t="s">
        <v>1056</v>
      </c>
      <c r="M197">
        <v>7</v>
      </c>
    </row>
    <row r="198" spans="1:13" x14ac:dyDescent="0.3">
      <c r="A198" t="s">
        <v>616</v>
      </c>
      <c r="B198" t="s">
        <v>17</v>
      </c>
      <c r="C198">
        <v>153</v>
      </c>
      <c r="D198" t="s">
        <v>11</v>
      </c>
      <c r="E198" s="28">
        <v>45108</v>
      </c>
      <c r="F198">
        <v>102</v>
      </c>
      <c r="G198">
        <v>3.1</v>
      </c>
      <c r="H198">
        <v>2024</v>
      </c>
      <c r="I198" t="s">
        <v>1066</v>
      </c>
      <c r="J198" t="s">
        <v>1094</v>
      </c>
      <c r="K198">
        <v>3</v>
      </c>
      <c r="L198" t="s">
        <v>1056</v>
      </c>
      <c r="M198">
        <v>7</v>
      </c>
    </row>
    <row r="199" spans="1:13" x14ac:dyDescent="0.3">
      <c r="A199" t="s">
        <v>617</v>
      </c>
      <c r="B199" t="s">
        <v>7</v>
      </c>
      <c r="C199">
        <v>128</v>
      </c>
      <c r="D199" t="s">
        <v>9</v>
      </c>
      <c r="E199" s="28">
        <v>45108</v>
      </c>
      <c r="F199">
        <v>140</v>
      </c>
      <c r="G199">
        <v>4.3</v>
      </c>
      <c r="H199">
        <v>2024</v>
      </c>
      <c r="I199" t="s">
        <v>1066</v>
      </c>
      <c r="J199" t="s">
        <v>1094</v>
      </c>
      <c r="K199">
        <v>4</v>
      </c>
      <c r="L199" t="s">
        <v>1056</v>
      </c>
      <c r="M199">
        <v>7</v>
      </c>
    </row>
    <row r="200" spans="1:13" x14ac:dyDescent="0.3">
      <c r="A200" t="s">
        <v>619</v>
      </c>
      <c r="B200" t="s">
        <v>7</v>
      </c>
      <c r="C200">
        <v>139</v>
      </c>
      <c r="D200" t="s">
        <v>13</v>
      </c>
      <c r="E200" s="28">
        <v>45109</v>
      </c>
      <c r="F200">
        <v>81</v>
      </c>
      <c r="G200">
        <v>4.4000000000000004</v>
      </c>
      <c r="H200">
        <v>2024</v>
      </c>
      <c r="I200" t="s">
        <v>1067</v>
      </c>
      <c r="J200" t="s">
        <v>1094</v>
      </c>
      <c r="K200">
        <v>4</v>
      </c>
      <c r="L200" t="s">
        <v>1056</v>
      </c>
      <c r="M200">
        <v>7</v>
      </c>
    </row>
    <row r="201" spans="1:13" x14ac:dyDescent="0.3">
      <c r="A201" t="s">
        <v>625</v>
      </c>
      <c r="B201" t="s">
        <v>7</v>
      </c>
      <c r="C201">
        <v>52</v>
      </c>
      <c r="D201" t="s">
        <v>11</v>
      </c>
      <c r="E201" s="28">
        <v>45113</v>
      </c>
      <c r="F201">
        <v>42</v>
      </c>
      <c r="G201">
        <v>4.5</v>
      </c>
      <c r="H201">
        <v>2024</v>
      </c>
      <c r="I201" t="s">
        <v>1068</v>
      </c>
      <c r="J201" t="s">
        <v>1092</v>
      </c>
      <c r="K201">
        <v>5</v>
      </c>
      <c r="L201" t="s">
        <v>1056</v>
      </c>
      <c r="M201">
        <v>7</v>
      </c>
    </row>
    <row r="202" spans="1:13" x14ac:dyDescent="0.3">
      <c r="A202" t="s">
        <v>627</v>
      </c>
      <c r="B202" t="s">
        <v>21</v>
      </c>
      <c r="C202">
        <v>107</v>
      </c>
      <c r="D202" t="s">
        <v>13</v>
      </c>
      <c r="E202" s="28">
        <v>45114</v>
      </c>
      <c r="F202">
        <v>20</v>
      </c>
      <c r="G202">
        <v>4.5</v>
      </c>
      <c r="H202">
        <v>2024</v>
      </c>
      <c r="I202" t="s">
        <v>1064</v>
      </c>
      <c r="J202" t="s">
        <v>1091</v>
      </c>
      <c r="K202">
        <v>5</v>
      </c>
      <c r="L202" t="s">
        <v>1056</v>
      </c>
      <c r="M202">
        <v>7</v>
      </c>
    </row>
    <row r="203" spans="1:13" x14ac:dyDescent="0.3">
      <c r="A203" t="s">
        <v>633</v>
      </c>
      <c r="B203" t="s">
        <v>23</v>
      </c>
      <c r="C203">
        <v>85</v>
      </c>
      <c r="D203" t="s">
        <v>6</v>
      </c>
      <c r="E203" s="28">
        <v>45116</v>
      </c>
      <c r="F203">
        <v>215</v>
      </c>
      <c r="G203">
        <v>3.5</v>
      </c>
      <c r="H203">
        <v>2024</v>
      </c>
      <c r="I203" t="s">
        <v>1067</v>
      </c>
      <c r="J203" t="s">
        <v>1091</v>
      </c>
      <c r="K203">
        <v>4</v>
      </c>
      <c r="L203" t="s">
        <v>1056</v>
      </c>
      <c r="M203">
        <v>7</v>
      </c>
    </row>
    <row r="204" spans="1:13" x14ac:dyDescent="0.3">
      <c r="A204" t="s">
        <v>634</v>
      </c>
      <c r="B204" t="s">
        <v>22</v>
      </c>
      <c r="C204">
        <v>98</v>
      </c>
      <c r="D204" t="s">
        <v>6</v>
      </c>
      <c r="E204" s="28">
        <v>45117</v>
      </c>
      <c r="F204">
        <v>130</v>
      </c>
      <c r="G204">
        <v>3.4</v>
      </c>
      <c r="H204">
        <v>2024</v>
      </c>
      <c r="I204" t="s">
        <v>1065</v>
      </c>
      <c r="J204" t="s">
        <v>1091</v>
      </c>
      <c r="K204">
        <v>3</v>
      </c>
      <c r="L204" t="s">
        <v>1056</v>
      </c>
      <c r="M204">
        <v>7</v>
      </c>
    </row>
    <row r="205" spans="1:13" x14ac:dyDescent="0.3">
      <c r="A205" t="s">
        <v>638</v>
      </c>
      <c r="B205" t="s">
        <v>23</v>
      </c>
      <c r="C205">
        <v>73</v>
      </c>
      <c r="D205" t="s">
        <v>9</v>
      </c>
      <c r="E205" s="28">
        <v>45119</v>
      </c>
      <c r="F205">
        <v>87</v>
      </c>
      <c r="G205">
        <v>4.8</v>
      </c>
      <c r="H205">
        <v>2024</v>
      </c>
      <c r="I205" t="s">
        <v>1070</v>
      </c>
      <c r="J205" t="s">
        <v>1091</v>
      </c>
      <c r="K205">
        <v>5</v>
      </c>
      <c r="L205" t="s">
        <v>1056</v>
      </c>
      <c r="M205">
        <v>7</v>
      </c>
    </row>
    <row r="206" spans="1:13" x14ac:dyDescent="0.3">
      <c r="A206" t="s">
        <v>640</v>
      </c>
      <c r="B206" t="s">
        <v>7</v>
      </c>
      <c r="C206">
        <v>114</v>
      </c>
      <c r="D206" t="s">
        <v>13</v>
      </c>
      <c r="E206" s="28">
        <v>45119</v>
      </c>
      <c r="F206">
        <v>114</v>
      </c>
      <c r="G206">
        <v>3.9</v>
      </c>
      <c r="H206">
        <v>2024</v>
      </c>
      <c r="I206" t="s">
        <v>1070</v>
      </c>
      <c r="J206" t="s">
        <v>1091</v>
      </c>
      <c r="K206">
        <v>4</v>
      </c>
      <c r="L206" t="s">
        <v>1056</v>
      </c>
      <c r="M206">
        <v>7</v>
      </c>
    </row>
    <row r="207" spans="1:13" x14ac:dyDescent="0.3">
      <c r="A207" t="s">
        <v>641</v>
      </c>
      <c r="B207" t="s">
        <v>22</v>
      </c>
      <c r="C207">
        <v>69</v>
      </c>
      <c r="D207" t="s">
        <v>9</v>
      </c>
      <c r="E207" s="28">
        <v>45120</v>
      </c>
      <c r="F207">
        <v>56</v>
      </c>
      <c r="G207">
        <v>3.9</v>
      </c>
      <c r="H207">
        <v>2024</v>
      </c>
      <c r="I207" t="s">
        <v>1068</v>
      </c>
      <c r="J207" t="s">
        <v>1091</v>
      </c>
      <c r="K207">
        <v>4</v>
      </c>
      <c r="L207" t="s">
        <v>1056</v>
      </c>
      <c r="M207">
        <v>7</v>
      </c>
    </row>
    <row r="208" spans="1:13" x14ac:dyDescent="0.3">
      <c r="A208" t="s">
        <v>645</v>
      </c>
      <c r="B208" t="s">
        <v>23</v>
      </c>
      <c r="C208">
        <v>111</v>
      </c>
      <c r="D208" t="s">
        <v>13</v>
      </c>
      <c r="E208" s="28">
        <v>45122</v>
      </c>
      <c r="F208">
        <v>126</v>
      </c>
      <c r="G208">
        <v>4.2</v>
      </c>
      <c r="H208">
        <v>2024</v>
      </c>
      <c r="I208" t="s">
        <v>1066</v>
      </c>
      <c r="J208" t="s">
        <v>1091</v>
      </c>
      <c r="K208">
        <v>4</v>
      </c>
      <c r="L208" t="s">
        <v>1056</v>
      </c>
      <c r="M208">
        <v>7</v>
      </c>
    </row>
    <row r="209" spans="1:13" x14ac:dyDescent="0.3">
      <c r="A209" t="s">
        <v>648</v>
      </c>
      <c r="B209" t="s">
        <v>17</v>
      </c>
      <c r="C209">
        <v>137</v>
      </c>
      <c r="D209" t="s">
        <v>11</v>
      </c>
      <c r="E209" s="28">
        <v>45124</v>
      </c>
      <c r="F209">
        <v>84</v>
      </c>
      <c r="G209">
        <v>2.6</v>
      </c>
      <c r="H209">
        <v>2024</v>
      </c>
      <c r="I209" t="s">
        <v>1065</v>
      </c>
      <c r="J209" t="s">
        <v>1094</v>
      </c>
      <c r="K209">
        <v>3</v>
      </c>
      <c r="L209" t="s">
        <v>1056</v>
      </c>
      <c r="M209">
        <v>7</v>
      </c>
    </row>
    <row r="210" spans="1:13" x14ac:dyDescent="0.3">
      <c r="A210" t="s">
        <v>649</v>
      </c>
      <c r="B210" t="s">
        <v>22</v>
      </c>
      <c r="C210">
        <v>123</v>
      </c>
      <c r="D210" t="s">
        <v>13</v>
      </c>
      <c r="E210" s="28">
        <v>45124</v>
      </c>
      <c r="F210">
        <v>80</v>
      </c>
      <c r="G210">
        <v>2.7</v>
      </c>
      <c r="H210">
        <v>2024</v>
      </c>
      <c r="I210" t="s">
        <v>1065</v>
      </c>
      <c r="J210" t="s">
        <v>1094</v>
      </c>
      <c r="K210">
        <v>3</v>
      </c>
      <c r="L210" t="s">
        <v>1056</v>
      </c>
      <c r="M210">
        <v>7</v>
      </c>
    </row>
    <row r="211" spans="1:13" x14ac:dyDescent="0.3">
      <c r="A211" t="s">
        <v>654</v>
      </c>
      <c r="B211" t="s">
        <v>22</v>
      </c>
      <c r="C211">
        <v>172</v>
      </c>
      <c r="D211" t="s">
        <v>11</v>
      </c>
      <c r="E211" s="28">
        <v>45127</v>
      </c>
      <c r="F211">
        <v>27</v>
      </c>
      <c r="G211">
        <v>4.2</v>
      </c>
      <c r="H211">
        <v>2024</v>
      </c>
      <c r="I211" t="s">
        <v>1068</v>
      </c>
      <c r="J211" t="s">
        <v>1094</v>
      </c>
      <c r="K211">
        <v>4</v>
      </c>
      <c r="L211" t="s">
        <v>1056</v>
      </c>
      <c r="M211">
        <v>7</v>
      </c>
    </row>
    <row r="212" spans="1:13" x14ac:dyDescent="0.3">
      <c r="A212" t="s">
        <v>657</v>
      </c>
      <c r="B212" t="s">
        <v>22</v>
      </c>
      <c r="C212">
        <v>41</v>
      </c>
      <c r="D212" t="s">
        <v>13</v>
      </c>
      <c r="E212" s="28">
        <v>45128</v>
      </c>
      <c r="F212">
        <v>112</v>
      </c>
      <c r="G212">
        <v>2.2999999999999998</v>
      </c>
      <c r="H212">
        <v>2024</v>
      </c>
      <c r="I212" t="s">
        <v>1064</v>
      </c>
      <c r="J212" t="s">
        <v>1092</v>
      </c>
      <c r="K212">
        <v>2</v>
      </c>
      <c r="L212" t="s">
        <v>1056</v>
      </c>
      <c r="M212">
        <v>7</v>
      </c>
    </row>
    <row r="213" spans="1:13" x14ac:dyDescent="0.3">
      <c r="A213" t="s">
        <v>658</v>
      </c>
      <c r="B213" t="s">
        <v>21</v>
      </c>
      <c r="C213">
        <v>60</v>
      </c>
      <c r="D213" t="s">
        <v>11</v>
      </c>
      <c r="E213" s="28">
        <v>45128</v>
      </c>
      <c r="F213">
        <v>60</v>
      </c>
      <c r="G213">
        <v>2.2999999999999998</v>
      </c>
      <c r="H213">
        <v>2024</v>
      </c>
      <c r="I213" t="s">
        <v>1064</v>
      </c>
      <c r="J213" t="s">
        <v>1092</v>
      </c>
      <c r="K213">
        <v>2</v>
      </c>
      <c r="L213" t="s">
        <v>1056</v>
      </c>
      <c r="M213">
        <v>7</v>
      </c>
    </row>
    <row r="214" spans="1:13" x14ac:dyDescent="0.3">
      <c r="A214" t="s">
        <v>659</v>
      </c>
      <c r="B214" t="s">
        <v>21</v>
      </c>
      <c r="C214">
        <v>144</v>
      </c>
      <c r="D214" t="s">
        <v>11</v>
      </c>
      <c r="E214" s="28">
        <v>45129</v>
      </c>
      <c r="F214">
        <v>102</v>
      </c>
      <c r="G214">
        <v>2.9</v>
      </c>
      <c r="H214">
        <v>2024</v>
      </c>
      <c r="I214" t="s">
        <v>1066</v>
      </c>
      <c r="J214" t="s">
        <v>1094</v>
      </c>
      <c r="K214">
        <v>3</v>
      </c>
      <c r="L214" t="s">
        <v>1056</v>
      </c>
      <c r="M214">
        <v>7</v>
      </c>
    </row>
    <row r="215" spans="1:13" x14ac:dyDescent="0.3">
      <c r="A215" t="s">
        <v>661</v>
      </c>
      <c r="B215" t="s">
        <v>22</v>
      </c>
      <c r="C215">
        <v>162</v>
      </c>
      <c r="D215" t="s">
        <v>10</v>
      </c>
      <c r="E215" s="28">
        <v>45129</v>
      </c>
      <c r="F215">
        <v>82</v>
      </c>
      <c r="G215">
        <v>4.5999999999999996</v>
      </c>
      <c r="H215">
        <v>2024</v>
      </c>
      <c r="I215" t="s">
        <v>1066</v>
      </c>
      <c r="J215" t="s">
        <v>1094</v>
      </c>
      <c r="K215">
        <v>5</v>
      </c>
      <c r="L215" t="s">
        <v>1056</v>
      </c>
      <c r="M215">
        <v>7</v>
      </c>
    </row>
    <row r="216" spans="1:13" x14ac:dyDescent="0.3">
      <c r="A216" t="s">
        <v>662</v>
      </c>
      <c r="B216" t="s">
        <v>21</v>
      </c>
      <c r="C216">
        <v>87</v>
      </c>
      <c r="D216" t="s">
        <v>9</v>
      </c>
      <c r="E216" s="28">
        <v>45132</v>
      </c>
      <c r="F216">
        <v>125</v>
      </c>
      <c r="G216">
        <v>4.5</v>
      </c>
      <c r="H216">
        <v>2024</v>
      </c>
      <c r="I216" t="s">
        <v>1069</v>
      </c>
      <c r="J216" t="s">
        <v>1091</v>
      </c>
      <c r="K216">
        <v>5</v>
      </c>
      <c r="L216" t="s">
        <v>1056</v>
      </c>
      <c r="M216">
        <v>7</v>
      </c>
    </row>
    <row r="217" spans="1:13" x14ac:dyDescent="0.3">
      <c r="A217" t="s">
        <v>665</v>
      </c>
      <c r="B217" t="s">
        <v>22</v>
      </c>
      <c r="C217">
        <v>31</v>
      </c>
      <c r="D217" t="s">
        <v>6</v>
      </c>
      <c r="E217" s="28">
        <v>45134</v>
      </c>
      <c r="F217">
        <v>160</v>
      </c>
      <c r="G217">
        <v>3.4</v>
      </c>
      <c r="H217">
        <v>2024</v>
      </c>
      <c r="I217" t="s">
        <v>1068</v>
      </c>
      <c r="J217" t="s">
        <v>1092</v>
      </c>
      <c r="K217">
        <v>3</v>
      </c>
      <c r="L217" t="s">
        <v>1056</v>
      </c>
      <c r="M217">
        <v>7</v>
      </c>
    </row>
    <row r="218" spans="1:13" x14ac:dyDescent="0.3">
      <c r="A218" t="s">
        <v>668</v>
      </c>
      <c r="B218" t="s">
        <v>23</v>
      </c>
      <c r="C218">
        <v>106</v>
      </c>
      <c r="D218" t="s">
        <v>13</v>
      </c>
      <c r="E218" s="28">
        <v>45135</v>
      </c>
      <c r="F218">
        <v>105</v>
      </c>
      <c r="G218">
        <v>4.2</v>
      </c>
      <c r="H218">
        <v>2024</v>
      </c>
      <c r="I218" t="s">
        <v>1064</v>
      </c>
      <c r="J218" t="s">
        <v>1091</v>
      </c>
      <c r="K218">
        <v>4</v>
      </c>
      <c r="L218" t="s">
        <v>1056</v>
      </c>
      <c r="M218">
        <v>7</v>
      </c>
    </row>
    <row r="219" spans="1:13" x14ac:dyDescent="0.3">
      <c r="A219" t="s">
        <v>670</v>
      </c>
      <c r="B219" t="s">
        <v>17</v>
      </c>
      <c r="C219">
        <v>78</v>
      </c>
      <c r="D219" t="s">
        <v>13</v>
      </c>
      <c r="E219" s="28">
        <v>45138</v>
      </c>
      <c r="F219">
        <v>205</v>
      </c>
      <c r="G219">
        <v>4.4000000000000004</v>
      </c>
      <c r="H219">
        <v>2024</v>
      </c>
      <c r="I219" t="s">
        <v>1065</v>
      </c>
      <c r="J219" t="s">
        <v>1091</v>
      </c>
      <c r="K219">
        <v>4</v>
      </c>
      <c r="L219" t="s">
        <v>1056</v>
      </c>
      <c r="M219">
        <v>7</v>
      </c>
    </row>
    <row r="220" spans="1:13" x14ac:dyDescent="0.3">
      <c r="A220" t="s">
        <v>673</v>
      </c>
      <c r="B220" t="s">
        <v>17</v>
      </c>
      <c r="C220">
        <v>33</v>
      </c>
      <c r="D220" t="s">
        <v>11</v>
      </c>
      <c r="E220" s="28">
        <v>45138</v>
      </c>
      <c r="F220">
        <v>92</v>
      </c>
      <c r="G220">
        <v>1.7</v>
      </c>
      <c r="H220">
        <v>2024</v>
      </c>
      <c r="I220" t="s">
        <v>1065</v>
      </c>
      <c r="J220" t="s">
        <v>1092</v>
      </c>
      <c r="K220">
        <v>2</v>
      </c>
      <c r="L220" t="s">
        <v>1056</v>
      </c>
      <c r="M220">
        <v>7</v>
      </c>
    </row>
    <row r="221" spans="1:13" x14ac:dyDescent="0.3">
      <c r="A221" t="s">
        <v>677</v>
      </c>
      <c r="B221" t="s">
        <v>17</v>
      </c>
      <c r="C221">
        <v>103</v>
      </c>
      <c r="D221" t="s">
        <v>6</v>
      </c>
      <c r="E221" s="28">
        <v>45141</v>
      </c>
      <c r="F221">
        <v>117</v>
      </c>
      <c r="G221">
        <v>4.7</v>
      </c>
      <c r="H221">
        <v>2024</v>
      </c>
      <c r="I221" t="s">
        <v>1068</v>
      </c>
      <c r="J221" t="s">
        <v>1091</v>
      </c>
      <c r="K221">
        <v>5</v>
      </c>
      <c r="L221" t="s">
        <v>1057</v>
      </c>
      <c r="M221">
        <v>8</v>
      </c>
    </row>
    <row r="222" spans="1:13" x14ac:dyDescent="0.3">
      <c r="A222" t="s">
        <v>678</v>
      </c>
      <c r="B222" t="s">
        <v>7</v>
      </c>
      <c r="C222">
        <v>69</v>
      </c>
      <c r="D222" t="s">
        <v>9</v>
      </c>
      <c r="E222" s="28">
        <v>45141</v>
      </c>
      <c r="F222">
        <v>20</v>
      </c>
      <c r="G222">
        <v>4.3</v>
      </c>
      <c r="H222">
        <v>2024</v>
      </c>
      <c r="I222" t="s">
        <v>1068</v>
      </c>
      <c r="J222" t="s">
        <v>1091</v>
      </c>
      <c r="K222">
        <v>4</v>
      </c>
      <c r="L222" t="s">
        <v>1057</v>
      </c>
      <c r="M222">
        <v>8</v>
      </c>
    </row>
    <row r="223" spans="1:13" x14ac:dyDescent="0.3">
      <c r="A223" t="s">
        <v>682</v>
      </c>
      <c r="B223" t="s">
        <v>23</v>
      </c>
      <c r="C223">
        <v>56</v>
      </c>
      <c r="D223" t="s">
        <v>9</v>
      </c>
      <c r="E223" s="28">
        <v>45143</v>
      </c>
      <c r="F223">
        <v>152</v>
      </c>
      <c r="G223">
        <v>4.5999999999999996</v>
      </c>
      <c r="H223">
        <v>2024</v>
      </c>
      <c r="I223" t="s">
        <v>1066</v>
      </c>
      <c r="J223" t="s">
        <v>1092</v>
      </c>
      <c r="K223">
        <v>5</v>
      </c>
      <c r="L223" t="s">
        <v>1057</v>
      </c>
      <c r="M223">
        <v>8</v>
      </c>
    </row>
    <row r="224" spans="1:13" x14ac:dyDescent="0.3">
      <c r="A224" t="s">
        <v>693</v>
      </c>
      <c r="B224" t="s">
        <v>7</v>
      </c>
      <c r="C224">
        <v>134</v>
      </c>
      <c r="D224" t="s">
        <v>13</v>
      </c>
      <c r="E224" s="28">
        <v>45151</v>
      </c>
      <c r="F224">
        <v>160</v>
      </c>
      <c r="G224">
        <v>4.7</v>
      </c>
      <c r="H224">
        <v>2024</v>
      </c>
      <c r="I224" t="s">
        <v>1067</v>
      </c>
      <c r="J224" t="s">
        <v>1094</v>
      </c>
      <c r="K224">
        <v>5</v>
      </c>
      <c r="L224" t="s">
        <v>1057</v>
      </c>
      <c r="M224">
        <v>8</v>
      </c>
    </row>
    <row r="225" spans="1:13" x14ac:dyDescent="0.3">
      <c r="A225" t="s">
        <v>705</v>
      </c>
      <c r="B225" t="s">
        <v>21</v>
      </c>
      <c r="C225">
        <v>151</v>
      </c>
      <c r="D225" t="s">
        <v>9</v>
      </c>
      <c r="E225" s="28">
        <v>45159</v>
      </c>
      <c r="F225">
        <v>63</v>
      </c>
      <c r="G225">
        <v>4.0999999999999996</v>
      </c>
      <c r="H225">
        <v>2024</v>
      </c>
      <c r="I225" t="s">
        <v>1065</v>
      </c>
      <c r="J225" t="s">
        <v>1094</v>
      </c>
      <c r="K225">
        <v>4</v>
      </c>
      <c r="L225" t="s">
        <v>1057</v>
      </c>
      <c r="M225">
        <v>8</v>
      </c>
    </row>
    <row r="226" spans="1:13" x14ac:dyDescent="0.3">
      <c r="A226" t="s">
        <v>706</v>
      </c>
      <c r="B226" t="s">
        <v>17</v>
      </c>
      <c r="C226">
        <v>116</v>
      </c>
      <c r="D226" t="s">
        <v>13</v>
      </c>
      <c r="E226" s="28">
        <v>45159</v>
      </c>
      <c r="F226">
        <v>44</v>
      </c>
      <c r="G226">
        <v>3.8</v>
      </c>
      <c r="H226">
        <v>2024</v>
      </c>
      <c r="I226" t="s">
        <v>1065</v>
      </c>
      <c r="J226" t="s">
        <v>1091</v>
      </c>
      <c r="K226">
        <v>4</v>
      </c>
      <c r="L226" t="s">
        <v>1057</v>
      </c>
      <c r="M226">
        <v>8</v>
      </c>
    </row>
    <row r="227" spans="1:13" x14ac:dyDescent="0.3">
      <c r="A227" t="s">
        <v>707</v>
      </c>
      <c r="B227" t="s">
        <v>21</v>
      </c>
      <c r="C227">
        <v>111</v>
      </c>
      <c r="D227" t="s">
        <v>13</v>
      </c>
      <c r="E227" s="28">
        <v>45161</v>
      </c>
      <c r="F227">
        <v>120</v>
      </c>
      <c r="G227">
        <v>1.8</v>
      </c>
      <c r="H227">
        <v>2024</v>
      </c>
      <c r="I227" t="s">
        <v>1070</v>
      </c>
      <c r="J227" t="s">
        <v>1091</v>
      </c>
      <c r="K227">
        <v>2</v>
      </c>
      <c r="L227" t="s">
        <v>1057</v>
      </c>
      <c r="M227">
        <v>8</v>
      </c>
    </row>
    <row r="228" spans="1:13" x14ac:dyDescent="0.3">
      <c r="A228" t="s">
        <v>712</v>
      </c>
      <c r="B228" t="s">
        <v>21</v>
      </c>
      <c r="C228">
        <v>108</v>
      </c>
      <c r="D228" t="s">
        <v>9</v>
      </c>
      <c r="E228" s="28">
        <v>45163</v>
      </c>
      <c r="F228">
        <v>80</v>
      </c>
      <c r="G228">
        <v>4.3</v>
      </c>
      <c r="H228">
        <v>2024</v>
      </c>
      <c r="I228" t="s">
        <v>1064</v>
      </c>
      <c r="J228" t="s">
        <v>1091</v>
      </c>
      <c r="K228">
        <v>4</v>
      </c>
      <c r="L228" t="s">
        <v>1057</v>
      </c>
      <c r="M228">
        <v>8</v>
      </c>
    </row>
    <row r="229" spans="1:13" x14ac:dyDescent="0.3">
      <c r="A229" t="s">
        <v>713</v>
      </c>
      <c r="B229" t="s">
        <v>7</v>
      </c>
      <c r="C229">
        <v>52</v>
      </c>
      <c r="D229" t="s">
        <v>9</v>
      </c>
      <c r="E229" s="28">
        <v>45164</v>
      </c>
      <c r="F229">
        <v>66</v>
      </c>
      <c r="G229">
        <v>4.5</v>
      </c>
      <c r="H229">
        <v>2024</v>
      </c>
      <c r="I229" t="s">
        <v>1066</v>
      </c>
      <c r="J229" t="s">
        <v>1092</v>
      </c>
      <c r="K229">
        <v>5</v>
      </c>
      <c r="L229" t="s">
        <v>1057</v>
      </c>
      <c r="M229">
        <v>8</v>
      </c>
    </row>
    <row r="230" spans="1:13" x14ac:dyDescent="0.3">
      <c r="A230" t="s">
        <v>714</v>
      </c>
      <c r="B230" t="s">
        <v>17</v>
      </c>
      <c r="C230">
        <v>165</v>
      </c>
      <c r="D230" t="s">
        <v>6</v>
      </c>
      <c r="E230" s="28">
        <v>45164</v>
      </c>
      <c r="F230">
        <v>82</v>
      </c>
      <c r="G230">
        <v>3.4</v>
      </c>
      <c r="H230">
        <v>2024</v>
      </c>
      <c r="I230" t="s">
        <v>1066</v>
      </c>
      <c r="J230" t="s">
        <v>1094</v>
      </c>
      <c r="K230">
        <v>3</v>
      </c>
      <c r="L230" t="s">
        <v>1057</v>
      </c>
      <c r="M230">
        <v>8</v>
      </c>
    </row>
    <row r="231" spans="1:13" x14ac:dyDescent="0.3">
      <c r="A231" t="s">
        <v>719</v>
      </c>
      <c r="B231" t="s">
        <v>17</v>
      </c>
      <c r="C231">
        <v>73</v>
      </c>
      <c r="D231" t="s">
        <v>13</v>
      </c>
      <c r="E231" s="28">
        <v>45165</v>
      </c>
      <c r="F231">
        <v>100</v>
      </c>
      <c r="G231">
        <v>2.8</v>
      </c>
      <c r="H231">
        <v>2024</v>
      </c>
      <c r="I231" t="s">
        <v>1067</v>
      </c>
      <c r="J231" t="s">
        <v>1091</v>
      </c>
      <c r="K231">
        <v>3</v>
      </c>
      <c r="L231" t="s">
        <v>1057</v>
      </c>
      <c r="M231">
        <v>8</v>
      </c>
    </row>
    <row r="232" spans="1:13" x14ac:dyDescent="0.3">
      <c r="A232" t="s">
        <v>721</v>
      </c>
      <c r="B232" t="s">
        <v>23</v>
      </c>
      <c r="C232">
        <v>38</v>
      </c>
      <c r="D232" t="s">
        <v>10</v>
      </c>
      <c r="E232" s="28">
        <v>45165</v>
      </c>
      <c r="F232">
        <v>110</v>
      </c>
      <c r="G232">
        <v>3.5</v>
      </c>
      <c r="H232">
        <v>2024</v>
      </c>
      <c r="I232" t="s">
        <v>1067</v>
      </c>
      <c r="J232" t="s">
        <v>1092</v>
      </c>
      <c r="K232">
        <v>4</v>
      </c>
      <c r="L232" t="s">
        <v>1057</v>
      </c>
      <c r="M232">
        <v>8</v>
      </c>
    </row>
    <row r="233" spans="1:13" x14ac:dyDescent="0.3">
      <c r="A233" t="s">
        <v>722</v>
      </c>
      <c r="B233" t="s">
        <v>7</v>
      </c>
      <c r="C233">
        <v>109</v>
      </c>
      <c r="D233" t="s">
        <v>6</v>
      </c>
      <c r="E233" s="28">
        <v>45167</v>
      </c>
      <c r="F233">
        <v>68</v>
      </c>
      <c r="G233">
        <v>2.2999999999999998</v>
      </c>
      <c r="H233">
        <v>2024</v>
      </c>
      <c r="I233" t="s">
        <v>1069</v>
      </c>
      <c r="J233" t="s">
        <v>1091</v>
      </c>
      <c r="K233">
        <v>2</v>
      </c>
      <c r="L233" t="s">
        <v>1057</v>
      </c>
      <c r="M233">
        <v>8</v>
      </c>
    </row>
    <row r="234" spans="1:13" x14ac:dyDescent="0.3">
      <c r="A234" t="s">
        <v>729</v>
      </c>
      <c r="B234" t="s">
        <v>17</v>
      </c>
      <c r="C234">
        <v>84</v>
      </c>
      <c r="D234" t="s">
        <v>9</v>
      </c>
      <c r="E234" s="28">
        <v>45172</v>
      </c>
      <c r="F234">
        <v>72</v>
      </c>
      <c r="G234">
        <v>4</v>
      </c>
      <c r="H234">
        <v>2024</v>
      </c>
      <c r="I234" t="s">
        <v>1067</v>
      </c>
      <c r="J234" t="s">
        <v>1091</v>
      </c>
      <c r="K234">
        <v>4</v>
      </c>
      <c r="L234" t="s">
        <v>1058</v>
      </c>
      <c r="M234">
        <v>9</v>
      </c>
    </row>
    <row r="235" spans="1:13" x14ac:dyDescent="0.3">
      <c r="A235" t="s">
        <v>730</v>
      </c>
      <c r="B235" t="s">
        <v>22</v>
      </c>
      <c r="C235">
        <v>111</v>
      </c>
      <c r="D235" t="s">
        <v>9</v>
      </c>
      <c r="E235" s="28">
        <v>45172</v>
      </c>
      <c r="F235">
        <v>63</v>
      </c>
      <c r="G235">
        <v>4.5</v>
      </c>
      <c r="H235">
        <v>2024</v>
      </c>
      <c r="I235" t="s">
        <v>1067</v>
      </c>
      <c r="J235" t="s">
        <v>1091</v>
      </c>
      <c r="K235">
        <v>5</v>
      </c>
      <c r="L235" t="s">
        <v>1058</v>
      </c>
      <c r="M235">
        <v>9</v>
      </c>
    </row>
    <row r="236" spans="1:13" x14ac:dyDescent="0.3">
      <c r="A236" t="s">
        <v>731</v>
      </c>
      <c r="B236" t="s">
        <v>22</v>
      </c>
      <c r="C236">
        <v>103</v>
      </c>
      <c r="D236" t="s">
        <v>10</v>
      </c>
      <c r="E236" s="28">
        <v>45173</v>
      </c>
      <c r="F236">
        <v>44</v>
      </c>
      <c r="G236">
        <v>4.5</v>
      </c>
      <c r="H236">
        <v>2024</v>
      </c>
      <c r="I236" t="s">
        <v>1065</v>
      </c>
      <c r="J236" t="s">
        <v>1091</v>
      </c>
      <c r="K236">
        <v>5</v>
      </c>
      <c r="L236" t="s">
        <v>1058</v>
      </c>
      <c r="M236">
        <v>9</v>
      </c>
    </row>
    <row r="237" spans="1:13" x14ac:dyDescent="0.3">
      <c r="A237" t="s">
        <v>738</v>
      </c>
      <c r="B237" t="s">
        <v>21</v>
      </c>
      <c r="C237">
        <v>58</v>
      </c>
      <c r="D237" t="s">
        <v>6</v>
      </c>
      <c r="E237" s="28">
        <v>45175</v>
      </c>
      <c r="F237">
        <v>96</v>
      </c>
      <c r="G237">
        <v>3.2</v>
      </c>
      <c r="H237">
        <v>2024</v>
      </c>
      <c r="I237" t="s">
        <v>1070</v>
      </c>
      <c r="J237" t="s">
        <v>1092</v>
      </c>
      <c r="K237">
        <v>3</v>
      </c>
      <c r="L237" t="s">
        <v>1058</v>
      </c>
      <c r="M237">
        <v>9</v>
      </c>
    </row>
    <row r="238" spans="1:13" x14ac:dyDescent="0.3">
      <c r="A238" t="s">
        <v>740</v>
      </c>
      <c r="B238" t="s">
        <v>21</v>
      </c>
      <c r="C238">
        <v>53</v>
      </c>
      <c r="D238" t="s">
        <v>11</v>
      </c>
      <c r="E238" s="28">
        <v>45177</v>
      </c>
      <c r="F238">
        <v>130</v>
      </c>
      <c r="G238">
        <v>3.6</v>
      </c>
      <c r="H238">
        <v>2024</v>
      </c>
      <c r="I238" t="s">
        <v>1064</v>
      </c>
      <c r="J238" t="s">
        <v>1092</v>
      </c>
      <c r="K238">
        <v>4</v>
      </c>
      <c r="L238" t="s">
        <v>1058</v>
      </c>
      <c r="M238">
        <v>9</v>
      </c>
    </row>
    <row r="239" spans="1:13" x14ac:dyDescent="0.3">
      <c r="A239" t="s">
        <v>742</v>
      </c>
      <c r="B239" t="s">
        <v>23</v>
      </c>
      <c r="C239">
        <v>64</v>
      </c>
      <c r="D239" t="s">
        <v>6</v>
      </c>
      <c r="E239" s="28">
        <v>45177</v>
      </c>
      <c r="F239">
        <v>66</v>
      </c>
      <c r="G239">
        <v>4</v>
      </c>
      <c r="H239">
        <v>2024</v>
      </c>
      <c r="I239" t="s">
        <v>1064</v>
      </c>
      <c r="J239" t="s">
        <v>1091</v>
      </c>
      <c r="K239">
        <v>4</v>
      </c>
      <c r="L239" t="s">
        <v>1058</v>
      </c>
      <c r="M239">
        <v>9</v>
      </c>
    </row>
    <row r="240" spans="1:13" x14ac:dyDescent="0.3">
      <c r="A240" t="s">
        <v>744</v>
      </c>
      <c r="B240" t="s">
        <v>17</v>
      </c>
      <c r="C240">
        <v>36</v>
      </c>
      <c r="D240" t="s">
        <v>6</v>
      </c>
      <c r="E240" s="28">
        <v>45178</v>
      </c>
      <c r="F240">
        <v>152</v>
      </c>
      <c r="G240">
        <v>4.3</v>
      </c>
      <c r="H240">
        <v>2024</v>
      </c>
      <c r="I240" t="s">
        <v>1066</v>
      </c>
      <c r="J240" t="s">
        <v>1092</v>
      </c>
      <c r="K240">
        <v>4</v>
      </c>
      <c r="L240" t="s">
        <v>1058</v>
      </c>
      <c r="M240">
        <v>9</v>
      </c>
    </row>
    <row r="241" spans="1:13" x14ac:dyDescent="0.3">
      <c r="A241" t="s">
        <v>746</v>
      </c>
      <c r="B241" t="s">
        <v>7</v>
      </c>
      <c r="C241">
        <v>143</v>
      </c>
      <c r="D241" t="s">
        <v>9</v>
      </c>
      <c r="E241" s="28">
        <v>45178</v>
      </c>
      <c r="F241">
        <v>78</v>
      </c>
      <c r="G241">
        <v>4</v>
      </c>
      <c r="H241">
        <v>2024</v>
      </c>
      <c r="I241" t="s">
        <v>1066</v>
      </c>
      <c r="J241" t="s">
        <v>1094</v>
      </c>
      <c r="K241">
        <v>4</v>
      </c>
      <c r="L241" t="s">
        <v>1058</v>
      </c>
      <c r="M241">
        <v>9</v>
      </c>
    </row>
    <row r="242" spans="1:13" x14ac:dyDescent="0.3">
      <c r="A242" t="s">
        <v>749</v>
      </c>
      <c r="B242" t="s">
        <v>17</v>
      </c>
      <c r="C242">
        <v>156</v>
      </c>
      <c r="D242" t="s">
        <v>6</v>
      </c>
      <c r="E242" s="28">
        <v>45179</v>
      </c>
      <c r="F242">
        <v>64</v>
      </c>
      <c r="G242">
        <v>2.7</v>
      </c>
      <c r="H242">
        <v>2024</v>
      </c>
      <c r="I242" t="s">
        <v>1067</v>
      </c>
      <c r="J242" t="s">
        <v>1094</v>
      </c>
      <c r="K242">
        <v>3</v>
      </c>
      <c r="L242" t="s">
        <v>1058</v>
      </c>
      <c r="M242">
        <v>9</v>
      </c>
    </row>
    <row r="243" spans="1:13" x14ac:dyDescent="0.3">
      <c r="A243" t="s">
        <v>755</v>
      </c>
      <c r="B243" t="s">
        <v>23</v>
      </c>
      <c r="C243">
        <v>76</v>
      </c>
      <c r="D243" t="s">
        <v>6</v>
      </c>
      <c r="E243" s="28">
        <v>45182</v>
      </c>
      <c r="F243">
        <v>108</v>
      </c>
      <c r="G243">
        <v>4.9000000000000004</v>
      </c>
      <c r="H243">
        <v>2024</v>
      </c>
      <c r="I243" t="s">
        <v>1070</v>
      </c>
      <c r="J243" t="s">
        <v>1091</v>
      </c>
      <c r="K243">
        <v>5</v>
      </c>
      <c r="L243" t="s">
        <v>1058</v>
      </c>
      <c r="M243">
        <v>9</v>
      </c>
    </row>
    <row r="244" spans="1:13" x14ac:dyDescent="0.3">
      <c r="A244" t="s">
        <v>761</v>
      </c>
      <c r="B244" t="s">
        <v>23</v>
      </c>
      <c r="C244">
        <v>43</v>
      </c>
      <c r="D244" t="s">
        <v>10</v>
      </c>
      <c r="E244" s="28">
        <v>45186</v>
      </c>
      <c r="F244">
        <v>168</v>
      </c>
      <c r="G244">
        <v>4</v>
      </c>
      <c r="H244">
        <v>2024</v>
      </c>
      <c r="I244" t="s">
        <v>1067</v>
      </c>
      <c r="J244" t="s">
        <v>1092</v>
      </c>
      <c r="K244">
        <v>4</v>
      </c>
      <c r="L244" t="s">
        <v>1058</v>
      </c>
      <c r="M244">
        <v>9</v>
      </c>
    </row>
    <row r="245" spans="1:13" x14ac:dyDescent="0.3">
      <c r="A245" t="s">
        <v>762</v>
      </c>
      <c r="B245" t="s">
        <v>17</v>
      </c>
      <c r="C245">
        <v>79</v>
      </c>
      <c r="D245" t="s">
        <v>6</v>
      </c>
      <c r="E245" s="28">
        <v>45188</v>
      </c>
      <c r="F245">
        <v>125</v>
      </c>
      <c r="G245">
        <v>4.8</v>
      </c>
      <c r="H245">
        <v>2024</v>
      </c>
      <c r="I245" t="s">
        <v>1069</v>
      </c>
      <c r="J245" t="s">
        <v>1091</v>
      </c>
      <c r="K245">
        <v>5</v>
      </c>
      <c r="L245" t="s">
        <v>1058</v>
      </c>
      <c r="M245">
        <v>9</v>
      </c>
    </row>
    <row r="246" spans="1:13" x14ac:dyDescent="0.3">
      <c r="A246" t="s">
        <v>764</v>
      </c>
      <c r="B246" t="s">
        <v>22</v>
      </c>
      <c r="C246">
        <v>94</v>
      </c>
      <c r="D246" t="s">
        <v>9</v>
      </c>
      <c r="E246" s="28">
        <v>45190</v>
      </c>
      <c r="F246">
        <v>220</v>
      </c>
      <c r="G246">
        <v>4.5999999999999996</v>
      </c>
      <c r="H246">
        <v>2024</v>
      </c>
      <c r="I246" t="s">
        <v>1068</v>
      </c>
      <c r="J246" t="s">
        <v>1091</v>
      </c>
      <c r="K246">
        <v>5</v>
      </c>
      <c r="L246" t="s">
        <v>1058</v>
      </c>
      <c r="M246">
        <v>9</v>
      </c>
    </row>
    <row r="247" spans="1:13" x14ac:dyDescent="0.3">
      <c r="A247" t="s">
        <v>766</v>
      </c>
      <c r="B247" t="s">
        <v>23</v>
      </c>
      <c r="C247">
        <v>76</v>
      </c>
      <c r="D247" t="s">
        <v>9</v>
      </c>
      <c r="E247" s="28">
        <v>45190</v>
      </c>
      <c r="F247">
        <v>110</v>
      </c>
      <c r="G247">
        <v>3.9</v>
      </c>
      <c r="H247">
        <v>2024</v>
      </c>
      <c r="I247" t="s">
        <v>1068</v>
      </c>
      <c r="J247" t="s">
        <v>1091</v>
      </c>
      <c r="K247">
        <v>4</v>
      </c>
      <c r="L247" t="s">
        <v>1058</v>
      </c>
      <c r="M247">
        <v>9</v>
      </c>
    </row>
    <row r="248" spans="1:13" x14ac:dyDescent="0.3">
      <c r="A248" t="s">
        <v>770</v>
      </c>
      <c r="B248" t="s">
        <v>23</v>
      </c>
      <c r="C248">
        <v>108</v>
      </c>
      <c r="D248" t="s">
        <v>11</v>
      </c>
      <c r="E248" s="28">
        <v>45192</v>
      </c>
      <c r="F248">
        <v>66</v>
      </c>
      <c r="G248">
        <v>3.9</v>
      </c>
      <c r="H248">
        <v>2024</v>
      </c>
      <c r="I248" t="s">
        <v>1066</v>
      </c>
      <c r="J248" t="s">
        <v>1091</v>
      </c>
      <c r="K248">
        <v>4</v>
      </c>
      <c r="L248" t="s">
        <v>1058</v>
      </c>
      <c r="M248">
        <v>9</v>
      </c>
    </row>
    <row r="249" spans="1:13" x14ac:dyDescent="0.3">
      <c r="A249" t="s">
        <v>781</v>
      </c>
      <c r="B249" t="s">
        <v>7</v>
      </c>
      <c r="C249">
        <v>142</v>
      </c>
      <c r="D249" t="s">
        <v>9</v>
      </c>
      <c r="E249" s="28">
        <v>45196</v>
      </c>
      <c r="F249">
        <v>37</v>
      </c>
      <c r="G249">
        <v>3.8</v>
      </c>
      <c r="H249">
        <v>2024</v>
      </c>
      <c r="I249" t="s">
        <v>1070</v>
      </c>
      <c r="J249" t="s">
        <v>1094</v>
      </c>
      <c r="K249">
        <v>4</v>
      </c>
      <c r="L249" t="s">
        <v>1058</v>
      </c>
      <c r="M249">
        <v>9</v>
      </c>
    </row>
    <row r="250" spans="1:13" x14ac:dyDescent="0.3">
      <c r="A250" t="s">
        <v>782</v>
      </c>
      <c r="B250" t="s">
        <v>7</v>
      </c>
      <c r="C250">
        <v>71</v>
      </c>
      <c r="D250" t="s">
        <v>13</v>
      </c>
      <c r="E250" s="28">
        <v>45196</v>
      </c>
      <c r="F250">
        <v>135</v>
      </c>
      <c r="G250">
        <v>3.9</v>
      </c>
      <c r="H250">
        <v>2024</v>
      </c>
      <c r="I250" t="s">
        <v>1070</v>
      </c>
      <c r="J250" t="s">
        <v>1091</v>
      </c>
      <c r="K250">
        <v>4</v>
      </c>
      <c r="L250" t="s">
        <v>1058</v>
      </c>
      <c r="M250">
        <v>9</v>
      </c>
    </row>
    <row r="251" spans="1:13" x14ac:dyDescent="0.3">
      <c r="A251" t="s">
        <v>784</v>
      </c>
      <c r="B251" t="s">
        <v>17</v>
      </c>
      <c r="C251">
        <v>108</v>
      </c>
      <c r="D251" t="s">
        <v>9</v>
      </c>
      <c r="E251" s="28">
        <v>45196</v>
      </c>
      <c r="F251">
        <v>190</v>
      </c>
      <c r="G251">
        <v>3.2</v>
      </c>
      <c r="H251">
        <v>2024</v>
      </c>
      <c r="I251" t="s">
        <v>1070</v>
      </c>
      <c r="J251" t="s">
        <v>1091</v>
      </c>
      <c r="K251">
        <v>3</v>
      </c>
      <c r="L251" t="s">
        <v>1058</v>
      </c>
      <c r="M251">
        <v>9</v>
      </c>
    </row>
    <row r="252" spans="1:13" x14ac:dyDescent="0.3">
      <c r="A252" t="s">
        <v>785</v>
      </c>
      <c r="B252" t="s">
        <v>17</v>
      </c>
      <c r="C252">
        <v>156</v>
      </c>
      <c r="D252" t="s">
        <v>13</v>
      </c>
      <c r="E252" s="28">
        <v>45196</v>
      </c>
      <c r="F252">
        <v>81</v>
      </c>
      <c r="G252">
        <v>5</v>
      </c>
      <c r="H252">
        <v>2024</v>
      </c>
      <c r="I252" t="s">
        <v>1070</v>
      </c>
      <c r="J252" t="s">
        <v>1094</v>
      </c>
      <c r="K252">
        <v>5</v>
      </c>
      <c r="L252" t="s">
        <v>1058</v>
      </c>
      <c r="M252">
        <v>9</v>
      </c>
    </row>
    <row r="253" spans="1:13" x14ac:dyDescent="0.3">
      <c r="A253" t="s">
        <v>786</v>
      </c>
      <c r="B253" t="s">
        <v>7</v>
      </c>
      <c r="C253">
        <v>126</v>
      </c>
      <c r="D253" t="s">
        <v>9</v>
      </c>
      <c r="E253" s="28">
        <v>45196</v>
      </c>
      <c r="F253">
        <v>44</v>
      </c>
      <c r="G253">
        <v>3.7</v>
      </c>
      <c r="H253">
        <v>2024</v>
      </c>
      <c r="I253" t="s">
        <v>1070</v>
      </c>
      <c r="J253" t="s">
        <v>1094</v>
      </c>
      <c r="K253">
        <v>4</v>
      </c>
      <c r="L253" t="s">
        <v>1058</v>
      </c>
      <c r="M253">
        <v>9</v>
      </c>
    </row>
    <row r="254" spans="1:13" x14ac:dyDescent="0.3">
      <c r="A254" t="s">
        <v>787</v>
      </c>
      <c r="B254" t="s">
        <v>23</v>
      </c>
      <c r="C254">
        <v>135</v>
      </c>
      <c r="D254" t="s">
        <v>13</v>
      </c>
      <c r="E254" s="28">
        <v>45197</v>
      </c>
      <c r="F254">
        <v>92</v>
      </c>
      <c r="G254">
        <v>3.9</v>
      </c>
      <c r="H254">
        <v>2024</v>
      </c>
      <c r="I254" t="s">
        <v>1068</v>
      </c>
      <c r="J254" t="s">
        <v>1094</v>
      </c>
      <c r="K254">
        <v>4</v>
      </c>
      <c r="L254" t="s">
        <v>1058</v>
      </c>
      <c r="M254">
        <v>9</v>
      </c>
    </row>
    <row r="255" spans="1:13" x14ac:dyDescent="0.3">
      <c r="A255" t="s">
        <v>788</v>
      </c>
      <c r="B255" t="s">
        <v>7</v>
      </c>
      <c r="C255">
        <v>110</v>
      </c>
      <c r="D255" t="s">
        <v>10</v>
      </c>
      <c r="E255" s="28">
        <v>45198</v>
      </c>
      <c r="F255">
        <v>90</v>
      </c>
      <c r="G255">
        <v>3.1</v>
      </c>
      <c r="H255">
        <v>2024</v>
      </c>
      <c r="I255" t="s">
        <v>1064</v>
      </c>
      <c r="J255" t="s">
        <v>1091</v>
      </c>
      <c r="K255">
        <v>3</v>
      </c>
      <c r="L255" t="s">
        <v>1058</v>
      </c>
      <c r="M255">
        <v>9</v>
      </c>
    </row>
    <row r="256" spans="1:13" x14ac:dyDescent="0.3">
      <c r="A256" t="s">
        <v>790</v>
      </c>
      <c r="B256" t="s">
        <v>22</v>
      </c>
      <c r="C256">
        <v>127</v>
      </c>
      <c r="D256" t="s">
        <v>9</v>
      </c>
      <c r="E256" s="28">
        <v>45198</v>
      </c>
      <c r="F256">
        <v>112</v>
      </c>
      <c r="G256">
        <v>4.5999999999999996</v>
      </c>
      <c r="H256">
        <v>2024</v>
      </c>
      <c r="I256" t="s">
        <v>1064</v>
      </c>
      <c r="J256" t="s">
        <v>1094</v>
      </c>
      <c r="K256">
        <v>5</v>
      </c>
      <c r="L256" t="s">
        <v>1058</v>
      </c>
      <c r="M256">
        <v>9</v>
      </c>
    </row>
    <row r="257" spans="1:13" x14ac:dyDescent="0.3">
      <c r="A257" t="s">
        <v>794</v>
      </c>
      <c r="B257" t="s">
        <v>22</v>
      </c>
      <c r="C257">
        <v>93</v>
      </c>
      <c r="D257" t="s">
        <v>13</v>
      </c>
      <c r="E257" s="28">
        <v>45199</v>
      </c>
      <c r="F257">
        <v>170</v>
      </c>
      <c r="G257">
        <v>2.2000000000000002</v>
      </c>
      <c r="H257">
        <v>2024</v>
      </c>
      <c r="I257" t="s">
        <v>1066</v>
      </c>
      <c r="J257" t="s">
        <v>1091</v>
      </c>
      <c r="K257">
        <v>2</v>
      </c>
      <c r="L257" t="s">
        <v>1058</v>
      </c>
      <c r="M257">
        <v>9</v>
      </c>
    </row>
    <row r="258" spans="1:13" x14ac:dyDescent="0.3">
      <c r="A258" t="s">
        <v>797</v>
      </c>
      <c r="B258" t="s">
        <v>21</v>
      </c>
      <c r="C258">
        <v>67</v>
      </c>
      <c r="D258" t="s">
        <v>10</v>
      </c>
      <c r="E258" s="28">
        <v>45199</v>
      </c>
      <c r="F258">
        <v>96</v>
      </c>
      <c r="G258">
        <v>3.7</v>
      </c>
      <c r="H258">
        <v>2024</v>
      </c>
      <c r="I258" t="s">
        <v>1066</v>
      </c>
      <c r="J258" t="s">
        <v>1091</v>
      </c>
      <c r="K258">
        <v>4</v>
      </c>
      <c r="L258" t="s">
        <v>1058</v>
      </c>
      <c r="M258">
        <v>9</v>
      </c>
    </row>
    <row r="259" spans="1:13" x14ac:dyDescent="0.3">
      <c r="A259" t="s">
        <v>802</v>
      </c>
      <c r="B259" t="s">
        <v>7</v>
      </c>
      <c r="C259">
        <v>113</v>
      </c>
      <c r="D259" t="s">
        <v>10</v>
      </c>
      <c r="E259" s="28">
        <v>45200</v>
      </c>
      <c r="F259">
        <v>40</v>
      </c>
      <c r="G259">
        <v>3</v>
      </c>
      <c r="H259">
        <v>2024</v>
      </c>
      <c r="I259" t="s">
        <v>1067</v>
      </c>
      <c r="J259" t="s">
        <v>1091</v>
      </c>
      <c r="K259">
        <v>3</v>
      </c>
      <c r="L259" t="s">
        <v>1059</v>
      </c>
      <c r="M259">
        <v>10</v>
      </c>
    </row>
    <row r="260" spans="1:13" x14ac:dyDescent="0.3">
      <c r="A260" t="s">
        <v>803</v>
      </c>
      <c r="B260" t="s">
        <v>17</v>
      </c>
      <c r="C260">
        <v>12</v>
      </c>
      <c r="D260" t="s">
        <v>6</v>
      </c>
      <c r="E260" s="28">
        <v>45200</v>
      </c>
      <c r="F260">
        <v>117</v>
      </c>
      <c r="G260">
        <v>4.8</v>
      </c>
      <c r="H260">
        <v>2024</v>
      </c>
      <c r="I260" t="s">
        <v>1067</v>
      </c>
      <c r="J260" t="s">
        <v>1093</v>
      </c>
      <c r="K260">
        <v>5</v>
      </c>
      <c r="L260" t="s">
        <v>1059</v>
      </c>
      <c r="M260">
        <v>10</v>
      </c>
    </row>
    <row r="261" spans="1:13" x14ac:dyDescent="0.3">
      <c r="A261" t="s">
        <v>812</v>
      </c>
      <c r="B261" t="s">
        <v>22</v>
      </c>
      <c r="C261">
        <v>114</v>
      </c>
      <c r="D261" t="s">
        <v>6</v>
      </c>
      <c r="E261" s="28">
        <v>45201</v>
      </c>
      <c r="F261">
        <v>135</v>
      </c>
      <c r="G261">
        <v>2</v>
      </c>
      <c r="H261">
        <v>2024</v>
      </c>
      <c r="I261" t="s">
        <v>1065</v>
      </c>
      <c r="J261" t="s">
        <v>1091</v>
      </c>
      <c r="K261">
        <v>2</v>
      </c>
      <c r="L261" t="s">
        <v>1059</v>
      </c>
      <c r="M261">
        <v>10</v>
      </c>
    </row>
    <row r="262" spans="1:13" x14ac:dyDescent="0.3">
      <c r="A262" t="s">
        <v>813</v>
      </c>
      <c r="B262" t="s">
        <v>21</v>
      </c>
      <c r="C262">
        <v>93</v>
      </c>
      <c r="D262" t="s">
        <v>11</v>
      </c>
      <c r="E262" s="28">
        <v>45201</v>
      </c>
      <c r="F262">
        <v>45</v>
      </c>
      <c r="G262">
        <v>3.9</v>
      </c>
      <c r="H262">
        <v>2024</v>
      </c>
      <c r="I262" t="s">
        <v>1065</v>
      </c>
      <c r="J262" t="s">
        <v>1091</v>
      </c>
      <c r="K262">
        <v>4</v>
      </c>
      <c r="L262" t="s">
        <v>1059</v>
      </c>
      <c r="M262">
        <v>10</v>
      </c>
    </row>
    <row r="263" spans="1:13" x14ac:dyDescent="0.3">
      <c r="A263" t="s">
        <v>814</v>
      </c>
      <c r="B263" t="s">
        <v>17</v>
      </c>
      <c r="C263">
        <v>43</v>
      </c>
      <c r="D263" t="s">
        <v>11</v>
      </c>
      <c r="E263" s="28">
        <v>45201</v>
      </c>
      <c r="F263">
        <v>87</v>
      </c>
      <c r="G263">
        <v>3</v>
      </c>
      <c r="H263">
        <v>2024</v>
      </c>
      <c r="I263" t="s">
        <v>1065</v>
      </c>
      <c r="J263" t="s">
        <v>1092</v>
      </c>
      <c r="K263">
        <v>3</v>
      </c>
      <c r="L263" t="s">
        <v>1059</v>
      </c>
      <c r="M263">
        <v>10</v>
      </c>
    </row>
    <row r="264" spans="1:13" x14ac:dyDescent="0.3">
      <c r="A264" t="s">
        <v>816</v>
      </c>
      <c r="B264" t="s">
        <v>22</v>
      </c>
      <c r="C264">
        <v>89</v>
      </c>
      <c r="D264" t="s">
        <v>10</v>
      </c>
      <c r="E264" s="28">
        <v>45202</v>
      </c>
      <c r="F264">
        <v>81</v>
      </c>
      <c r="G264">
        <v>3.8</v>
      </c>
      <c r="H264">
        <v>2024</v>
      </c>
      <c r="I264" t="s">
        <v>1069</v>
      </c>
      <c r="J264" t="s">
        <v>1091</v>
      </c>
      <c r="K264">
        <v>4</v>
      </c>
      <c r="L264" t="s">
        <v>1059</v>
      </c>
      <c r="M264">
        <v>10</v>
      </c>
    </row>
    <row r="265" spans="1:13" x14ac:dyDescent="0.3">
      <c r="A265" t="s">
        <v>820</v>
      </c>
      <c r="B265" t="s">
        <v>21</v>
      </c>
      <c r="C265">
        <v>103</v>
      </c>
      <c r="D265" t="s">
        <v>6</v>
      </c>
      <c r="E265" s="28">
        <v>45203</v>
      </c>
      <c r="F265">
        <v>160</v>
      </c>
      <c r="G265">
        <v>4.5</v>
      </c>
      <c r="H265">
        <v>2024</v>
      </c>
      <c r="I265" t="s">
        <v>1070</v>
      </c>
      <c r="J265" t="s">
        <v>1091</v>
      </c>
      <c r="K265">
        <v>5</v>
      </c>
      <c r="L265" t="s">
        <v>1059</v>
      </c>
      <c r="M265">
        <v>10</v>
      </c>
    </row>
    <row r="266" spans="1:13" x14ac:dyDescent="0.3">
      <c r="A266" t="s">
        <v>823</v>
      </c>
      <c r="B266" t="s">
        <v>22</v>
      </c>
      <c r="C266">
        <v>118</v>
      </c>
      <c r="D266" t="s">
        <v>11</v>
      </c>
      <c r="E266" s="28">
        <v>45204</v>
      </c>
      <c r="F266">
        <v>56</v>
      </c>
      <c r="G266">
        <v>3.7</v>
      </c>
      <c r="H266">
        <v>2024</v>
      </c>
      <c r="I266" t="s">
        <v>1068</v>
      </c>
      <c r="J266" t="s">
        <v>1091</v>
      </c>
      <c r="K266">
        <v>4</v>
      </c>
      <c r="L266" t="s">
        <v>1059</v>
      </c>
      <c r="M266">
        <v>10</v>
      </c>
    </row>
    <row r="267" spans="1:13" x14ac:dyDescent="0.3">
      <c r="A267" t="s">
        <v>825</v>
      </c>
      <c r="B267" t="s">
        <v>17</v>
      </c>
      <c r="C267">
        <v>78</v>
      </c>
      <c r="D267" t="s">
        <v>6</v>
      </c>
      <c r="E267" s="28">
        <v>45205</v>
      </c>
      <c r="F267">
        <v>74</v>
      </c>
      <c r="G267">
        <v>3.5</v>
      </c>
      <c r="H267">
        <v>2024</v>
      </c>
      <c r="I267" t="s">
        <v>1064</v>
      </c>
      <c r="J267" t="s">
        <v>1091</v>
      </c>
      <c r="K267">
        <v>4</v>
      </c>
      <c r="L267" t="s">
        <v>1059</v>
      </c>
      <c r="M267">
        <v>10</v>
      </c>
    </row>
    <row r="268" spans="1:13" x14ac:dyDescent="0.3">
      <c r="A268" t="s">
        <v>826</v>
      </c>
      <c r="B268" t="s">
        <v>7</v>
      </c>
      <c r="C268">
        <v>69</v>
      </c>
      <c r="D268" t="s">
        <v>10</v>
      </c>
      <c r="E268" s="28">
        <v>45205</v>
      </c>
      <c r="F268">
        <v>99</v>
      </c>
      <c r="G268">
        <v>2.7</v>
      </c>
      <c r="H268">
        <v>2024</v>
      </c>
      <c r="I268" t="s">
        <v>1064</v>
      </c>
      <c r="J268" t="s">
        <v>1091</v>
      </c>
      <c r="K268">
        <v>3</v>
      </c>
      <c r="L268" t="s">
        <v>1059</v>
      </c>
      <c r="M268">
        <v>10</v>
      </c>
    </row>
    <row r="269" spans="1:13" x14ac:dyDescent="0.3">
      <c r="A269" t="s">
        <v>828</v>
      </c>
      <c r="B269" t="s">
        <v>7</v>
      </c>
      <c r="C269">
        <v>134</v>
      </c>
      <c r="D269" t="s">
        <v>10</v>
      </c>
      <c r="E269" s="28">
        <v>45205</v>
      </c>
      <c r="F269">
        <v>35</v>
      </c>
      <c r="G269">
        <v>3.4</v>
      </c>
      <c r="H269">
        <v>2024</v>
      </c>
      <c r="I269" t="s">
        <v>1064</v>
      </c>
      <c r="J269" t="s">
        <v>1094</v>
      </c>
      <c r="K269">
        <v>3</v>
      </c>
      <c r="L269" t="s">
        <v>1059</v>
      </c>
      <c r="M269">
        <v>10</v>
      </c>
    </row>
    <row r="270" spans="1:13" x14ac:dyDescent="0.3">
      <c r="A270" t="s">
        <v>830</v>
      </c>
      <c r="B270" t="s">
        <v>23</v>
      </c>
      <c r="C270">
        <v>54</v>
      </c>
      <c r="D270" t="s">
        <v>6</v>
      </c>
      <c r="E270" s="28">
        <v>45206</v>
      </c>
      <c r="F270">
        <v>176</v>
      </c>
      <c r="G270">
        <v>4.4000000000000004</v>
      </c>
      <c r="H270">
        <v>2024</v>
      </c>
      <c r="I270" t="s">
        <v>1066</v>
      </c>
      <c r="J270" t="s">
        <v>1092</v>
      </c>
      <c r="K270">
        <v>4</v>
      </c>
      <c r="L270" t="s">
        <v>1059</v>
      </c>
      <c r="M270">
        <v>10</v>
      </c>
    </row>
    <row r="271" spans="1:13" x14ac:dyDescent="0.3">
      <c r="A271" t="s">
        <v>831</v>
      </c>
      <c r="B271" t="s">
        <v>23</v>
      </c>
      <c r="C271">
        <v>90</v>
      </c>
      <c r="D271" t="s">
        <v>6</v>
      </c>
      <c r="E271" s="28">
        <v>45206</v>
      </c>
      <c r="F271">
        <v>84</v>
      </c>
      <c r="G271">
        <v>4.3</v>
      </c>
      <c r="H271">
        <v>2024</v>
      </c>
      <c r="I271" t="s">
        <v>1066</v>
      </c>
      <c r="J271" t="s">
        <v>1091</v>
      </c>
      <c r="K271">
        <v>4</v>
      </c>
      <c r="L271" t="s">
        <v>1059</v>
      </c>
      <c r="M271">
        <v>10</v>
      </c>
    </row>
    <row r="272" spans="1:13" x14ac:dyDescent="0.3">
      <c r="A272" t="s">
        <v>835</v>
      </c>
      <c r="B272" t="s">
        <v>23</v>
      </c>
      <c r="C272">
        <v>87</v>
      </c>
      <c r="D272" t="s">
        <v>11</v>
      </c>
      <c r="E272" s="28">
        <v>45207</v>
      </c>
      <c r="F272">
        <v>23</v>
      </c>
      <c r="G272">
        <v>4.2</v>
      </c>
      <c r="H272">
        <v>2024</v>
      </c>
      <c r="I272" t="s">
        <v>1067</v>
      </c>
      <c r="J272" t="s">
        <v>1091</v>
      </c>
      <c r="K272">
        <v>4</v>
      </c>
      <c r="L272" t="s">
        <v>1059</v>
      </c>
      <c r="M272">
        <v>10</v>
      </c>
    </row>
    <row r="273" spans="1:13" x14ac:dyDescent="0.3">
      <c r="A273" t="s">
        <v>838</v>
      </c>
      <c r="B273" t="s">
        <v>22</v>
      </c>
      <c r="C273">
        <v>41</v>
      </c>
      <c r="D273" t="s">
        <v>9</v>
      </c>
      <c r="E273" s="28">
        <v>45209</v>
      </c>
      <c r="F273">
        <v>42</v>
      </c>
      <c r="G273">
        <v>3.8</v>
      </c>
      <c r="H273">
        <v>2024</v>
      </c>
      <c r="I273" t="s">
        <v>1069</v>
      </c>
      <c r="J273" t="s">
        <v>1092</v>
      </c>
      <c r="K273">
        <v>4</v>
      </c>
      <c r="L273" t="s">
        <v>1059</v>
      </c>
      <c r="M273">
        <v>10</v>
      </c>
    </row>
    <row r="274" spans="1:13" x14ac:dyDescent="0.3">
      <c r="A274" t="s">
        <v>840</v>
      </c>
      <c r="B274" t="s">
        <v>21</v>
      </c>
      <c r="C274">
        <v>108</v>
      </c>
      <c r="D274" t="s">
        <v>6</v>
      </c>
      <c r="E274" s="28">
        <v>45209</v>
      </c>
      <c r="F274">
        <v>68</v>
      </c>
      <c r="G274">
        <v>2.5</v>
      </c>
      <c r="H274">
        <v>2024</v>
      </c>
      <c r="I274" t="s">
        <v>1069</v>
      </c>
      <c r="J274" t="s">
        <v>1091</v>
      </c>
      <c r="K274">
        <v>3</v>
      </c>
      <c r="L274" t="s">
        <v>1059</v>
      </c>
      <c r="M274">
        <v>10</v>
      </c>
    </row>
    <row r="275" spans="1:13" x14ac:dyDescent="0.3">
      <c r="A275" t="s">
        <v>841</v>
      </c>
      <c r="B275" t="s">
        <v>17</v>
      </c>
      <c r="C275">
        <v>63</v>
      </c>
      <c r="D275" t="s">
        <v>10</v>
      </c>
      <c r="E275" s="28">
        <v>45209</v>
      </c>
      <c r="F275">
        <v>172</v>
      </c>
      <c r="G275">
        <v>4.9000000000000004</v>
      </c>
      <c r="H275">
        <v>2024</v>
      </c>
      <c r="I275" t="s">
        <v>1069</v>
      </c>
      <c r="J275" t="s">
        <v>1091</v>
      </c>
      <c r="K275">
        <v>5</v>
      </c>
      <c r="L275" t="s">
        <v>1059</v>
      </c>
      <c r="M275">
        <v>10</v>
      </c>
    </row>
    <row r="276" spans="1:13" x14ac:dyDescent="0.3">
      <c r="A276" t="s">
        <v>845</v>
      </c>
      <c r="B276" t="s">
        <v>21</v>
      </c>
      <c r="C276">
        <v>84</v>
      </c>
      <c r="D276" t="s">
        <v>13</v>
      </c>
      <c r="E276" s="28">
        <v>45210</v>
      </c>
      <c r="F276">
        <v>54</v>
      </c>
      <c r="G276">
        <v>3.3</v>
      </c>
      <c r="H276">
        <v>2024</v>
      </c>
      <c r="I276" t="s">
        <v>1070</v>
      </c>
      <c r="J276" t="s">
        <v>1091</v>
      </c>
      <c r="K276">
        <v>3</v>
      </c>
      <c r="L276" t="s">
        <v>1059</v>
      </c>
      <c r="M276">
        <v>10</v>
      </c>
    </row>
    <row r="277" spans="1:13" x14ac:dyDescent="0.3">
      <c r="A277" t="s">
        <v>846</v>
      </c>
      <c r="B277" t="s">
        <v>21</v>
      </c>
      <c r="C277">
        <v>150</v>
      </c>
      <c r="D277" t="s">
        <v>11</v>
      </c>
      <c r="E277" s="28">
        <v>45210</v>
      </c>
      <c r="F277">
        <v>108</v>
      </c>
      <c r="G277">
        <v>4.7</v>
      </c>
      <c r="H277">
        <v>2024</v>
      </c>
      <c r="I277" t="s">
        <v>1070</v>
      </c>
      <c r="J277" t="s">
        <v>1094</v>
      </c>
      <c r="K277">
        <v>5</v>
      </c>
      <c r="L277" t="s">
        <v>1059</v>
      </c>
      <c r="M277">
        <v>10</v>
      </c>
    </row>
    <row r="278" spans="1:13" x14ac:dyDescent="0.3">
      <c r="A278" t="s">
        <v>849</v>
      </c>
      <c r="B278" t="s">
        <v>23</v>
      </c>
      <c r="C278">
        <v>126</v>
      </c>
      <c r="D278" t="s">
        <v>13</v>
      </c>
      <c r="E278" s="28">
        <v>45211</v>
      </c>
      <c r="F278">
        <v>50</v>
      </c>
      <c r="G278">
        <v>4.8</v>
      </c>
      <c r="H278">
        <v>2024</v>
      </c>
      <c r="I278" t="s">
        <v>1068</v>
      </c>
      <c r="J278" t="s">
        <v>1094</v>
      </c>
      <c r="K278">
        <v>5</v>
      </c>
      <c r="L278" t="s">
        <v>1059</v>
      </c>
      <c r="M278">
        <v>10</v>
      </c>
    </row>
    <row r="279" spans="1:13" x14ac:dyDescent="0.3">
      <c r="A279" t="s">
        <v>851</v>
      </c>
      <c r="B279" t="s">
        <v>23</v>
      </c>
      <c r="C279">
        <v>139</v>
      </c>
      <c r="D279" t="s">
        <v>9</v>
      </c>
      <c r="E279" s="28">
        <v>45212</v>
      </c>
      <c r="F279">
        <v>48</v>
      </c>
      <c r="G279">
        <v>4.7</v>
      </c>
      <c r="H279">
        <v>2024</v>
      </c>
      <c r="I279" t="s">
        <v>1064</v>
      </c>
      <c r="J279" t="s">
        <v>1094</v>
      </c>
      <c r="K279">
        <v>5</v>
      </c>
      <c r="L279" t="s">
        <v>1059</v>
      </c>
      <c r="M279">
        <v>10</v>
      </c>
    </row>
    <row r="280" spans="1:13" x14ac:dyDescent="0.3">
      <c r="A280" t="s">
        <v>855</v>
      </c>
      <c r="B280" t="s">
        <v>17</v>
      </c>
      <c r="C280">
        <v>67</v>
      </c>
      <c r="D280" t="s">
        <v>11</v>
      </c>
      <c r="E280" s="28">
        <v>45213</v>
      </c>
      <c r="F280">
        <v>105</v>
      </c>
      <c r="G280">
        <v>3.8</v>
      </c>
      <c r="H280">
        <v>2024</v>
      </c>
      <c r="I280" t="s">
        <v>1066</v>
      </c>
      <c r="J280" t="s">
        <v>1091</v>
      </c>
      <c r="K280">
        <v>4</v>
      </c>
      <c r="L280" t="s">
        <v>1059</v>
      </c>
      <c r="M280">
        <v>10</v>
      </c>
    </row>
    <row r="281" spans="1:13" x14ac:dyDescent="0.3">
      <c r="A281" t="s">
        <v>863</v>
      </c>
      <c r="B281" t="s">
        <v>21</v>
      </c>
      <c r="C281">
        <v>133</v>
      </c>
      <c r="D281" t="s">
        <v>6</v>
      </c>
      <c r="E281" s="28">
        <v>45215</v>
      </c>
      <c r="F281">
        <v>40</v>
      </c>
      <c r="G281">
        <v>3.9</v>
      </c>
      <c r="H281">
        <v>2024</v>
      </c>
      <c r="I281" t="s">
        <v>1065</v>
      </c>
      <c r="J281" t="s">
        <v>1094</v>
      </c>
      <c r="K281">
        <v>4</v>
      </c>
      <c r="L281" t="s">
        <v>1059</v>
      </c>
      <c r="M281">
        <v>10</v>
      </c>
    </row>
    <row r="282" spans="1:13" x14ac:dyDescent="0.3">
      <c r="A282" t="s">
        <v>867</v>
      </c>
      <c r="B282" t="s">
        <v>21</v>
      </c>
      <c r="C282">
        <v>30</v>
      </c>
      <c r="D282" t="s">
        <v>6</v>
      </c>
      <c r="E282" s="28">
        <v>45215</v>
      </c>
      <c r="F282">
        <v>38</v>
      </c>
      <c r="G282">
        <v>3.7</v>
      </c>
      <c r="H282">
        <v>2024</v>
      </c>
      <c r="I282" t="s">
        <v>1065</v>
      </c>
      <c r="J282" t="s">
        <v>1093</v>
      </c>
      <c r="K282">
        <v>4</v>
      </c>
      <c r="L282" t="s">
        <v>1059</v>
      </c>
      <c r="M282">
        <v>10</v>
      </c>
    </row>
    <row r="283" spans="1:13" x14ac:dyDescent="0.3">
      <c r="A283" t="s">
        <v>868</v>
      </c>
      <c r="B283" t="s">
        <v>23</v>
      </c>
      <c r="C283">
        <v>87</v>
      </c>
      <c r="D283" t="s">
        <v>13</v>
      </c>
      <c r="E283" s="28">
        <v>45215</v>
      </c>
      <c r="F283">
        <v>27</v>
      </c>
      <c r="G283">
        <v>4.2</v>
      </c>
      <c r="H283">
        <v>2024</v>
      </c>
      <c r="I283" t="s">
        <v>1065</v>
      </c>
      <c r="J283" t="s">
        <v>1091</v>
      </c>
      <c r="K283">
        <v>4</v>
      </c>
      <c r="L283" t="s">
        <v>1059</v>
      </c>
      <c r="M283">
        <v>10</v>
      </c>
    </row>
    <row r="284" spans="1:13" x14ac:dyDescent="0.3">
      <c r="A284" t="s">
        <v>872</v>
      </c>
      <c r="B284" t="s">
        <v>21</v>
      </c>
      <c r="C284">
        <v>173</v>
      </c>
      <c r="D284" t="s">
        <v>11</v>
      </c>
      <c r="E284" s="28">
        <v>45217</v>
      </c>
      <c r="F284">
        <v>160</v>
      </c>
      <c r="G284">
        <v>2.8</v>
      </c>
      <c r="H284">
        <v>2024</v>
      </c>
      <c r="I284" t="s">
        <v>1070</v>
      </c>
      <c r="J284" t="s">
        <v>1094</v>
      </c>
      <c r="K284">
        <v>3</v>
      </c>
      <c r="L284" t="s">
        <v>1059</v>
      </c>
      <c r="M284">
        <v>10</v>
      </c>
    </row>
    <row r="285" spans="1:13" x14ac:dyDescent="0.3">
      <c r="A285" t="s">
        <v>880</v>
      </c>
      <c r="B285" t="s">
        <v>21</v>
      </c>
      <c r="C285">
        <v>94</v>
      </c>
      <c r="D285" t="s">
        <v>6</v>
      </c>
      <c r="E285" s="28">
        <v>45218</v>
      </c>
      <c r="F285">
        <v>120</v>
      </c>
      <c r="G285">
        <v>3.5</v>
      </c>
      <c r="H285">
        <v>2024</v>
      </c>
      <c r="I285" t="s">
        <v>1068</v>
      </c>
      <c r="J285" t="s">
        <v>1091</v>
      </c>
      <c r="K285">
        <v>4</v>
      </c>
      <c r="L285" t="s">
        <v>1059</v>
      </c>
      <c r="M285">
        <v>10</v>
      </c>
    </row>
    <row r="286" spans="1:13" x14ac:dyDescent="0.3">
      <c r="A286" t="s">
        <v>893</v>
      </c>
      <c r="B286" t="s">
        <v>21</v>
      </c>
      <c r="C286">
        <v>73</v>
      </c>
      <c r="D286" t="s">
        <v>9</v>
      </c>
      <c r="E286" s="28">
        <v>45223</v>
      </c>
      <c r="F286">
        <v>180</v>
      </c>
      <c r="G286">
        <v>3.6</v>
      </c>
      <c r="H286">
        <v>2024</v>
      </c>
      <c r="I286" t="s">
        <v>1069</v>
      </c>
      <c r="J286" t="s">
        <v>1091</v>
      </c>
      <c r="K286">
        <v>4</v>
      </c>
      <c r="L286" t="s">
        <v>1059</v>
      </c>
      <c r="M286">
        <v>10</v>
      </c>
    </row>
    <row r="287" spans="1:13" x14ac:dyDescent="0.3">
      <c r="A287" t="s">
        <v>894</v>
      </c>
      <c r="B287" t="s">
        <v>17</v>
      </c>
      <c r="C287">
        <v>87</v>
      </c>
      <c r="D287" t="s">
        <v>9</v>
      </c>
      <c r="E287" s="28">
        <v>45223</v>
      </c>
      <c r="F287">
        <v>42</v>
      </c>
      <c r="G287">
        <v>3.6</v>
      </c>
      <c r="H287">
        <v>2024</v>
      </c>
      <c r="I287" t="s">
        <v>1069</v>
      </c>
      <c r="J287" t="s">
        <v>1091</v>
      </c>
      <c r="K287">
        <v>4</v>
      </c>
      <c r="L287" t="s">
        <v>1059</v>
      </c>
      <c r="M287">
        <v>10</v>
      </c>
    </row>
    <row r="288" spans="1:13" x14ac:dyDescent="0.3">
      <c r="A288" t="s">
        <v>895</v>
      </c>
      <c r="B288" t="s">
        <v>17</v>
      </c>
      <c r="C288">
        <v>68</v>
      </c>
      <c r="D288" t="s">
        <v>9</v>
      </c>
      <c r="E288" s="28">
        <v>45224</v>
      </c>
      <c r="F288">
        <v>24</v>
      </c>
      <c r="G288">
        <v>4</v>
      </c>
      <c r="H288">
        <v>2024</v>
      </c>
      <c r="I288" t="s">
        <v>1070</v>
      </c>
      <c r="J288" t="s">
        <v>1091</v>
      </c>
      <c r="K288">
        <v>4</v>
      </c>
      <c r="L288" t="s">
        <v>1059</v>
      </c>
      <c r="M288">
        <v>10</v>
      </c>
    </row>
    <row r="289" spans="1:13" x14ac:dyDescent="0.3">
      <c r="A289" t="s">
        <v>898</v>
      </c>
      <c r="B289" t="s">
        <v>22</v>
      </c>
      <c r="C289">
        <v>109</v>
      </c>
      <c r="D289" t="s">
        <v>11</v>
      </c>
      <c r="E289" s="28">
        <v>45225</v>
      </c>
      <c r="F289">
        <v>180</v>
      </c>
      <c r="G289">
        <v>3.8</v>
      </c>
      <c r="H289">
        <v>2024</v>
      </c>
      <c r="I289" t="s">
        <v>1068</v>
      </c>
      <c r="J289" t="s">
        <v>1091</v>
      </c>
      <c r="K289">
        <v>4</v>
      </c>
      <c r="L289" t="s">
        <v>1059</v>
      </c>
      <c r="M289">
        <v>10</v>
      </c>
    </row>
    <row r="290" spans="1:13" x14ac:dyDescent="0.3">
      <c r="A290" t="s">
        <v>902</v>
      </c>
      <c r="B290" t="s">
        <v>21</v>
      </c>
      <c r="C290">
        <v>97</v>
      </c>
      <c r="D290" t="s">
        <v>11</v>
      </c>
      <c r="E290" s="28">
        <v>45226</v>
      </c>
      <c r="F290">
        <v>31</v>
      </c>
      <c r="G290">
        <v>2.2000000000000002</v>
      </c>
      <c r="H290">
        <v>2024</v>
      </c>
      <c r="I290" t="s">
        <v>1064</v>
      </c>
      <c r="J290" t="s">
        <v>1091</v>
      </c>
      <c r="K290">
        <v>2</v>
      </c>
      <c r="L290" t="s">
        <v>1059</v>
      </c>
      <c r="M290">
        <v>10</v>
      </c>
    </row>
    <row r="291" spans="1:13" x14ac:dyDescent="0.3">
      <c r="A291" t="s">
        <v>908</v>
      </c>
      <c r="B291" t="s">
        <v>21</v>
      </c>
      <c r="C291">
        <v>100</v>
      </c>
      <c r="D291" t="s">
        <v>13</v>
      </c>
      <c r="E291" s="28">
        <v>45227</v>
      </c>
      <c r="F291">
        <v>150</v>
      </c>
      <c r="G291">
        <v>2.6</v>
      </c>
      <c r="H291">
        <v>2024</v>
      </c>
      <c r="I291" t="s">
        <v>1066</v>
      </c>
      <c r="J291" t="s">
        <v>1091</v>
      </c>
      <c r="K291">
        <v>3</v>
      </c>
      <c r="L291" t="s">
        <v>1059</v>
      </c>
      <c r="M291">
        <v>10</v>
      </c>
    </row>
    <row r="292" spans="1:13" x14ac:dyDescent="0.3">
      <c r="A292" t="s">
        <v>910</v>
      </c>
      <c r="B292" t="s">
        <v>7</v>
      </c>
      <c r="C292">
        <v>41</v>
      </c>
      <c r="D292" t="s">
        <v>10</v>
      </c>
      <c r="E292" s="28">
        <v>45228</v>
      </c>
      <c r="F292">
        <v>140</v>
      </c>
      <c r="G292">
        <v>3.7</v>
      </c>
      <c r="H292">
        <v>2024</v>
      </c>
      <c r="I292" t="s">
        <v>1067</v>
      </c>
      <c r="J292" t="s">
        <v>1092</v>
      </c>
      <c r="K292">
        <v>4</v>
      </c>
      <c r="L292" t="s">
        <v>1059</v>
      </c>
      <c r="M292">
        <v>10</v>
      </c>
    </row>
    <row r="293" spans="1:13" x14ac:dyDescent="0.3">
      <c r="A293" t="s">
        <v>913</v>
      </c>
      <c r="B293" t="s">
        <v>17</v>
      </c>
      <c r="C293">
        <v>142</v>
      </c>
      <c r="D293" t="s">
        <v>10</v>
      </c>
      <c r="E293" s="28">
        <v>45229</v>
      </c>
      <c r="F293">
        <v>40</v>
      </c>
      <c r="G293">
        <v>3.8</v>
      </c>
      <c r="H293">
        <v>2024</v>
      </c>
      <c r="I293" t="s">
        <v>1065</v>
      </c>
      <c r="J293" t="s">
        <v>1094</v>
      </c>
      <c r="K293">
        <v>4</v>
      </c>
      <c r="L293" t="s">
        <v>1059</v>
      </c>
      <c r="M293">
        <v>10</v>
      </c>
    </row>
    <row r="294" spans="1:13" x14ac:dyDescent="0.3">
      <c r="A294" t="s">
        <v>914</v>
      </c>
      <c r="B294" t="s">
        <v>22</v>
      </c>
      <c r="C294">
        <v>61</v>
      </c>
      <c r="D294" t="s">
        <v>10</v>
      </c>
      <c r="E294" s="28">
        <v>45229</v>
      </c>
      <c r="F294">
        <v>82</v>
      </c>
      <c r="G294">
        <v>3.1</v>
      </c>
      <c r="H294">
        <v>2024</v>
      </c>
      <c r="I294" t="s">
        <v>1065</v>
      </c>
      <c r="J294" t="s">
        <v>1091</v>
      </c>
      <c r="K294">
        <v>3</v>
      </c>
      <c r="L294" t="s">
        <v>1059</v>
      </c>
      <c r="M294">
        <v>10</v>
      </c>
    </row>
    <row r="295" spans="1:13" x14ac:dyDescent="0.3">
      <c r="A295" t="s">
        <v>916</v>
      </c>
      <c r="B295" t="s">
        <v>23</v>
      </c>
      <c r="C295">
        <v>165</v>
      </c>
      <c r="D295" t="s">
        <v>13</v>
      </c>
      <c r="E295" s="28">
        <v>45231</v>
      </c>
      <c r="F295">
        <v>66</v>
      </c>
      <c r="G295">
        <v>4.8</v>
      </c>
      <c r="H295">
        <v>2024</v>
      </c>
      <c r="I295" t="s">
        <v>1070</v>
      </c>
      <c r="J295" t="s">
        <v>1094</v>
      </c>
      <c r="K295">
        <v>5</v>
      </c>
      <c r="L295" t="s">
        <v>1060</v>
      </c>
      <c r="M295">
        <v>11</v>
      </c>
    </row>
    <row r="296" spans="1:13" x14ac:dyDescent="0.3">
      <c r="A296" t="s">
        <v>918</v>
      </c>
      <c r="B296" t="s">
        <v>21</v>
      </c>
      <c r="C296">
        <v>103</v>
      </c>
      <c r="D296" t="s">
        <v>13</v>
      </c>
      <c r="E296" s="28">
        <v>45232</v>
      </c>
      <c r="F296">
        <v>66</v>
      </c>
      <c r="G296">
        <v>4.4000000000000004</v>
      </c>
      <c r="H296">
        <v>2024</v>
      </c>
      <c r="I296" t="s">
        <v>1068</v>
      </c>
      <c r="J296" t="s">
        <v>1091</v>
      </c>
      <c r="K296">
        <v>4</v>
      </c>
      <c r="L296" t="s">
        <v>1060</v>
      </c>
      <c r="M296">
        <v>11</v>
      </c>
    </row>
    <row r="297" spans="1:13" x14ac:dyDescent="0.3">
      <c r="A297" t="s">
        <v>919</v>
      </c>
      <c r="B297" t="s">
        <v>17</v>
      </c>
      <c r="C297">
        <v>56</v>
      </c>
      <c r="D297" t="s">
        <v>6</v>
      </c>
      <c r="E297" s="28">
        <v>45233</v>
      </c>
      <c r="F297">
        <v>160</v>
      </c>
      <c r="G297">
        <v>3.8</v>
      </c>
      <c r="H297">
        <v>2024</v>
      </c>
      <c r="I297" t="s">
        <v>1064</v>
      </c>
      <c r="J297" t="s">
        <v>1092</v>
      </c>
      <c r="K297">
        <v>4</v>
      </c>
      <c r="L297" t="s">
        <v>1060</v>
      </c>
      <c r="M297">
        <v>11</v>
      </c>
    </row>
    <row r="298" spans="1:13" x14ac:dyDescent="0.3">
      <c r="A298" t="s">
        <v>921</v>
      </c>
      <c r="B298" t="s">
        <v>17</v>
      </c>
      <c r="C298">
        <v>112</v>
      </c>
      <c r="D298" t="s">
        <v>11</v>
      </c>
      <c r="E298" s="28">
        <v>45234</v>
      </c>
      <c r="F298">
        <v>200</v>
      </c>
      <c r="G298">
        <v>4.5999999999999996</v>
      </c>
      <c r="H298">
        <v>2024</v>
      </c>
      <c r="I298" t="s">
        <v>1066</v>
      </c>
      <c r="J298" t="s">
        <v>1091</v>
      </c>
      <c r="K298">
        <v>5</v>
      </c>
      <c r="L298" t="s">
        <v>1060</v>
      </c>
      <c r="M298">
        <v>11</v>
      </c>
    </row>
    <row r="299" spans="1:13" x14ac:dyDescent="0.3">
      <c r="A299" t="s">
        <v>923</v>
      </c>
      <c r="B299" t="s">
        <v>21</v>
      </c>
      <c r="C299">
        <v>105</v>
      </c>
      <c r="D299" t="s">
        <v>13</v>
      </c>
      <c r="E299" s="28">
        <v>45237</v>
      </c>
      <c r="F299">
        <v>112</v>
      </c>
      <c r="G299">
        <v>3.2</v>
      </c>
      <c r="H299">
        <v>2024</v>
      </c>
      <c r="I299" t="s">
        <v>1069</v>
      </c>
      <c r="J299" t="s">
        <v>1091</v>
      </c>
      <c r="K299">
        <v>3</v>
      </c>
      <c r="L299" t="s">
        <v>1060</v>
      </c>
      <c r="M299">
        <v>11</v>
      </c>
    </row>
    <row r="300" spans="1:13" x14ac:dyDescent="0.3">
      <c r="A300" t="s">
        <v>924</v>
      </c>
      <c r="B300" t="s">
        <v>23</v>
      </c>
      <c r="C300">
        <v>91</v>
      </c>
      <c r="D300" t="s">
        <v>6</v>
      </c>
      <c r="E300" s="28">
        <v>45237</v>
      </c>
      <c r="F300">
        <v>110</v>
      </c>
      <c r="G300">
        <v>3.7</v>
      </c>
      <c r="H300">
        <v>2024</v>
      </c>
      <c r="I300" t="s">
        <v>1069</v>
      </c>
      <c r="J300" t="s">
        <v>1091</v>
      </c>
      <c r="K300">
        <v>4</v>
      </c>
      <c r="L300" t="s">
        <v>1060</v>
      </c>
      <c r="M300">
        <v>11</v>
      </c>
    </row>
    <row r="301" spans="1:13" x14ac:dyDescent="0.3">
      <c r="A301" t="s">
        <v>927</v>
      </c>
      <c r="B301" t="s">
        <v>23</v>
      </c>
      <c r="C301">
        <v>56</v>
      </c>
      <c r="D301" t="s">
        <v>9</v>
      </c>
      <c r="E301" s="28">
        <v>45238</v>
      </c>
      <c r="F301">
        <v>124</v>
      </c>
      <c r="G301">
        <v>2.6</v>
      </c>
      <c r="H301">
        <v>2024</v>
      </c>
      <c r="I301" t="s">
        <v>1070</v>
      </c>
      <c r="J301" t="s">
        <v>1092</v>
      </c>
      <c r="K301">
        <v>3</v>
      </c>
      <c r="L301" t="s">
        <v>1060</v>
      </c>
      <c r="M301">
        <v>11</v>
      </c>
    </row>
    <row r="302" spans="1:13" x14ac:dyDescent="0.3">
      <c r="A302" t="s">
        <v>931</v>
      </c>
      <c r="B302" t="s">
        <v>21</v>
      </c>
      <c r="C302">
        <v>110</v>
      </c>
      <c r="D302" t="s">
        <v>9</v>
      </c>
      <c r="E302" s="28">
        <v>45240</v>
      </c>
      <c r="F302">
        <v>132</v>
      </c>
      <c r="G302">
        <v>3.6</v>
      </c>
      <c r="H302">
        <v>2024</v>
      </c>
      <c r="I302" t="s">
        <v>1064</v>
      </c>
      <c r="J302" t="s">
        <v>1091</v>
      </c>
      <c r="K302">
        <v>4</v>
      </c>
      <c r="L302" t="s">
        <v>1060</v>
      </c>
      <c r="M302">
        <v>11</v>
      </c>
    </row>
    <row r="303" spans="1:13" x14ac:dyDescent="0.3">
      <c r="A303" t="s">
        <v>938</v>
      </c>
      <c r="B303" t="s">
        <v>17</v>
      </c>
      <c r="C303">
        <v>82</v>
      </c>
      <c r="D303" t="s">
        <v>10</v>
      </c>
      <c r="E303" s="28">
        <v>45243</v>
      </c>
      <c r="F303">
        <v>172</v>
      </c>
      <c r="G303">
        <v>4.0999999999999996</v>
      </c>
      <c r="H303">
        <v>2024</v>
      </c>
      <c r="I303" t="s">
        <v>1065</v>
      </c>
      <c r="J303" t="s">
        <v>1091</v>
      </c>
      <c r="K303">
        <v>4</v>
      </c>
      <c r="L303" t="s">
        <v>1060</v>
      </c>
      <c r="M303">
        <v>11</v>
      </c>
    </row>
    <row r="304" spans="1:13" x14ac:dyDescent="0.3">
      <c r="A304" t="s">
        <v>939</v>
      </c>
      <c r="B304" t="s">
        <v>22</v>
      </c>
      <c r="C304">
        <v>91</v>
      </c>
      <c r="D304" t="s">
        <v>11</v>
      </c>
      <c r="E304" s="28">
        <v>45243</v>
      </c>
      <c r="F304">
        <v>108</v>
      </c>
      <c r="G304">
        <v>3.8</v>
      </c>
      <c r="H304">
        <v>2024</v>
      </c>
      <c r="I304" t="s">
        <v>1065</v>
      </c>
      <c r="J304" t="s">
        <v>1091</v>
      </c>
      <c r="K304">
        <v>4</v>
      </c>
      <c r="L304" t="s">
        <v>1060</v>
      </c>
      <c r="M304">
        <v>11</v>
      </c>
    </row>
    <row r="305" spans="1:13" x14ac:dyDescent="0.3">
      <c r="A305" t="s">
        <v>942</v>
      </c>
      <c r="B305" t="s">
        <v>17</v>
      </c>
      <c r="C305">
        <v>138</v>
      </c>
      <c r="D305" t="s">
        <v>6</v>
      </c>
      <c r="E305" s="28">
        <v>45244</v>
      </c>
      <c r="F305">
        <v>105</v>
      </c>
      <c r="G305">
        <v>3.9</v>
      </c>
      <c r="H305">
        <v>2024</v>
      </c>
      <c r="I305" t="s">
        <v>1069</v>
      </c>
      <c r="J305" t="s">
        <v>1094</v>
      </c>
      <c r="K305">
        <v>4</v>
      </c>
      <c r="L305" t="s">
        <v>1060</v>
      </c>
      <c r="M305">
        <v>11</v>
      </c>
    </row>
    <row r="306" spans="1:13" x14ac:dyDescent="0.3">
      <c r="A306" t="s">
        <v>946</v>
      </c>
      <c r="B306" t="s">
        <v>23</v>
      </c>
      <c r="C306">
        <v>53</v>
      </c>
      <c r="D306" t="s">
        <v>6</v>
      </c>
      <c r="E306" s="28">
        <v>45246</v>
      </c>
      <c r="F306">
        <v>37</v>
      </c>
      <c r="G306">
        <v>4.0999999999999996</v>
      </c>
      <c r="H306">
        <v>2024</v>
      </c>
      <c r="I306" t="s">
        <v>1068</v>
      </c>
      <c r="J306" t="s">
        <v>1092</v>
      </c>
      <c r="K306">
        <v>4</v>
      </c>
      <c r="L306" t="s">
        <v>1060</v>
      </c>
      <c r="M306">
        <v>11</v>
      </c>
    </row>
    <row r="307" spans="1:13" x14ac:dyDescent="0.3">
      <c r="A307" t="s">
        <v>952</v>
      </c>
      <c r="B307" t="s">
        <v>21</v>
      </c>
      <c r="C307">
        <v>96</v>
      </c>
      <c r="D307" t="s">
        <v>9</v>
      </c>
      <c r="E307" s="28">
        <v>45248</v>
      </c>
      <c r="F307">
        <v>215</v>
      </c>
      <c r="G307">
        <v>2.5</v>
      </c>
      <c r="H307">
        <v>2024</v>
      </c>
      <c r="I307" t="s">
        <v>1066</v>
      </c>
      <c r="J307" t="s">
        <v>1091</v>
      </c>
      <c r="K307">
        <v>3</v>
      </c>
      <c r="L307" t="s">
        <v>1060</v>
      </c>
      <c r="M307">
        <v>11</v>
      </c>
    </row>
    <row r="308" spans="1:13" x14ac:dyDescent="0.3">
      <c r="A308" t="s">
        <v>955</v>
      </c>
      <c r="B308" t="s">
        <v>23</v>
      </c>
      <c r="C308">
        <v>50</v>
      </c>
      <c r="D308" t="s">
        <v>11</v>
      </c>
      <c r="E308" s="28">
        <v>45249</v>
      </c>
      <c r="F308">
        <v>180</v>
      </c>
      <c r="G308">
        <v>1.8</v>
      </c>
      <c r="H308">
        <v>2024</v>
      </c>
      <c r="I308" t="s">
        <v>1067</v>
      </c>
      <c r="J308" t="s">
        <v>1092</v>
      </c>
      <c r="K308">
        <v>2</v>
      </c>
      <c r="L308" t="s">
        <v>1060</v>
      </c>
      <c r="M308">
        <v>11</v>
      </c>
    </row>
    <row r="309" spans="1:13" x14ac:dyDescent="0.3">
      <c r="A309" t="s">
        <v>956</v>
      </c>
      <c r="B309" t="s">
        <v>17</v>
      </c>
      <c r="C309">
        <v>69</v>
      </c>
      <c r="D309" t="s">
        <v>6</v>
      </c>
      <c r="E309" s="28">
        <v>45250</v>
      </c>
      <c r="F309">
        <v>225</v>
      </c>
      <c r="G309">
        <v>3.7</v>
      </c>
      <c r="H309">
        <v>2024</v>
      </c>
      <c r="I309" t="s">
        <v>1065</v>
      </c>
      <c r="J309" t="s">
        <v>1091</v>
      </c>
      <c r="K309">
        <v>4</v>
      </c>
      <c r="L309" t="s">
        <v>1060</v>
      </c>
      <c r="M309">
        <v>11</v>
      </c>
    </row>
    <row r="310" spans="1:13" x14ac:dyDescent="0.3">
      <c r="A310" t="s">
        <v>958</v>
      </c>
      <c r="B310" t="s">
        <v>21</v>
      </c>
      <c r="C310">
        <v>158</v>
      </c>
      <c r="D310" t="s">
        <v>6</v>
      </c>
      <c r="E310" s="28">
        <v>45251</v>
      </c>
      <c r="F310">
        <v>36</v>
      </c>
      <c r="G310">
        <v>3</v>
      </c>
      <c r="H310">
        <v>2024</v>
      </c>
      <c r="I310" t="s">
        <v>1069</v>
      </c>
      <c r="J310" t="s">
        <v>1094</v>
      </c>
      <c r="K310">
        <v>3</v>
      </c>
      <c r="L310" t="s">
        <v>1060</v>
      </c>
      <c r="M310">
        <v>11</v>
      </c>
    </row>
    <row r="311" spans="1:13" x14ac:dyDescent="0.3">
      <c r="A311" t="s">
        <v>960</v>
      </c>
      <c r="B311" t="s">
        <v>21</v>
      </c>
      <c r="C311">
        <v>78</v>
      </c>
      <c r="D311" t="s">
        <v>11</v>
      </c>
      <c r="E311" s="28">
        <v>45253</v>
      </c>
      <c r="F311">
        <v>140</v>
      </c>
      <c r="G311">
        <v>4</v>
      </c>
      <c r="H311">
        <v>2024</v>
      </c>
      <c r="I311" t="s">
        <v>1068</v>
      </c>
      <c r="J311" t="s">
        <v>1091</v>
      </c>
      <c r="K311">
        <v>4</v>
      </c>
      <c r="L311" t="s">
        <v>1060</v>
      </c>
      <c r="M311">
        <v>11</v>
      </c>
    </row>
    <row r="312" spans="1:13" x14ac:dyDescent="0.3">
      <c r="A312" t="s">
        <v>961</v>
      </c>
      <c r="B312" t="s">
        <v>21</v>
      </c>
      <c r="C312">
        <v>102</v>
      </c>
      <c r="D312" t="s">
        <v>9</v>
      </c>
      <c r="E312" s="28">
        <v>45254</v>
      </c>
      <c r="F312">
        <v>104</v>
      </c>
      <c r="G312">
        <v>4.5</v>
      </c>
      <c r="H312">
        <v>2024</v>
      </c>
      <c r="I312" t="s">
        <v>1064</v>
      </c>
      <c r="J312" t="s">
        <v>1091</v>
      </c>
      <c r="K312">
        <v>5</v>
      </c>
      <c r="L312" t="s">
        <v>1060</v>
      </c>
      <c r="M312">
        <v>11</v>
      </c>
    </row>
    <row r="313" spans="1:13" x14ac:dyDescent="0.3">
      <c r="A313" t="s">
        <v>967</v>
      </c>
      <c r="B313" t="s">
        <v>22</v>
      </c>
      <c r="C313">
        <v>83</v>
      </c>
      <c r="D313" t="s">
        <v>9</v>
      </c>
      <c r="E313" s="28">
        <v>45257</v>
      </c>
      <c r="F313">
        <v>126</v>
      </c>
      <c r="G313">
        <v>1.5</v>
      </c>
      <c r="H313">
        <v>2024</v>
      </c>
      <c r="I313" t="s">
        <v>1065</v>
      </c>
      <c r="J313" t="s">
        <v>1091</v>
      </c>
      <c r="K313">
        <v>2</v>
      </c>
      <c r="L313" t="s">
        <v>1060</v>
      </c>
      <c r="M313">
        <v>11</v>
      </c>
    </row>
    <row r="314" spans="1:13" x14ac:dyDescent="0.3">
      <c r="A314" t="s">
        <v>968</v>
      </c>
      <c r="B314" t="s">
        <v>23</v>
      </c>
      <c r="C314">
        <v>80</v>
      </c>
      <c r="D314" t="s">
        <v>10</v>
      </c>
      <c r="E314" s="28">
        <v>45258</v>
      </c>
      <c r="F314">
        <v>148</v>
      </c>
      <c r="G314">
        <v>4.0999999999999996</v>
      </c>
      <c r="H314">
        <v>2024</v>
      </c>
      <c r="I314" t="s">
        <v>1069</v>
      </c>
      <c r="J314" t="s">
        <v>1091</v>
      </c>
      <c r="K314">
        <v>4</v>
      </c>
      <c r="L314" t="s">
        <v>1060</v>
      </c>
      <c r="M314">
        <v>11</v>
      </c>
    </row>
    <row r="315" spans="1:13" x14ac:dyDescent="0.3">
      <c r="A315" t="s">
        <v>969</v>
      </c>
      <c r="B315" t="s">
        <v>22</v>
      </c>
      <c r="C315">
        <v>152</v>
      </c>
      <c r="D315" t="s">
        <v>9</v>
      </c>
      <c r="E315" s="28">
        <v>45258</v>
      </c>
      <c r="F315">
        <v>125</v>
      </c>
      <c r="G315">
        <v>3.9</v>
      </c>
      <c r="H315">
        <v>2024</v>
      </c>
      <c r="I315" t="s">
        <v>1069</v>
      </c>
      <c r="J315" t="s">
        <v>1094</v>
      </c>
      <c r="K315">
        <v>4</v>
      </c>
      <c r="L315" t="s">
        <v>1060</v>
      </c>
      <c r="M315">
        <v>11</v>
      </c>
    </row>
    <row r="316" spans="1:13" x14ac:dyDescent="0.3">
      <c r="A316" t="s">
        <v>972</v>
      </c>
      <c r="B316" t="s">
        <v>23</v>
      </c>
      <c r="C316">
        <v>140</v>
      </c>
      <c r="D316" t="s">
        <v>11</v>
      </c>
      <c r="E316" s="28">
        <v>45260</v>
      </c>
      <c r="F316">
        <v>90</v>
      </c>
      <c r="G316">
        <v>4.5999999999999996</v>
      </c>
      <c r="H316">
        <v>2024</v>
      </c>
      <c r="I316" t="s">
        <v>1068</v>
      </c>
      <c r="J316" t="s">
        <v>1094</v>
      </c>
      <c r="K316">
        <v>5</v>
      </c>
      <c r="L316" t="s">
        <v>1060</v>
      </c>
      <c r="M316">
        <v>11</v>
      </c>
    </row>
    <row r="317" spans="1:13" x14ac:dyDescent="0.3">
      <c r="A317" t="s">
        <v>974</v>
      </c>
      <c r="B317" t="s">
        <v>21</v>
      </c>
      <c r="C317">
        <v>79</v>
      </c>
      <c r="D317" t="s">
        <v>6</v>
      </c>
      <c r="E317" s="28">
        <v>45261</v>
      </c>
      <c r="F317">
        <v>115</v>
      </c>
      <c r="G317">
        <v>2.2999999999999998</v>
      </c>
      <c r="H317">
        <v>2024</v>
      </c>
      <c r="I317" t="s">
        <v>1064</v>
      </c>
      <c r="J317" t="s">
        <v>1091</v>
      </c>
      <c r="K317">
        <v>2</v>
      </c>
      <c r="L317" t="s">
        <v>1061</v>
      </c>
      <c r="M317">
        <v>12</v>
      </c>
    </row>
    <row r="318" spans="1:13" x14ac:dyDescent="0.3">
      <c r="A318" t="s">
        <v>977</v>
      </c>
      <c r="B318" t="s">
        <v>21</v>
      </c>
      <c r="C318">
        <v>102</v>
      </c>
      <c r="D318" t="s">
        <v>9</v>
      </c>
      <c r="E318" s="28">
        <v>45262</v>
      </c>
      <c r="F318">
        <v>72</v>
      </c>
      <c r="G318">
        <v>3.7</v>
      </c>
      <c r="H318">
        <v>2024</v>
      </c>
      <c r="I318" t="s">
        <v>1066</v>
      </c>
      <c r="J318" t="s">
        <v>1091</v>
      </c>
      <c r="K318">
        <v>4</v>
      </c>
      <c r="L318" t="s">
        <v>1061</v>
      </c>
      <c r="M318">
        <v>12</v>
      </c>
    </row>
    <row r="319" spans="1:13" x14ac:dyDescent="0.3">
      <c r="A319" t="s">
        <v>978</v>
      </c>
      <c r="B319" t="s">
        <v>7</v>
      </c>
      <c r="C319">
        <v>62</v>
      </c>
      <c r="D319" t="s">
        <v>10</v>
      </c>
      <c r="E319" s="28">
        <v>45262</v>
      </c>
      <c r="F319">
        <v>205</v>
      </c>
      <c r="G319">
        <v>4.2</v>
      </c>
      <c r="H319">
        <v>2024</v>
      </c>
      <c r="I319" t="s">
        <v>1066</v>
      </c>
      <c r="J319" t="s">
        <v>1091</v>
      </c>
      <c r="K319">
        <v>4</v>
      </c>
      <c r="L319" t="s">
        <v>1061</v>
      </c>
      <c r="M319">
        <v>12</v>
      </c>
    </row>
    <row r="320" spans="1:13" x14ac:dyDescent="0.3">
      <c r="A320" t="s">
        <v>981</v>
      </c>
      <c r="B320" t="s">
        <v>21</v>
      </c>
      <c r="C320">
        <v>51</v>
      </c>
      <c r="D320" t="s">
        <v>6</v>
      </c>
      <c r="E320" s="28">
        <v>45263</v>
      </c>
      <c r="F320">
        <v>64</v>
      </c>
      <c r="G320">
        <v>3.7</v>
      </c>
      <c r="H320">
        <v>2024</v>
      </c>
      <c r="I320" t="s">
        <v>1067</v>
      </c>
      <c r="J320" t="s">
        <v>1092</v>
      </c>
      <c r="K320">
        <v>4</v>
      </c>
      <c r="L320" t="s">
        <v>1061</v>
      </c>
      <c r="M320">
        <v>12</v>
      </c>
    </row>
    <row r="321" spans="1:13" x14ac:dyDescent="0.3">
      <c r="A321" t="s">
        <v>982</v>
      </c>
      <c r="B321" t="s">
        <v>7</v>
      </c>
      <c r="C321">
        <v>110</v>
      </c>
      <c r="D321" t="s">
        <v>10</v>
      </c>
      <c r="E321" s="28">
        <v>45264</v>
      </c>
      <c r="F321">
        <v>72</v>
      </c>
      <c r="G321">
        <v>3.7</v>
      </c>
      <c r="H321">
        <v>2024</v>
      </c>
      <c r="I321" t="s">
        <v>1065</v>
      </c>
      <c r="J321" t="s">
        <v>1091</v>
      </c>
      <c r="K321">
        <v>4</v>
      </c>
      <c r="L321" t="s">
        <v>1061</v>
      </c>
      <c r="M321">
        <v>12</v>
      </c>
    </row>
    <row r="322" spans="1:13" x14ac:dyDescent="0.3">
      <c r="A322" t="s">
        <v>988</v>
      </c>
      <c r="B322" t="s">
        <v>22</v>
      </c>
      <c r="C322">
        <v>63</v>
      </c>
      <c r="D322" t="s">
        <v>11</v>
      </c>
      <c r="E322" s="28">
        <v>45269</v>
      </c>
      <c r="F322">
        <v>82</v>
      </c>
      <c r="G322">
        <v>3.7</v>
      </c>
      <c r="H322">
        <v>2024</v>
      </c>
      <c r="I322" t="s">
        <v>1066</v>
      </c>
      <c r="J322" t="s">
        <v>1091</v>
      </c>
      <c r="K322">
        <v>4</v>
      </c>
      <c r="L322" t="s">
        <v>1061</v>
      </c>
      <c r="M322">
        <v>12</v>
      </c>
    </row>
    <row r="323" spans="1:13" x14ac:dyDescent="0.3">
      <c r="A323" t="s">
        <v>990</v>
      </c>
      <c r="B323" t="s">
        <v>23</v>
      </c>
      <c r="C323">
        <v>94</v>
      </c>
      <c r="D323" t="s">
        <v>9</v>
      </c>
      <c r="E323" s="28">
        <v>45273</v>
      </c>
      <c r="F323">
        <v>78</v>
      </c>
      <c r="G323">
        <v>3.3</v>
      </c>
      <c r="H323">
        <v>2024</v>
      </c>
      <c r="I323" t="s">
        <v>1070</v>
      </c>
      <c r="J323" t="s">
        <v>1091</v>
      </c>
      <c r="K323">
        <v>3</v>
      </c>
      <c r="L323" t="s">
        <v>1061</v>
      </c>
      <c r="M323">
        <v>12</v>
      </c>
    </row>
    <row r="324" spans="1:13" x14ac:dyDescent="0.3">
      <c r="A324" t="s">
        <v>991</v>
      </c>
      <c r="B324" t="s">
        <v>7</v>
      </c>
      <c r="C324">
        <v>46</v>
      </c>
      <c r="D324" t="s">
        <v>13</v>
      </c>
      <c r="E324" s="28">
        <v>45274</v>
      </c>
      <c r="F324">
        <v>135</v>
      </c>
      <c r="G324">
        <v>4.2</v>
      </c>
      <c r="H324">
        <v>2024</v>
      </c>
      <c r="I324" t="s">
        <v>1068</v>
      </c>
      <c r="J324" t="s">
        <v>1092</v>
      </c>
      <c r="K324">
        <v>4</v>
      </c>
      <c r="L324" t="s">
        <v>1061</v>
      </c>
      <c r="M324">
        <v>12</v>
      </c>
    </row>
    <row r="325" spans="1:13" x14ac:dyDescent="0.3">
      <c r="A325" t="s">
        <v>1004</v>
      </c>
      <c r="B325" t="s">
        <v>17</v>
      </c>
      <c r="C325">
        <v>151</v>
      </c>
      <c r="D325" t="s">
        <v>9</v>
      </c>
      <c r="E325" s="28">
        <v>45275</v>
      </c>
      <c r="F325">
        <v>117</v>
      </c>
      <c r="G325">
        <v>2</v>
      </c>
      <c r="H325">
        <v>2024</v>
      </c>
      <c r="I325" t="s">
        <v>1064</v>
      </c>
      <c r="J325" t="s">
        <v>1094</v>
      </c>
      <c r="K325">
        <v>2</v>
      </c>
      <c r="L325" t="s">
        <v>1061</v>
      </c>
      <c r="M325">
        <v>12</v>
      </c>
    </row>
    <row r="326" spans="1:13" x14ac:dyDescent="0.3">
      <c r="A326" t="s">
        <v>1006</v>
      </c>
      <c r="B326" t="s">
        <v>23</v>
      </c>
      <c r="C326">
        <v>45</v>
      </c>
      <c r="D326" t="s">
        <v>10</v>
      </c>
      <c r="E326" s="28">
        <v>45276</v>
      </c>
      <c r="F326">
        <v>84</v>
      </c>
      <c r="G326">
        <v>2.8</v>
      </c>
      <c r="H326">
        <v>2024</v>
      </c>
      <c r="I326" t="s">
        <v>1066</v>
      </c>
      <c r="J326" t="s">
        <v>1092</v>
      </c>
      <c r="K326">
        <v>3</v>
      </c>
      <c r="L326" t="s">
        <v>1061</v>
      </c>
      <c r="M326">
        <v>12</v>
      </c>
    </row>
    <row r="327" spans="1:13" x14ac:dyDescent="0.3">
      <c r="A327" t="s">
        <v>1010</v>
      </c>
      <c r="B327" t="s">
        <v>23</v>
      </c>
      <c r="C327">
        <v>126</v>
      </c>
      <c r="D327" t="s">
        <v>11</v>
      </c>
      <c r="E327" s="28">
        <v>45277</v>
      </c>
      <c r="F327">
        <v>80</v>
      </c>
      <c r="G327">
        <v>4.7</v>
      </c>
      <c r="H327">
        <v>2024</v>
      </c>
      <c r="I327" t="s">
        <v>1067</v>
      </c>
      <c r="J327" t="s">
        <v>1094</v>
      </c>
      <c r="K327">
        <v>5</v>
      </c>
      <c r="L327" t="s">
        <v>1061</v>
      </c>
      <c r="M327">
        <v>12</v>
      </c>
    </row>
    <row r="328" spans="1:13" x14ac:dyDescent="0.3">
      <c r="A328" t="s">
        <v>1012</v>
      </c>
      <c r="B328" t="s">
        <v>23</v>
      </c>
      <c r="C328">
        <v>84</v>
      </c>
      <c r="D328" t="s">
        <v>6</v>
      </c>
      <c r="E328" s="28">
        <v>45279</v>
      </c>
      <c r="F328">
        <v>180</v>
      </c>
      <c r="G328">
        <v>4.9000000000000004</v>
      </c>
      <c r="H328">
        <v>2024</v>
      </c>
      <c r="I328" t="s">
        <v>1069</v>
      </c>
      <c r="J328" t="s">
        <v>1091</v>
      </c>
      <c r="K328">
        <v>5</v>
      </c>
      <c r="L328" t="s">
        <v>1061</v>
      </c>
      <c r="M328">
        <v>12</v>
      </c>
    </row>
    <row r="329" spans="1:13" x14ac:dyDescent="0.3">
      <c r="A329" t="s">
        <v>1013</v>
      </c>
      <c r="B329" t="s">
        <v>22</v>
      </c>
      <c r="C329">
        <v>120</v>
      </c>
      <c r="D329" t="s">
        <v>11</v>
      </c>
      <c r="E329" s="28">
        <v>45280</v>
      </c>
      <c r="F329">
        <v>190</v>
      </c>
      <c r="G329">
        <v>3.7</v>
      </c>
      <c r="H329">
        <v>2024</v>
      </c>
      <c r="I329" t="s">
        <v>1070</v>
      </c>
      <c r="J329" t="s">
        <v>1091</v>
      </c>
      <c r="K329">
        <v>4</v>
      </c>
      <c r="L329" t="s">
        <v>1061</v>
      </c>
      <c r="M329">
        <v>12</v>
      </c>
    </row>
    <row r="330" spans="1:13" x14ac:dyDescent="0.3">
      <c r="A330" t="s">
        <v>1017</v>
      </c>
      <c r="B330" t="s">
        <v>21</v>
      </c>
      <c r="C330">
        <v>91</v>
      </c>
      <c r="D330" t="s">
        <v>6</v>
      </c>
      <c r="E330" s="28">
        <v>45284</v>
      </c>
      <c r="F330">
        <v>42</v>
      </c>
      <c r="G330">
        <v>4.0999999999999996</v>
      </c>
      <c r="H330">
        <v>2024</v>
      </c>
      <c r="I330" t="s">
        <v>1067</v>
      </c>
      <c r="J330" t="s">
        <v>1091</v>
      </c>
      <c r="K330">
        <v>4</v>
      </c>
      <c r="L330" t="s">
        <v>1061</v>
      </c>
      <c r="M330">
        <v>12</v>
      </c>
    </row>
    <row r="331" spans="1:13" x14ac:dyDescent="0.3">
      <c r="A331" t="s">
        <v>1018</v>
      </c>
      <c r="B331" t="s">
        <v>7</v>
      </c>
      <c r="C331">
        <v>7</v>
      </c>
      <c r="D331" t="s">
        <v>10</v>
      </c>
      <c r="E331" s="28">
        <v>45285</v>
      </c>
      <c r="F331">
        <v>64</v>
      </c>
      <c r="G331">
        <v>3.3</v>
      </c>
      <c r="H331">
        <v>2024</v>
      </c>
      <c r="I331" t="s">
        <v>1065</v>
      </c>
      <c r="J331" t="s">
        <v>1095</v>
      </c>
      <c r="K331">
        <v>3</v>
      </c>
      <c r="L331" t="s">
        <v>1061</v>
      </c>
      <c r="M331">
        <v>12</v>
      </c>
    </row>
    <row r="332" spans="1:13" x14ac:dyDescent="0.3">
      <c r="A332" t="s">
        <v>1023</v>
      </c>
      <c r="B332" t="s">
        <v>22</v>
      </c>
      <c r="C332">
        <v>72</v>
      </c>
      <c r="D332" t="s">
        <v>10</v>
      </c>
      <c r="E332" s="28">
        <v>45287</v>
      </c>
      <c r="F332">
        <v>164</v>
      </c>
      <c r="G332">
        <v>4.8</v>
      </c>
      <c r="H332">
        <v>2024</v>
      </c>
      <c r="I332" t="s">
        <v>1070</v>
      </c>
      <c r="J332" t="s">
        <v>1091</v>
      </c>
      <c r="K332">
        <v>5</v>
      </c>
      <c r="L332" t="s">
        <v>1061</v>
      </c>
      <c r="M332">
        <v>12</v>
      </c>
    </row>
    <row r="333" spans="1:13" x14ac:dyDescent="0.3">
      <c r="A333" t="s">
        <v>1024</v>
      </c>
      <c r="B333" t="s">
        <v>7</v>
      </c>
      <c r="C333">
        <v>124</v>
      </c>
      <c r="D333" t="s">
        <v>10</v>
      </c>
      <c r="E333" s="28">
        <v>45288</v>
      </c>
      <c r="F333">
        <v>64</v>
      </c>
      <c r="G333">
        <v>4.5</v>
      </c>
      <c r="H333">
        <v>2024</v>
      </c>
      <c r="I333" t="s">
        <v>1068</v>
      </c>
      <c r="J333" t="s">
        <v>1094</v>
      </c>
      <c r="K333">
        <v>5</v>
      </c>
      <c r="L333" t="s">
        <v>1061</v>
      </c>
      <c r="M333">
        <v>12</v>
      </c>
    </row>
    <row r="334" spans="1:13" x14ac:dyDescent="0.3">
      <c r="A334" t="s">
        <v>1026</v>
      </c>
      <c r="B334" t="s">
        <v>23</v>
      </c>
      <c r="C334">
        <v>164</v>
      </c>
      <c r="D334" t="s">
        <v>6</v>
      </c>
      <c r="E334" s="28">
        <v>45289</v>
      </c>
      <c r="F334">
        <v>100</v>
      </c>
      <c r="G334">
        <v>4.5999999999999996</v>
      </c>
      <c r="H334">
        <v>2024</v>
      </c>
      <c r="I334" t="s">
        <v>1064</v>
      </c>
      <c r="J334" t="s">
        <v>1094</v>
      </c>
      <c r="K334">
        <v>5</v>
      </c>
      <c r="L334" t="s">
        <v>1061</v>
      </c>
      <c r="M334">
        <v>12</v>
      </c>
    </row>
    <row r="335" spans="1:13" x14ac:dyDescent="0.3">
      <c r="A335" t="s">
        <v>1028</v>
      </c>
      <c r="B335" t="s">
        <v>21</v>
      </c>
      <c r="C335">
        <v>76</v>
      </c>
      <c r="D335" t="s">
        <v>11</v>
      </c>
      <c r="E335" s="28">
        <v>45289</v>
      </c>
      <c r="F335">
        <v>80</v>
      </c>
      <c r="G335">
        <v>3.5</v>
      </c>
      <c r="H335">
        <v>2024</v>
      </c>
      <c r="I335" t="s">
        <v>1064</v>
      </c>
      <c r="J335" t="s">
        <v>1091</v>
      </c>
      <c r="K335">
        <v>4</v>
      </c>
      <c r="L335" t="s">
        <v>1061</v>
      </c>
      <c r="M335">
        <v>12</v>
      </c>
    </row>
    <row r="336" spans="1:13" x14ac:dyDescent="0.3">
      <c r="A336" t="s">
        <v>1029</v>
      </c>
      <c r="B336" t="s">
        <v>7</v>
      </c>
      <c r="C336">
        <v>95</v>
      </c>
      <c r="D336" t="s">
        <v>13</v>
      </c>
      <c r="E336" s="28">
        <v>45289</v>
      </c>
      <c r="F336">
        <v>50</v>
      </c>
      <c r="G336">
        <v>2.9</v>
      </c>
      <c r="H336">
        <v>2024</v>
      </c>
      <c r="I336" t="s">
        <v>1064</v>
      </c>
      <c r="J336" t="s">
        <v>1091</v>
      </c>
      <c r="K336">
        <v>3</v>
      </c>
      <c r="L336" t="s">
        <v>1061</v>
      </c>
      <c r="M336">
        <v>12</v>
      </c>
    </row>
    <row r="337" spans="1:13" x14ac:dyDescent="0.3">
      <c r="A337" t="s">
        <v>1030</v>
      </c>
      <c r="B337" t="s">
        <v>21</v>
      </c>
      <c r="C337">
        <v>113</v>
      </c>
      <c r="D337" t="s">
        <v>10</v>
      </c>
      <c r="E337" s="28">
        <v>45290</v>
      </c>
      <c r="F337">
        <v>165</v>
      </c>
      <c r="G337">
        <v>4.7</v>
      </c>
      <c r="H337">
        <v>2024</v>
      </c>
      <c r="I337" t="s">
        <v>1066</v>
      </c>
      <c r="J337" t="s">
        <v>1091</v>
      </c>
      <c r="K337">
        <v>5</v>
      </c>
      <c r="L337" t="s">
        <v>1061</v>
      </c>
      <c r="M337">
        <v>12</v>
      </c>
    </row>
    <row r="338" spans="1:13" x14ac:dyDescent="0.3">
      <c r="A338" t="s">
        <v>1035</v>
      </c>
      <c r="B338" t="s">
        <v>22</v>
      </c>
      <c r="C338">
        <v>114</v>
      </c>
      <c r="D338" t="s">
        <v>11</v>
      </c>
      <c r="E338" s="28">
        <v>45291</v>
      </c>
      <c r="F338">
        <v>40</v>
      </c>
      <c r="G338">
        <v>3.9</v>
      </c>
      <c r="H338">
        <v>2024</v>
      </c>
      <c r="I338" t="s">
        <v>1067</v>
      </c>
      <c r="J338" t="s">
        <v>1091</v>
      </c>
      <c r="K338">
        <v>4</v>
      </c>
      <c r="L338" t="s">
        <v>1061</v>
      </c>
      <c r="M338">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E223" sqref="E223"/>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D7D25-E7D6-401A-A2EF-8BA97F2A433D}">
  <dimension ref="A3:AA140"/>
  <sheetViews>
    <sheetView topLeftCell="A51" workbookViewId="0">
      <selection activeCell="G108" sqref="G108"/>
    </sheetView>
  </sheetViews>
  <sheetFormatPr defaultRowHeight="14.4" x14ac:dyDescent="0.3"/>
  <cols>
    <col min="1" max="2" width="13.5546875" bestFit="1" customWidth="1"/>
    <col min="3" max="3" width="11.33203125" bestFit="1" customWidth="1"/>
    <col min="4" max="4" width="15.109375" bestFit="1" customWidth="1"/>
    <col min="5" max="5" width="13.5546875" bestFit="1" customWidth="1"/>
    <col min="6" max="6" width="10.109375" bestFit="1" customWidth="1"/>
    <col min="7" max="7" width="17.88671875" bestFit="1" customWidth="1"/>
    <col min="8" max="8" width="5.77734375" bestFit="1" customWidth="1"/>
    <col min="9" max="9" width="14.6640625" bestFit="1" customWidth="1"/>
    <col min="10" max="10" width="17.88671875" bestFit="1" customWidth="1"/>
    <col min="11" max="11" width="7.44140625" bestFit="1" customWidth="1"/>
    <col min="12" max="12" width="13.5546875" bestFit="1" customWidth="1"/>
    <col min="13" max="13" width="10.109375" bestFit="1" customWidth="1"/>
    <col min="14" max="14" width="7.44140625" bestFit="1" customWidth="1"/>
    <col min="15" max="15" width="12.5546875" bestFit="1" customWidth="1"/>
    <col min="16" max="150" width="12.33203125" bestFit="1" customWidth="1"/>
    <col min="151" max="151" width="12" bestFit="1" customWidth="1"/>
  </cols>
  <sheetData>
    <row r="3" spans="1:5" x14ac:dyDescent="0.3">
      <c r="A3" t="s">
        <v>1042</v>
      </c>
      <c r="B3" t="s">
        <v>1043</v>
      </c>
      <c r="C3" t="s">
        <v>1044</v>
      </c>
      <c r="D3" t="s">
        <v>1045</v>
      </c>
      <c r="E3" t="s">
        <v>1046</v>
      </c>
    </row>
    <row r="4" spans="1:5" x14ac:dyDescent="0.3">
      <c r="A4" s="21">
        <v>1000</v>
      </c>
      <c r="B4" s="22">
        <v>96623</v>
      </c>
      <c r="C4" s="21">
        <v>89850</v>
      </c>
      <c r="D4" s="23">
        <v>3.8854000000000033</v>
      </c>
      <c r="E4" s="21">
        <v>307</v>
      </c>
    </row>
    <row r="13" spans="1:5" x14ac:dyDescent="0.3">
      <c r="A13" t="s">
        <v>1042</v>
      </c>
      <c r="B13" t="s">
        <v>1043</v>
      </c>
      <c r="C13" t="s">
        <v>1044</v>
      </c>
      <c r="D13" t="s">
        <v>1045</v>
      </c>
      <c r="E13" t="s">
        <v>1046</v>
      </c>
    </row>
    <row r="14" spans="1:5" x14ac:dyDescent="0.3">
      <c r="A14" s="21">
        <v>189</v>
      </c>
      <c r="B14" s="22">
        <v>18415</v>
      </c>
      <c r="C14" s="21">
        <v>16834</v>
      </c>
      <c r="D14" s="23">
        <v>3.9227513227513247</v>
      </c>
      <c r="E14" s="21">
        <v>60</v>
      </c>
    </row>
    <row r="20" spans="1:13" x14ac:dyDescent="0.3">
      <c r="A20" s="24" t="s">
        <v>1062</v>
      </c>
      <c r="B20" t="s">
        <v>1042</v>
      </c>
      <c r="C20" t="s">
        <v>1063</v>
      </c>
    </row>
    <row r="21" spans="1:13" x14ac:dyDescent="0.3">
      <c r="A21" s="29" t="s">
        <v>1050</v>
      </c>
      <c r="B21" s="21">
        <v>16</v>
      </c>
      <c r="C21" s="21">
        <v>16</v>
      </c>
    </row>
    <row r="22" spans="1:13" x14ac:dyDescent="0.3">
      <c r="A22" s="29" t="s">
        <v>1051</v>
      </c>
      <c r="B22" s="21">
        <v>14</v>
      </c>
      <c r="C22" s="21">
        <v>14</v>
      </c>
    </row>
    <row r="23" spans="1:13" x14ac:dyDescent="0.3">
      <c r="A23" s="29" t="s">
        <v>1052</v>
      </c>
      <c r="B23" s="21">
        <v>26</v>
      </c>
      <c r="C23" s="21">
        <v>26</v>
      </c>
    </row>
    <row r="24" spans="1:13" x14ac:dyDescent="0.3">
      <c r="A24" s="29" t="s">
        <v>1053</v>
      </c>
      <c r="B24" s="21">
        <v>29</v>
      </c>
      <c r="C24" s="21">
        <v>29</v>
      </c>
    </row>
    <row r="25" spans="1:13" x14ac:dyDescent="0.3">
      <c r="A25" s="29" t="s">
        <v>1054</v>
      </c>
      <c r="B25" s="21">
        <v>17</v>
      </c>
      <c r="C25" s="21">
        <v>17</v>
      </c>
      <c r="L25" s="24" t="s">
        <v>1062</v>
      </c>
      <c r="M25" t="s">
        <v>1042</v>
      </c>
    </row>
    <row r="26" spans="1:13" x14ac:dyDescent="0.3">
      <c r="A26" s="29" t="s">
        <v>1055</v>
      </c>
      <c r="B26" s="21">
        <v>15</v>
      </c>
      <c r="C26" s="21">
        <v>15</v>
      </c>
      <c r="L26" s="29" t="s">
        <v>1067</v>
      </c>
      <c r="M26" s="21">
        <v>36</v>
      </c>
    </row>
    <row r="27" spans="1:13" x14ac:dyDescent="0.3">
      <c r="A27" s="29" t="s">
        <v>1056</v>
      </c>
      <c r="B27" s="21">
        <v>15</v>
      </c>
      <c r="C27" s="21">
        <v>15</v>
      </c>
      <c r="L27" s="29" t="s">
        <v>1065</v>
      </c>
      <c r="M27" s="21">
        <v>30</v>
      </c>
    </row>
    <row r="28" spans="1:13" x14ac:dyDescent="0.3">
      <c r="A28" s="29" t="s">
        <v>1057</v>
      </c>
      <c r="B28" s="21">
        <v>7</v>
      </c>
      <c r="C28" s="21">
        <v>7</v>
      </c>
      <c r="L28" s="29" t="s">
        <v>1069</v>
      </c>
      <c r="M28" s="21">
        <v>13</v>
      </c>
    </row>
    <row r="29" spans="1:13" x14ac:dyDescent="0.3">
      <c r="A29" s="29" t="s">
        <v>1058</v>
      </c>
      <c r="B29" s="21">
        <v>11</v>
      </c>
      <c r="C29" s="21">
        <v>11</v>
      </c>
      <c r="L29" s="29" t="s">
        <v>1070</v>
      </c>
      <c r="M29" s="21">
        <v>23</v>
      </c>
    </row>
    <row r="30" spans="1:13" x14ac:dyDescent="0.3">
      <c r="A30" s="29" t="s">
        <v>1059</v>
      </c>
      <c r="B30" s="21">
        <v>24</v>
      </c>
      <c r="C30" s="21">
        <v>24</v>
      </c>
      <c r="L30" s="29" t="s">
        <v>1068</v>
      </c>
      <c r="M30" s="21">
        <v>23</v>
      </c>
    </row>
    <row r="31" spans="1:13" x14ac:dyDescent="0.3">
      <c r="A31" s="29" t="s">
        <v>1060</v>
      </c>
      <c r="B31" s="21">
        <v>9</v>
      </c>
      <c r="C31" s="21">
        <v>9</v>
      </c>
      <c r="L31" s="29" t="s">
        <v>1064</v>
      </c>
      <c r="M31" s="21">
        <v>24</v>
      </c>
    </row>
    <row r="32" spans="1:13" x14ac:dyDescent="0.3">
      <c r="A32" s="29" t="s">
        <v>1061</v>
      </c>
      <c r="B32" s="21">
        <v>6</v>
      </c>
      <c r="C32" s="21">
        <v>6</v>
      </c>
      <c r="L32" s="29" t="s">
        <v>1066</v>
      </c>
      <c r="M32" s="21">
        <v>40</v>
      </c>
    </row>
    <row r="33" spans="1:25" x14ac:dyDescent="0.3">
      <c r="A33" s="29" t="s">
        <v>1049</v>
      </c>
      <c r="B33" s="21">
        <v>189</v>
      </c>
      <c r="C33" s="21">
        <v>189</v>
      </c>
      <c r="L33" s="29" t="s">
        <v>1049</v>
      </c>
      <c r="M33" s="21">
        <v>189</v>
      </c>
    </row>
    <row r="34" spans="1:25" x14ac:dyDescent="0.3">
      <c r="E34" s="24" t="s">
        <v>1062</v>
      </c>
      <c r="F34" t="s">
        <v>1042</v>
      </c>
    </row>
    <row r="35" spans="1:25" x14ac:dyDescent="0.3">
      <c r="E35" s="29">
        <v>1</v>
      </c>
      <c r="F35" s="21">
        <v>1</v>
      </c>
    </row>
    <row r="36" spans="1:25" x14ac:dyDescent="0.3">
      <c r="E36" s="29">
        <v>2</v>
      </c>
      <c r="F36" s="21">
        <v>9</v>
      </c>
    </row>
    <row r="37" spans="1:25" x14ac:dyDescent="0.3">
      <c r="E37" s="29">
        <v>3</v>
      </c>
      <c r="F37" s="21">
        <v>31</v>
      </c>
    </row>
    <row r="38" spans="1:25" x14ac:dyDescent="0.3">
      <c r="E38" s="29">
        <v>4</v>
      </c>
      <c r="F38" s="21">
        <v>88</v>
      </c>
    </row>
    <row r="39" spans="1:25" x14ac:dyDescent="0.3">
      <c r="E39" s="29">
        <v>5</v>
      </c>
      <c r="F39" s="21">
        <v>60</v>
      </c>
    </row>
    <row r="40" spans="1:25" x14ac:dyDescent="0.3">
      <c r="E40" s="29" t="s">
        <v>1049</v>
      </c>
      <c r="F40" s="21">
        <v>189</v>
      </c>
    </row>
    <row r="41" spans="1:25" x14ac:dyDescent="0.3">
      <c r="I41" s="24" t="s">
        <v>1043</v>
      </c>
      <c r="J41" s="24" t="s">
        <v>1048</v>
      </c>
    </row>
    <row r="42" spans="1:25" x14ac:dyDescent="0.3">
      <c r="I42" s="24" t="s">
        <v>1062</v>
      </c>
      <c r="J42" t="s">
        <v>11</v>
      </c>
      <c r="K42" t="s">
        <v>9</v>
      </c>
      <c r="L42" t="s">
        <v>6</v>
      </c>
      <c r="M42" t="s">
        <v>13</v>
      </c>
      <c r="N42" t="s">
        <v>10</v>
      </c>
      <c r="O42" t="s">
        <v>1049</v>
      </c>
    </row>
    <row r="43" spans="1:25" x14ac:dyDescent="0.3">
      <c r="I43" s="29" t="s">
        <v>1002</v>
      </c>
      <c r="S43" s="35" t="s">
        <v>1002</v>
      </c>
      <c r="T43" s="36"/>
      <c r="U43" s="36"/>
      <c r="V43" s="36"/>
      <c r="W43" s="36"/>
      <c r="X43" s="36"/>
      <c r="Y43" s="36"/>
    </row>
    <row r="44" spans="1:25" x14ac:dyDescent="0.3">
      <c r="I44" s="33" t="s">
        <v>20</v>
      </c>
      <c r="J44" s="22">
        <v>891</v>
      </c>
      <c r="K44" s="22">
        <v>1332</v>
      </c>
      <c r="L44" s="22">
        <v>1282</v>
      </c>
      <c r="M44" s="22">
        <v>739</v>
      </c>
      <c r="N44" s="22">
        <v>560</v>
      </c>
      <c r="O44" s="22">
        <v>4804</v>
      </c>
      <c r="S44" s="33" t="s">
        <v>20</v>
      </c>
      <c r="T44" s="22">
        <v>891</v>
      </c>
      <c r="U44" s="22">
        <v>1332</v>
      </c>
      <c r="V44" s="22">
        <v>1282</v>
      </c>
      <c r="W44" s="22">
        <v>739</v>
      </c>
      <c r="X44" s="22">
        <v>560</v>
      </c>
      <c r="Y44" s="22">
        <v>4804</v>
      </c>
    </row>
    <row r="45" spans="1:25" x14ac:dyDescent="0.3">
      <c r="I45" s="33" t="s">
        <v>12</v>
      </c>
      <c r="J45" s="22">
        <v>1991</v>
      </c>
      <c r="K45" s="22">
        <v>1886</v>
      </c>
      <c r="L45" s="22">
        <v>1206</v>
      </c>
      <c r="M45" s="22">
        <v>884</v>
      </c>
      <c r="N45" s="22">
        <v>1722</v>
      </c>
      <c r="O45" s="22">
        <v>7689</v>
      </c>
      <c r="S45" s="33" t="s">
        <v>12</v>
      </c>
      <c r="T45" s="22">
        <v>1991</v>
      </c>
      <c r="U45" s="22">
        <v>1886</v>
      </c>
      <c r="V45" s="22">
        <v>1206</v>
      </c>
      <c r="W45" s="22">
        <v>884</v>
      </c>
      <c r="X45" s="22">
        <v>1722</v>
      </c>
      <c r="Y45" s="22">
        <v>7689</v>
      </c>
    </row>
    <row r="46" spans="1:25" x14ac:dyDescent="0.3">
      <c r="I46" s="33" t="s">
        <v>8</v>
      </c>
      <c r="J46" s="22">
        <v>1163</v>
      </c>
      <c r="K46" s="22">
        <v>1180</v>
      </c>
      <c r="L46" s="22">
        <v>1616</v>
      </c>
      <c r="M46" s="22">
        <v>1043</v>
      </c>
      <c r="N46" s="22">
        <v>1747</v>
      </c>
      <c r="O46" s="22">
        <v>6749</v>
      </c>
      <c r="S46" s="33" t="s">
        <v>8</v>
      </c>
      <c r="T46" s="22">
        <v>1163</v>
      </c>
      <c r="U46" s="22">
        <v>1180</v>
      </c>
      <c r="V46" s="22">
        <v>1616</v>
      </c>
      <c r="W46" s="22">
        <v>1043</v>
      </c>
      <c r="X46" s="22">
        <v>1747</v>
      </c>
      <c r="Y46" s="22">
        <v>6749</v>
      </c>
    </row>
    <row r="47" spans="1:25" x14ac:dyDescent="0.3">
      <c r="I47" s="33" t="s">
        <v>16</v>
      </c>
      <c r="J47" s="22">
        <v>1438</v>
      </c>
      <c r="K47" s="22">
        <v>1616</v>
      </c>
      <c r="L47" s="22">
        <v>866</v>
      </c>
      <c r="M47" s="22">
        <v>829</v>
      </c>
      <c r="N47" s="22">
        <v>2070</v>
      </c>
      <c r="O47" s="22">
        <v>6819</v>
      </c>
      <c r="S47" s="33" t="s">
        <v>16</v>
      </c>
      <c r="T47" s="22">
        <v>1438</v>
      </c>
      <c r="U47" s="22">
        <v>1616</v>
      </c>
      <c r="V47" s="22">
        <v>866</v>
      </c>
      <c r="W47" s="22">
        <v>829</v>
      </c>
      <c r="X47" s="22">
        <v>2070</v>
      </c>
      <c r="Y47" s="22">
        <v>6819</v>
      </c>
    </row>
    <row r="48" spans="1:25" x14ac:dyDescent="0.3">
      <c r="I48" s="29" t="s">
        <v>1001</v>
      </c>
      <c r="S48" s="35" t="s">
        <v>1001</v>
      </c>
      <c r="T48" s="36"/>
      <c r="U48" s="36"/>
      <c r="V48" s="36"/>
      <c r="W48" s="36"/>
      <c r="X48" s="36"/>
      <c r="Y48" s="36"/>
    </row>
    <row r="49" spans="9:25" x14ac:dyDescent="0.3">
      <c r="I49" s="33" t="s">
        <v>24</v>
      </c>
      <c r="J49" s="22">
        <v>1233</v>
      </c>
      <c r="K49" s="22">
        <v>223</v>
      </c>
      <c r="L49" s="22">
        <v>1680</v>
      </c>
      <c r="M49" s="22">
        <v>990</v>
      </c>
      <c r="N49" s="22">
        <v>1508</v>
      </c>
      <c r="O49" s="22">
        <v>5634</v>
      </c>
      <c r="S49" s="33" t="s">
        <v>24</v>
      </c>
      <c r="T49" s="22">
        <v>1233</v>
      </c>
      <c r="U49" s="22">
        <v>223</v>
      </c>
      <c r="V49" s="22">
        <v>1680</v>
      </c>
      <c r="W49" s="22">
        <v>990</v>
      </c>
      <c r="X49" s="22">
        <v>1508</v>
      </c>
      <c r="Y49" s="22">
        <v>5634</v>
      </c>
    </row>
    <row r="50" spans="9:25" x14ac:dyDescent="0.3">
      <c r="I50" s="33" t="s">
        <v>15</v>
      </c>
      <c r="J50" s="22">
        <v>1598</v>
      </c>
      <c r="K50" s="22">
        <v>1907</v>
      </c>
      <c r="L50" s="22">
        <v>869</v>
      </c>
      <c r="M50" s="22">
        <v>1426</v>
      </c>
      <c r="N50" s="22">
        <v>1416</v>
      </c>
      <c r="O50" s="22">
        <v>7216</v>
      </c>
      <c r="S50" s="33" t="s">
        <v>15</v>
      </c>
      <c r="T50" s="22">
        <v>1598</v>
      </c>
      <c r="U50" s="22">
        <v>1907</v>
      </c>
      <c r="V50" s="22">
        <v>869</v>
      </c>
      <c r="W50" s="22">
        <v>1426</v>
      </c>
      <c r="X50" s="22">
        <v>1416</v>
      </c>
      <c r="Y50" s="22">
        <v>7216</v>
      </c>
    </row>
    <row r="51" spans="9:25" x14ac:dyDescent="0.3">
      <c r="I51" s="33" t="s">
        <v>5</v>
      </c>
      <c r="J51" s="22">
        <v>900</v>
      </c>
      <c r="K51" s="22">
        <v>1016</v>
      </c>
      <c r="L51" s="22">
        <v>960</v>
      </c>
      <c r="M51" s="22">
        <v>940</v>
      </c>
      <c r="N51" s="22">
        <v>1193</v>
      </c>
      <c r="O51" s="22">
        <v>5009</v>
      </c>
      <c r="S51" s="33" t="s">
        <v>5</v>
      </c>
      <c r="T51" s="22">
        <v>900</v>
      </c>
      <c r="U51" s="22">
        <v>1016</v>
      </c>
      <c r="V51" s="22">
        <v>960</v>
      </c>
      <c r="W51" s="22">
        <v>940</v>
      </c>
      <c r="X51" s="22">
        <v>1193</v>
      </c>
      <c r="Y51" s="22">
        <v>5009</v>
      </c>
    </row>
    <row r="52" spans="9:25" x14ac:dyDescent="0.3">
      <c r="I52" s="33" t="s">
        <v>18</v>
      </c>
      <c r="J52" s="22">
        <v>900</v>
      </c>
      <c r="K52" s="22">
        <v>1470</v>
      </c>
      <c r="L52" s="22">
        <v>1617</v>
      </c>
      <c r="M52" s="22">
        <v>1314</v>
      </c>
      <c r="N52" s="22">
        <v>941</v>
      </c>
      <c r="O52" s="22">
        <v>6242</v>
      </c>
      <c r="S52" s="33" t="s">
        <v>18</v>
      </c>
      <c r="T52" s="22">
        <v>900</v>
      </c>
      <c r="U52" s="22">
        <v>1470</v>
      </c>
      <c r="V52" s="22">
        <v>1617</v>
      </c>
      <c r="W52" s="22">
        <v>1314</v>
      </c>
      <c r="X52" s="22">
        <v>941</v>
      </c>
      <c r="Y52" s="22">
        <v>6242</v>
      </c>
    </row>
    <row r="53" spans="9:25" x14ac:dyDescent="0.3">
      <c r="I53" s="33" t="s">
        <v>14</v>
      </c>
      <c r="J53" s="22">
        <v>1255</v>
      </c>
      <c r="K53" s="22">
        <v>516</v>
      </c>
      <c r="L53" s="22">
        <v>1874</v>
      </c>
      <c r="M53" s="22">
        <v>1863</v>
      </c>
      <c r="N53" s="22">
        <v>1722</v>
      </c>
      <c r="O53" s="22">
        <v>7230</v>
      </c>
      <c r="S53" s="33" t="s">
        <v>14</v>
      </c>
      <c r="T53" s="22">
        <v>1255</v>
      </c>
      <c r="U53" s="22">
        <v>516</v>
      </c>
      <c r="V53" s="22">
        <v>1874</v>
      </c>
      <c r="W53" s="22">
        <v>1863</v>
      </c>
      <c r="X53" s="22">
        <v>1722</v>
      </c>
      <c r="Y53" s="22">
        <v>7230</v>
      </c>
    </row>
    <row r="54" spans="9:25" x14ac:dyDescent="0.3">
      <c r="I54" s="33" t="s">
        <v>19</v>
      </c>
      <c r="J54" s="22">
        <v>1138</v>
      </c>
      <c r="K54" s="22">
        <v>1898</v>
      </c>
      <c r="L54" s="22">
        <v>1482</v>
      </c>
      <c r="M54" s="22">
        <v>846</v>
      </c>
      <c r="N54" s="22">
        <v>1154</v>
      </c>
      <c r="O54" s="22">
        <v>6518</v>
      </c>
      <c r="S54" s="33" t="s">
        <v>19</v>
      </c>
      <c r="T54" s="22">
        <v>1138</v>
      </c>
      <c r="U54" s="22">
        <v>1898</v>
      </c>
      <c r="V54" s="22">
        <v>1482</v>
      </c>
      <c r="W54" s="22">
        <v>846</v>
      </c>
      <c r="X54" s="22">
        <v>1154</v>
      </c>
      <c r="Y54" s="22">
        <v>6518</v>
      </c>
    </row>
    <row r="55" spans="9:25" x14ac:dyDescent="0.3">
      <c r="I55" s="29" t="s">
        <v>1000</v>
      </c>
      <c r="S55" s="35" t="s">
        <v>1000</v>
      </c>
      <c r="T55" s="36"/>
      <c r="U55" s="36"/>
      <c r="V55" s="36"/>
      <c r="W55" s="36"/>
      <c r="X55" s="36"/>
      <c r="Y55" s="36"/>
    </row>
    <row r="56" spans="9:25" x14ac:dyDescent="0.3">
      <c r="I56" s="33" t="s">
        <v>17</v>
      </c>
      <c r="J56" s="22">
        <v>1655</v>
      </c>
      <c r="K56" s="22">
        <v>805</v>
      </c>
      <c r="L56" s="22">
        <v>2263</v>
      </c>
      <c r="M56" s="22">
        <v>987</v>
      </c>
      <c r="N56" s="22">
        <v>1075</v>
      </c>
      <c r="O56" s="22">
        <v>6785</v>
      </c>
      <c r="S56" s="33" t="s">
        <v>17</v>
      </c>
      <c r="T56" s="22">
        <v>1655</v>
      </c>
      <c r="U56" s="22">
        <v>805</v>
      </c>
      <c r="V56" s="22">
        <v>2263</v>
      </c>
      <c r="W56" s="22">
        <v>987</v>
      </c>
      <c r="X56" s="22">
        <v>1075</v>
      </c>
      <c r="Y56" s="22">
        <v>6785</v>
      </c>
    </row>
    <row r="57" spans="9:25" x14ac:dyDescent="0.3">
      <c r="I57" s="33" t="s">
        <v>23</v>
      </c>
      <c r="J57" s="22">
        <v>1104</v>
      </c>
      <c r="K57" s="22">
        <v>2280</v>
      </c>
      <c r="L57" s="22">
        <v>1445</v>
      </c>
      <c r="M57" s="22">
        <v>1722</v>
      </c>
      <c r="N57" s="22">
        <v>1196</v>
      </c>
      <c r="O57" s="22">
        <v>7747</v>
      </c>
      <c r="S57" s="33" t="s">
        <v>23</v>
      </c>
      <c r="T57" s="22">
        <v>1104</v>
      </c>
      <c r="U57" s="22">
        <v>2280</v>
      </c>
      <c r="V57" s="22">
        <v>1445</v>
      </c>
      <c r="W57" s="22">
        <v>1722</v>
      </c>
      <c r="X57" s="22">
        <v>1196</v>
      </c>
      <c r="Y57" s="22">
        <v>7747</v>
      </c>
    </row>
    <row r="58" spans="9:25" x14ac:dyDescent="0.3">
      <c r="I58" s="33" t="s">
        <v>7</v>
      </c>
      <c r="J58" s="22">
        <v>372</v>
      </c>
      <c r="K58" s="22">
        <v>1818</v>
      </c>
      <c r="L58" s="22">
        <v>1346</v>
      </c>
      <c r="M58" s="22">
        <v>1156</v>
      </c>
      <c r="N58" s="22">
        <v>1484</v>
      </c>
      <c r="O58" s="22">
        <v>6176</v>
      </c>
      <c r="S58" s="33" t="s">
        <v>7</v>
      </c>
      <c r="T58" s="22">
        <v>372</v>
      </c>
      <c r="U58" s="22">
        <v>1818</v>
      </c>
      <c r="V58" s="22">
        <v>1346</v>
      </c>
      <c r="W58" s="22">
        <v>1156</v>
      </c>
      <c r="X58" s="22">
        <v>1484</v>
      </c>
      <c r="Y58" s="22">
        <v>6176</v>
      </c>
    </row>
    <row r="59" spans="9:25" x14ac:dyDescent="0.3">
      <c r="I59" s="33" t="s">
        <v>22</v>
      </c>
      <c r="J59" s="22">
        <v>1415</v>
      </c>
      <c r="K59" s="22">
        <v>1271</v>
      </c>
      <c r="L59" s="22">
        <v>1214</v>
      </c>
      <c r="M59" s="22">
        <v>1135</v>
      </c>
      <c r="N59" s="22">
        <v>1566</v>
      </c>
      <c r="O59" s="22">
        <v>6601</v>
      </c>
      <c r="S59" s="33" t="s">
        <v>22</v>
      </c>
      <c r="T59" s="22">
        <v>1415</v>
      </c>
      <c r="U59" s="22">
        <v>1271</v>
      </c>
      <c r="V59" s="22">
        <v>1214</v>
      </c>
      <c r="W59" s="22">
        <v>1135</v>
      </c>
      <c r="X59" s="22">
        <v>1566</v>
      </c>
      <c r="Y59" s="22">
        <v>6601</v>
      </c>
    </row>
    <row r="60" spans="9:25" x14ac:dyDescent="0.3">
      <c r="I60" s="33" t="s">
        <v>21</v>
      </c>
      <c r="J60" s="22">
        <v>1362</v>
      </c>
      <c r="K60" s="22">
        <v>1363</v>
      </c>
      <c r="L60" s="22">
        <v>1152</v>
      </c>
      <c r="M60" s="22">
        <v>777</v>
      </c>
      <c r="N60" s="22">
        <v>750</v>
      </c>
      <c r="O60" s="22">
        <v>5404</v>
      </c>
      <c r="S60" s="33" t="s">
        <v>21</v>
      </c>
      <c r="T60" s="22">
        <v>1362</v>
      </c>
      <c r="U60" s="22">
        <v>1363</v>
      </c>
      <c r="V60" s="22">
        <v>1152</v>
      </c>
      <c r="W60" s="22">
        <v>777</v>
      </c>
      <c r="X60" s="22">
        <v>750</v>
      </c>
      <c r="Y60" s="22">
        <v>5404</v>
      </c>
    </row>
    <row r="65" spans="20:27" x14ac:dyDescent="0.3">
      <c r="T65" cm="1">
        <f t="array" ref="T65:AA84">'Call-Center-Report-Dashboard'!Y20:AF39</f>
        <v>0</v>
      </c>
      <c r="U65">
        <v>0</v>
      </c>
      <c r="V65">
        <v>0</v>
      </c>
      <c r="W65">
        <v>0</v>
      </c>
      <c r="X65">
        <v>0</v>
      </c>
      <c r="Y65">
        <v>0</v>
      </c>
      <c r="Z65">
        <v>0</v>
      </c>
      <c r="AA65">
        <v>0</v>
      </c>
    </row>
    <row r="66" spans="20:27" x14ac:dyDescent="0.3">
      <c r="T66">
        <v>0</v>
      </c>
      <c r="U66">
        <v>0</v>
      </c>
      <c r="V66">
        <v>0</v>
      </c>
      <c r="W66">
        <v>0</v>
      </c>
      <c r="X66">
        <v>0</v>
      </c>
      <c r="Y66">
        <v>0</v>
      </c>
      <c r="Z66">
        <v>0</v>
      </c>
      <c r="AA66">
        <v>0</v>
      </c>
    </row>
    <row r="67" spans="20:27" x14ac:dyDescent="0.3">
      <c r="T67">
        <v>0</v>
      </c>
      <c r="U67">
        <v>0</v>
      </c>
      <c r="V67" t="str">
        <v>R01</v>
      </c>
      <c r="W67" t="str">
        <v>R02</v>
      </c>
      <c r="X67" t="str">
        <v>R03</v>
      </c>
      <c r="Y67" t="str">
        <v>R04</v>
      </c>
      <c r="Z67" t="str">
        <v>R05</v>
      </c>
      <c r="AA67" t="str">
        <v>Grand Total</v>
      </c>
    </row>
    <row r="68" spans="20:27" x14ac:dyDescent="0.3">
      <c r="T68">
        <v>0</v>
      </c>
      <c r="U68" t="str">
        <v>Cincinnati</v>
      </c>
      <c r="V68">
        <v>0</v>
      </c>
      <c r="W68">
        <v>0</v>
      </c>
      <c r="X68">
        <v>0</v>
      </c>
      <c r="Y68">
        <v>0</v>
      </c>
      <c r="Z68">
        <v>0</v>
      </c>
      <c r="AA68">
        <v>0</v>
      </c>
    </row>
    <row r="69" spans="20:27" x14ac:dyDescent="0.3">
      <c r="T69">
        <v>0</v>
      </c>
      <c r="U69" t="str">
        <v>C0003</v>
      </c>
      <c r="V69">
        <v>891</v>
      </c>
      <c r="W69">
        <v>1332</v>
      </c>
      <c r="X69">
        <v>1282</v>
      </c>
      <c r="Y69">
        <v>739</v>
      </c>
      <c r="Z69">
        <v>560</v>
      </c>
      <c r="AA69">
        <v>4804</v>
      </c>
    </row>
    <row r="70" spans="20:27" x14ac:dyDescent="0.3">
      <c r="T70">
        <v>0</v>
      </c>
      <c r="U70" t="str">
        <v>C0004</v>
      </c>
      <c r="V70">
        <v>1991</v>
      </c>
      <c r="W70">
        <v>1886</v>
      </c>
      <c r="X70">
        <v>1206</v>
      </c>
      <c r="Y70">
        <v>884</v>
      </c>
      <c r="Z70">
        <v>1722</v>
      </c>
      <c r="AA70">
        <v>7689</v>
      </c>
    </row>
    <row r="71" spans="20:27" x14ac:dyDescent="0.3">
      <c r="T71">
        <v>0</v>
      </c>
      <c r="U71" t="str">
        <v>C0011</v>
      </c>
      <c r="V71">
        <v>1163</v>
      </c>
      <c r="W71">
        <v>1180</v>
      </c>
      <c r="X71">
        <v>1616</v>
      </c>
      <c r="Y71">
        <v>1043</v>
      </c>
      <c r="Z71">
        <v>1747</v>
      </c>
      <c r="AA71">
        <v>6749</v>
      </c>
    </row>
    <row r="72" spans="20:27" x14ac:dyDescent="0.3">
      <c r="T72">
        <v>0</v>
      </c>
      <c r="U72" t="str">
        <v>C0012</v>
      </c>
      <c r="V72">
        <v>1438</v>
      </c>
      <c r="W72">
        <v>1616</v>
      </c>
      <c r="X72">
        <v>866</v>
      </c>
      <c r="Y72">
        <v>829</v>
      </c>
      <c r="Z72">
        <v>2070</v>
      </c>
      <c r="AA72">
        <v>6819</v>
      </c>
    </row>
    <row r="73" spans="20:27" x14ac:dyDescent="0.3">
      <c r="T73">
        <v>0</v>
      </c>
      <c r="U73" t="str">
        <v>Cleveland</v>
      </c>
      <c r="V73">
        <v>0</v>
      </c>
      <c r="W73">
        <v>0</v>
      </c>
      <c r="X73">
        <v>0</v>
      </c>
      <c r="Y73">
        <v>0</v>
      </c>
      <c r="Z73">
        <v>0</v>
      </c>
      <c r="AA73">
        <v>0</v>
      </c>
    </row>
    <row r="74" spans="20:27" x14ac:dyDescent="0.3">
      <c r="T74">
        <v>0</v>
      </c>
      <c r="U74" t="str">
        <v>C0002</v>
      </c>
      <c r="V74">
        <v>1233</v>
      </c>
      <c r="W74">
        <v>223</v>
      </c>
      <c r="X74">
        <v>1680</v>
      </c>
      <c r="Y74">
        <v>990</v>
      </c>
      <c r="Z74">
        <v>1508</v>
      </c>
      <c r="AA74">
        <v>5634</v>
      </c>
    </row>
    <row r="75" spans="20:27" x14ac:dyDescent="0.3">
      <c r="T75">
        <v>0</v>
      </c>
      <c r="U75" t="str">
        <v>C0007</v>
      </c>
      <c r="V75">
        <v>1598</v>
      </c>
      <c r="W75">
        <v>1907</v>
      </c>
      <c r="X75">
        <v>869</v>
      </c>
      <c r="Y75">
        <v>1426</v>
      </c>
      <c r="Z75">
        <v>1416</v>
      </c>
      <c r="AA75">
        <v>7216</v>
      </c>
    </row>
    <row r="76" spans="20:27" x14ac:dyDescent="0.3">
      <c r="T76">
        <v>0</v>
      </c>
      <c r="U76" t="str">
        <v>C0008</v>
      </c>
      <c r="V76">
        <v>900</v>
      </c>
      <c r="W76">
        <v>1016</v>
      </c>
      <c r="X76">
        <v>960</v>
      </c>
      <c r="Y76">
        <v>940</v>
      </c>
      <c r="Z76">
        <v>1193</v>
      </c>
      <c r="AA76">
        <v>5009</v>
      </c>
    </row>
    <row r="77" spans="20:27" x14ac:dyDescent="0.3">
      <c r="T77">
        <v>0</v>
      </c>
      <c r="U77" t="str">
        <v>C0010</v>
      </c>
      <c r="V77">
        <v>900</v>
      </c>
      <c r="W77">
        <v>1470</v>
      </c>
      <c r="X77">
        <v>1617</v>
      </c>
      <c r="Y77">
        <v>1314</v>
      </c>
      <c r="Z77">
        <v>941</v>
      </c>
      <c r="AA77">
        <v>6242</v>
      </c>
    </row>
    <row r="78" spans="20:27" x14ac:dyDescent="0.3">
      <c r="T78">
        <v>0</v>
      </c>
      <c r="U78" t="str">
        <v>C0013</v>
      </c>
      <c r="V78">
        <v>1255</v>
      </c>
      <c r="W78">
        <v>516</v>
      </c>
      <c r="X78">
        <v>1874</v>
      </c>
      <c r="Y78">
        <v>1863</v>
      </c>
      <c r="Z78">
        <v>1722</v>
      </c>
      <c r="AA78">
        <v>7230</v>
      </c>
    </row>
    <row r="79" spans="20:27" x14ac:dyDescent="0.3">
      <c r="T79">
        <v>0</v>
      </c>
      <c r="U79" t="str">
        <v>C0015</v>
      </c>
      <c r="V79">
        <v>1138</v>
      </c>
      <c r="W79">
        <v>1898</v>
      </c>
      <c r="X79">
        <v>1482</v>
      </c>
      <c r="Y79">
        <v>846</v>
      </c>
      <c r="Z79">
        <v>1154</v>
      </c>
      <c r="AA79">
        <v>6518</v>
      </c>
    </row>
    <row r="80" spans="20:27" x14ac:dyDescent="0.3">
      <c r="T80">
        <v>0</v>
      </c>
      <c r="U80" t="str">
        <v>Columbus</v>
      </c>
      <c r="V80">
        <v>0</v>
      </c>
      <c r="W80">
        <v>0</v>
      </c>
      <c r="X80">
        <v>0</v>
      </c>
      <c r="Y80">
        <v>0</v>
      </c>
      <c r="Z80">
        <v>0</v>
      </c>
      <c r="AA80">
        <v>0</v>
      </c>
    </row>
    <row r="81" spans="2:27" x14ac:dyDescent="0.3">
      <c r="T81">
        <v>0</v>
      </c>
      <c r="U81" t="str">
        <v>C0001</v>
      </c>
      <c r="V81">
        <v>1655</v>
      </c>
      <c r="W81">
        <v>805</v>
      </c>
      <c r="X81">
        <v>2263</v>
      </c>
      <c r="Y81">
        <v>987</v>
      </c>
      <c r="Z81">
        <v>1075</v>
      </c>
      <c r="AA81">
        <v>6785</v>
      </c>
    </row>
    <row r="82" spans="2:27" x14ac:dyDescent="0.3">
      <c r="T82">
        <v>0</v>
      </c>
      <c r="U82" t="str">
        <v>C0005</v>
      </c>
      <c r="V82">
        <v>1104</v>
      </c>
      <c r="W82">
        <v>2280</v>
      </c>
      <c r="X82">
        <v>1445</v>
      </c>
      <c r="Y82">
        <v>1722</v>
      </c>
      <c r="Z82">
        <v>1196</v>
      </c>
      <c r="AA82">
        <v>7747</v>
      </c>
    </row>
    <row r="83" spans="2:27" x14ac:dyDescent="0.3">
      <c r="B83" s="24" t="s">
        <v>1062</v>
      </c>
      <c r="C83" t="s">
        <v>1042</v>
      </c>
      <c r="D83" t="s">
        <v>1043</v>
      </c>
      <c r="T83">
        <v>0</v>
      </c>
      <c r="U83" t="str">
        <v>C0006</v>
      </c>
      <c r="V83">
        <v>372</v>
      </c>
      <c r="W83">
        <v>1818</v>
      </c>
      <c r="X83">
        <v>1346</v>
      </c>
      <c r="Y83">
        <v>1156</v>
      </c>
      <c r="Z83">
        <v>1484</v>
      </c>
      <c r="AA83">
        <v>6176</v>
      </c>
    </row>
    <row r="84" spans="2:27" x14ac:dyDescent="0.3">
      <c r="B84" s="29" t="s">
        <v>10</v>
      </c>
      <c r="C84" s="21">
        <v>200</v>
      </c>
      <c r="D84" s="22">
        <v>20104</v>
      </c>
      <c r="T84">
        <v>0</v>
      </c>
      <c r="U84" t="str">
        <v>C0009</v>
      </c>
      <c r="V84">
        <v>1415</v>
      </c>
      <c r="W84">
        <v>1271</v>
      </c>
      <c r="X84">
        <v>1214</v>
      </c>
      <c r="Y84">
        <v>1135</v>
      </c>
      <c r="Z84">
        <v>1566</v>
      </c>
      <c r="AA84">
        <v>6601</v>
      </c>
    </row>
    <row r="85" spans="2:27" x14ac:dyDescent="0.3">
      <c r="B85" s="29" t="s">
        <v>13</v>
      </c>
      <c r="C85" s="21">
        <v>186</v>
      </c>
      <c r="D85" s="22">
        <v>16651</v>
      </c>
    </row>
    <row r="86" spans="2:27" x14ac:dyDescent="0.3">
      <c r="B86" s="29" t="s">
        <v>6</v>
      </c>
      <c r="C86" s="21">
        <v>207</v>
      </c>
      <c r="D86" s="22">
        <v>20872</v>
      </c>
    </row>
    <row r="87" spans="2:27" x14ac:dyDescent="0.3">
      <c r="B87" s="29" t="s">
        <v>9</v>
      </c>
      <c r="C87" s="21">
        <v>218</v>
      </c>
      <c r="D87" s="22">
        <v>20581</v>
      </c>
    </row>
    <row r="88" spans="2:27" x14ac:dyDescent="0.3">
      <c r="B88" s="29" t="s">
        <v>11</v>
      </c>
      <c r="C88" s="21">
        <v>189</v>
      </c>
      <c r="D88" s="22">
        <v>18415</v>
      </c>
    </row>
    <row r="89" spans="2:27" x14ac:dyDescent="0.3">
      <c r="B89" s="29" t="s">
        <v>1049</v>
      </c>
      <c r="C89" s="21">
        <v>1000</v>
      </c>
      <c r="D89" s="22">
        <v>96623</v>
      </c>
    </row>
    <row r="94" spans="2:27" x14ac:dyDescent="0.3">
      <c r="C94" t="s">
        <v>1071</v>
      </c>
      <c r="E94" t="s">
        <v>1077</v>
      </c>
      <c r="F94" t="str">
        <f>B109</f>
        <v>R01</v>
      </c>
    </row>
    <row r="96" spans="2:27" x14ac:dyDescent="0.3">
      <c r="C96" t="s">
        <v>1072</v>
      </c>
      <c r="D96" t="s">
        <v>1073</v>
      </c>
      <c r="E96" t="s">
        <v>1074</v>
      </c>
      <c r="F96" t="s">
        <v>1075</v>
      </c>
      <c r="G96" t="s">
        <v>1076</v>
      </c>
    </row>
    <row r="97" spans="2:7" x14ac:dyDescent="0.3">
      <c r="C97" t="str" cm="1">
        <f t="array" ref="C97:E101">B84:D88</f>
        <v>R05</v>
      </c>
      <c r="D97">
        <v>200</v>
      </c>
      <c r="E97" s="30">
        <v>20104</v>
      </c>
      <c r="F97" t="e">
        <f>IF(C97=$F$94,D97,NA())</f>
        <v>#N/A</v>
      </c>
      <c r="G97" t="e">
        <f>IF(C97=$F$94,E97, NA())</f>
        <v>#N/A</v>
      </c>
    </row>
    <row r="98" spans="2:7" x14ac:dyDescent="0.3">
      <c r="C98" t="str">
        <v>R04</v>
      </c>
      <c r="D98">
        <v>186</v>
      </c>
      <c r="E98" s="30">
        <v>16651</v>
      </c>
      <c r="F98" t="e">
        <f t="shared" ref="F98:F101" si="0">IF(C98=$F$94,D98,NA())</f>
        <v>#N/A</v>
      </c>
      <c r="G98" t="e">
        <f t="shared" ref="G98:G101" si="1">IF(C98=$F$94,E98, NA())</f>
        <v>#N/A</v>
      </c>
    </row>
    <row r="99" spans="2:7" x14ac:dyDescent="0.3">
      <c r="C99" t="str">
        <v>R03</v>
      </c>
      <c r="D99">
        <v>207</v>
      </c>
      <c r="E99" s="30">
        <v>20872</v>
      </c>
      <c r="F99" t="e">
        <f t="shared" si="0"/>
        <v>#N/A</v>
      </c>
      <c r="G99" t="e">
        <f t="shared" si="1"/>
        <v>#N/A</v>
      </c>
    </row>
    <row r="100" spans="2:7" x14ac:dyDescent="0.3">
      <c r="C100" t="str">
        <v>R02</v>
      </c>
      <c r="D100">
        <v>218</v>
      </c>
      <c r="E100" s="30">
        <v>20581</v>
      </c>
      <c r="F100" t="e">
        <f t="shared" si="0"/>
        <v>#N/A</v>
      </c>
      <c r="G100" t="e">
        <f t="shared" si="1"/>
        <v>#N/A</v>
      </c>
    </row>
    <row r="101" spans="2:7" x14ac:dyDescent="0.3">
      <c r="C101" t="str">
        <v>R01</v>
      </c>
      <c r="D101">
        <v>189</v>
      </c>
      <c r="E101" s="30">
        <v>18415</v>
      </c>
      <c r="F101">
        <f t="shared" si="0"/>
        <v>189</v>
      </c>
      <c r="G101">
        <f t="shared" si="1"/>
        <v>18415</v>
      </c>
    </row>
    <row r="108" spans="2:7" x14ac:dyDescent="0.3">
      <c r="B108" s="24" t="s">
        <v>1062</v>
      </c>
    </row>
    <row r="109" spans="2:7" x14ac:dyDescent="0.3">
      <c r="B109" s="29" t="s">
        <v>11</v>
      </c>
    </row>
    <row r="110" spans="2:7" x14ac:dyDescent="0.3">
      <c r="B110" s="29" t="s">
        <v>1049</v>
      </c>
    </row>
    <row r="115" spans="2:9" x14ac:dyDescent="0.3">
      <c r="B115" t="s">
        <v>1098</v>
      </c>
    </row>
    <row r="116" spans="2:9" x14ac:dyDescent="0.3">
      <c r="B116" t="s">
        <v>1099</v>
      </c>
      <c r="C116" s="45">
        <f>A14/A4</f>
        <v>0.189</v>
      </c>
    </row>
    <row r="117" spans="2:9" x14ac:dyDescent="0.3">
      <c r="B117" t="s">
        <v>1102</v>
      </c>
      <c r="C117">
        <f>_xlfn.XLOOKUP(B109,C96:C101,D96:D101)</f>
        <v>189</v>
      </c>
    </row>
    <row r="118" spans="2:9" x14ac:dyDescent="0.3">
      <c r="B118" t="s">
        <v>1103</v>
      </c>
      <c r="C118">
        <f>_xlfn.XLOOKUP(B109,C96:C101,E96:E101)</f>
        <v>18415</v>
      </c>
    </row>
    <row r="125" spans="2:9" x14ac:dyDescent="0.3">
      <c r="B125" t="s">
        <v>1101</v>
      </c>
      <c r="C125">
        <f>_xlfn.RANK.AVG(C117,D97:D101)</f>
        <v>4</v>
      </c>
    </row>
    <row r="126" spans="2:9" x14ac:dyDescent="0.3">
      <c r="B126" t="s">
        <v>1100</v>
      </c>
      <c r="C126">
        <f>_xlfn.RANK.AVG(C118,E97:E101)</f>
        <v>4</v>
      </c>
      <c r="F126" s="24" t="s">
        <v>1042</v>
      </c>
      <c r="G126" s="24" t="s">
        <v>1048</v>
      </c>
    </row>
    <row r="127" spans="2:9" x14ac:dyDescent="0.3">
      <c r="F127" s="24" t="s">
        <v>1062</v>
      </c>
      <c r="G127" t="s">
        <v>999</v>
      </c>
      <c r="H127" t="s">
        <v>998</v>
      </c>
      <c r="I127" t="s">
        <v>1049</v>
      </c>
    </row>
    <row r="128" spans="2:9" x14ac:dyDescent="0.3">
      <c r="B128" s="14"/>
      <c r="C128" s="14"/>
      <c r="D128" s="14"/>
      <c r="F128" s="29" t="s">
        <v>1002</v>
      </c>
      <c r="G128" s="21">
        <v>144</v>
      </c>
      <c r="H128" s="21">
        <v>132</v>
      </c>
      <c r="I128" s="21">
        <v>276</v>
      </c>
    </row>
    <row r="129" spans="2:9" x14ac:dyDescent="0.3">
      <c r="B129" s="14" t="s">
        <v>1104</v>
      </c>
      <c r="C129" s="14"/>
      <c r="D129" s="14"/>
      <c r="F129" s="29" t="s">
        <v>1001</v>
      </c>
      <c r="G129" s="21">
        <v>326</v>
      </c>
      <c r="H129" s="21">
        <v>63</v>
      </c>
      <c r="I129" s="21">
        <v>389</v>
      </c>
    </row>
    <row r="130" spans="2:9" x14ac:dyDescent="0.3">
      <c r="B130" s="14"/>
      <c r="C130" s="14" t="str">
        <f>"%of calls:"&amp;TEXT(C116,"0%")</f>
        <v>%of calls:19%</v>
      </c>
      <c r="D130" s="14"/>
      <c r="F130" s="29" t="s">
        <v>1000</v>
      </c>
      <c r="G130" s="21">
        <v>129</v>
      </c>
      <c r="H130" s="21">
        <v>206</v>
      </c>
      <c r="I130" s="21">
        <v>335</v>
      </c>
    </row>
    <row r="131" spans="2:9" x14ac:dyDescent="0.3">
      <c r="B131" s="14"/>
      <c r="C131" s="14" t="str">
        <f>"%Call Rank: "&amp;C125</f>
        <v>%Call Rank: 4</v>
      </c>
      <c r="D131" s="14"/>
      <c r="F131" s="29" t="s">
        <v>1049</v>
      </c>
      <c r="G131" s="21">
        <v>599</v>
      </c>
      <c r="H131" s="21">
        <v>401</v>
      </c>
      <c r="I131" s="21">
        <v>1000</v>
      </c>
    </row>
    <row r="132" spans="2:9" x14ac:dyDescent="0.3">
      <c r="B132" s="14"/>
      <c r="C132" s="14" t="str">
        <f>"Amount Rank:"&amp;C126</f>
        <v>Amount Rank:4</v>
      </c>
      <c r="D132" s="14"/>
    </row>
    <row r="135" spans="2:9" x14ac:dyDescent="0.3">
      <c r="D135" s="24" t="s">
        <v>1042</v>
      </c>
      <c r="E135" s="24" t="s">
        <v>1048</v>
      </c>
    </row>
    <row r="136" spans="2:9" x14ac:dyDescent="0.3">
      <c r="D136" s="24" t="s">
        <v>1062</v>
      </c>
      <c r="E136" t="s">
        <v>999</v>
      </c>
      <c r="F136" t="s">
        <v>998</v>
      </c>
      <c r="G136" t="s">
        <v>1049</v>
      </c>
    </row>
    <row r="137" spans="2:9" x14ac:dyDescent="0.3">
      <c r="D137" s="29" t="s">
        <v>1002</v>
      </c>
      <c r="E137" s="21">
        <v>144</v>
      </c>
      <c r="F137" s="21">
        <v>132</v>
      </c>
      <c r="G137" s="21">
        <v>276</v>
      </c>
    </row>
    <row r="138" spans="2:9" x14ac:dyDescent="0.3">
      <c r="D138" s="29" t="s">
        <v>1001</v>
      </c>
      <c r="E138" s="21">
        <v>326</v>
      </c>
      <c r="F138" s="21">
        <v>63</v>
      </c>
      <c r="G138" s="21">
        <v>389</v>
      </c>
    </row>
    <row r="139" spans="2:9" x14ac:dyDescent="0.3">
      <c r="D139" s="29" t="s">
        <v>1000</v>
      </c>
      <c r="E139" s="21">
        <v>129</v>
      </c>
      <c r="F139" s="21">
        <v>206</v>
      </c>
      <c r="G139" s="21">
        <v>335</v>
      </c>
    </row>
    <row r="140" spans="2:9" x14ac:dyDescent="0.3">
      <c r="D140" s="29" t="s">
        <v>1049</v>
      </c>
      <c r="E140" s="21">
        <v>599</v>
      </c>
      <c r="F140" s="21">
        <v>401</v>
      </c>
      <c r="G140" s="21">
        <v>1000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8947-9CB0-466E-BA7C-9492E1A527EF}">
  <dimension ref="A1:BQ84"/>
  <sheetViews>
    <sheetView tabSelected="1" topLeftCell="C2" zoomScale="88" zoomScaleNormal="79" workbookViewId="0">
      <selection activeCell="V24" sqref="V24"/>
    </sheetView>
  </sheetViews>
  <sheetFormatPr defaultRowHeight="14.4" x14ac:dyDescent="0.3"/>
  <cols>
    <col min="1" max="1" width="3.21875" customWidth="1"/>
    <col min="2" max="2" width="2.77734375" customWidth="1"/>
    <col min="19" max="19" width="1.77734375" customWidth="1"/>
    <col min="20" max="20" width="19.88671875" customWidth="1"/>
    <col min="23" max="23" width="9.21875" customWidth="1"/>
    <col min="26" max="26" width="9.33203125" customWidth="1"/>
    <col min="27" max="27" width="11.88671875" customWidth="1"/>
    <col min="28" max="28" width="12.77734375" customWidth="1"/>
    <col min="29" max="29" width="13.77734375" customWidth="1"/>
    <col min="30" max="30" width="11.33203125" customWidth="1"/>
    <col min="31" max="31" width="14.44140625" customWidth="1"/>
    <col min="32" max="32" width="14.5546875" customWidth="1"/>
  </cols>
  <sheetData>
    <row r="1" spans="1:69" ht="22.2" x14ac:dyDescent="0.45">
      <c r="A1" s="20"/>
      <c r="B1" s="20"/>
      <c r="C1" s="20"/>
      <c r="D1" s="20"/>
      <c r="E1" s="20"/>
      <c r="F1" s="20"/>
      <c r="G1" s="20"/>
      <c r="H1" s="48"/>
      <c r="I1" s="49" t="s">
        <v>1105</v>
      </c>
      <c r="J1" s="49"/>
      <c r="K1" s="49"/>
      <c r="L1" s="49"/>
      <c r="M1" s="5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row>
    <row r="2" spans="1:69" ht="22.2" x14ac:dyDescent="0.45">
      <c r="A2" s="20"/>
      <c r="B2" s="20"/>
      <c r="C2" s="20"/>
      <c r="D2" s="20"/>
      <c r="E2" s="20"/>
      <c r="F2" s="20"/>
      <c r="G2" s="20"/>
      <c r="H2" s="20"/>
      <c r="I2" s="47"/>
      <c r="J2" s="47"/>
      <c r="K2" s="47"/>
      <c r="L2" s="47"/>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row>
    <row r="3" spans="1:69"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row>
    <row r="4" spans="1:69"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row>
    <row r="5" spans="1:69"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row>
    <row r="6" spans="1:69"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row>
    <row r="7" spans="1:69"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row>
    <row r="8" spans="1:69"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row>
    <row r="9" spans="1:69"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row>
    <row r="10" spans="1:69" x14ac:dyDescent="0.3">
      <c r="A10" s="20"/>
      <c r="B10" s="20"/>
      <c r="C10" s="20"/>
      <c r="D10" s="20"/>
      <c r="E10" s="20"/>
      <c r="F10" s="20"/>
      <c r="G10" s="20"/>
      <c r="H10" s="20"/>
      <c r="I10" s="25"/>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row>
    <row r="11" spans="1:69"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row>
    <row r="12" spans="1:69"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row>
    <row r="13" spans="1:69"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row>
    <row r="14" spans="1:69" x14ac:dyDescent="0.3">
      <c r="A14" s="20"/>
      <c r="B14" s="20"/>
      <c r="C14" s="20"/>
      <c r="D14" s="20"/>
      <c r="E14" s="20"/>
      <c r="F14" s="20"/>
      <c r="G14" s="20"/>
      <c r="H14" s="27"/>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row>
    <row r="15" spans="1:69"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row>
    <row r="16" spans="1:69"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row>
    <row r="17" spans="1:69"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row>
    <row r="18" spans="1:69"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row>
    <row r="19" spans="1:69"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row>
    <row r="20" spans="1:69"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row>
    <row r="21" spans="1:69" x14ac:dyDescent="0.3">
      <c r="A21" s="20"/>
      <c r="B21" s="20"/>
      <c r="C21" s="20"/>
      <c r="D21" s="20"/>
      <c r="E21" s="26"/>
      <c r="F21" s="31"/>
      <c r="G21" s="32"/>
      <c r="H21" s="31"/>
      <c r="I21" s="31"/>
      <c r="J21" s="31"/>
      <c r="K21" s="31"/>
      <c r="L21" s="31"/>
      <c r="M21" s="31"/>
      <c r="N21" s="31"/>
      <c r="O21" s="31"/>
      <c r="P21" s="31"/>
      <c r="Q21" s="31"/>
      <c r="R21" s="31"/>
      <c r="S21" s="20"/>
      <c r="T21" s="20"/>
      <c r="U21" s="20"/>
      <c r="V21" s="20"/>
      <c r="W21" s="20"/>
      <c r="X21" s="20"/>
      <c r="Y21" s="20"/>
      <c r="Z21" s="40"/>
      <c r="AA21" s="40"/>
      <c r="AB21" s="40"/>
      <c r="AC21" s="40"/>
      <c r="AD21" s="40"/>
      <c r="AE21" s="39"/>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row>
    <row r="22" spans="1:69" x14ac:dyDescent="0.3">
      <c r="A22" s="20"/>
      <c r="B22" s="20"/>
      <c r="C22" s="20"/>
      <c r="D22" s="20"/>
      <c r="E22" s="20"/>
      <c r="F22" s="31"/>
      <c r="G22" s="31"/>
      <c r="H22" s="31"/>
      <c r="I22" s="31"/>
      <c r="J22" s="31"/>
      <c r="K22" s="31"/>
      <c r="L22" s="31"/>
      <c r="M22" s="31"/>
      <c r="N22" s="31"/>
      <c r="O22" s="31"/>
      <c r="P22" s="31"/>
      <c r="Q22" s="31"/>
      <c r="R22" s="31"/>
      <c r="S22" s="20"/>
      <c r="T22" s="20"/>
      <c r="U22" s="20"/>
      <c r="V22" s="20"/>
      <c r="W22" s="34"/>
      <c r="X22" s="20"/>
      <c r="Y22" s="20"/>
      <c r="Z22" s="31"/>
      <c r="AA22" s="44" t="s">
        <v>11</v>
      </c>
      <c r="AB22" s="44" t="s">
        <v>9</v>
      </c>
      <c r="AC22" s="44" t="s">
        <v>6</v>
      </c>
      <c r="AD22" s="44" t="s">
        <v>13</v>
      </c>
      <c r="AE22" s="44" t="s">
        <v>10</v>
      </c>
      <c r="AF22" s="44" t="s">
        <v>1049</v>
      </c>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row>
    <row r="23" spans="1:69" x14ac:dyDescent="0.3">
      <c r="A23" s="20"/>
      <c r="B23" s="20"/>
      <c r="C23" s="20"/>
      <c r="D23" s="20"/>
      <c r="E23" s="20"/>
      <c r="F23" s="31"/>
      <c r="G23" s="31"/>
      <c r="H23" s="31"/>
      <c r="I23" s="31"/>
      <c r="J23" s="31"/>
      <c r="K23" s="31"/>
      <c r="L23" s="31"/>
      <c r="M23" s="31"/>
      <c r="N23" s="31"/>
      <c r="O23" s="31"/>
      <c r="P23" s="31"/>
      <c r="Q23" s="31"/>
      <c r="R23" s="31"/>
      <c r="S23" s="20"/>
      <c r="T23" s="20"/>
      <c r="U23" s="20"/>
      <c r="V23" s="20"/>
      <c r="W23" s="34"/>
      <c r="X23" s="20"/>
      <c r="Y23" s="20"/>
      <c r="Z23" s="43" t="str">
        <f>'Pivot Tables'!I43</f>
        <v>Cincinnati</v>
      </c>
      <c r="AA23" s="31"/>
      <c r="AB23" s="31"/>
      <c r="AC23" s="31"/>
      <c r="AD23" s="31"/>
      <c r="AE23" s="31"/>
      <c r="AF23" s="31"/>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row>
    <row r="24" spans="1:69" x14ac:dyDescent="0.3">
      <c r="A24" s="20"/>
      <c r="B24" s="20"/>
      <c r="C24" s="20"/>
      <c r="D24" s="20"/>
      <c r="E24" s="20"/>
      <c r="F24" s="31"/>
      <c r="G24" s="31"/>
      <c r="H24" s="31"/>
      <c r="I24" s="31"/>
      <c r="J24" s="31"/>
      <c r="K24" s="31"/>
      <c r="L24" s="31"/>
      <c r="M24" s="31"/>
      <c r="N24" s="31"/>
      <c r="O24" s="31"/>
      <c r="P24" s="31"/>
      <c r="Q24" s="31"/>
      <c r="R24" s="31"/>
      <c r="S24" s="20"/>
      <c r="T24" s="20"/>
      <c r="U24" s="20"/>
      <c r="V24" s="20"/>
      <c r="W24" s="34"/>
      <c r="X24" s="20"/>
      <c r="Y24" s="20"/>
      <c r="Z24" s="42" t="str">
        <f>'Pivot Tables'!I44</f>
        <v>C0003</v>
      </c>
      <c r="AA24" s="41">
        <f>'Pivot Tables'!J44</f>
        <v>891</v>
      </c>
      <c r="AB24" s="41">
        <f>'Pivot Tables'!K44</f>
        <v>1332</v>
      </c>
      <c r="AC24" s="41">
        <f>'Pivot Tables'!L44</f>
        <v>1282</v>
      </c>
      <c r="AD24" s="41">
        <f>'Pivot Tables'!M44</f>
        <v>739</v>
      </c>
      <c r="AE24" s="41">
        <f>'Pivot Tables'!N44</f>
        <v>560</v>
      </c>
      <c r="AF24" s="41">
        <f>'Pivot Tables'!O44</f>
        <v>4804</v>
      </c>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row>
    <row r="25" spans="1:69" x14ac:dyDescent="0.3">
      <c r="A25" s="20"/>
      <c r="B25" s="20"/>
      <c r="C25" s="20"/>
      <c r="D25" s="20"/>
      <c r="E25" s="20"/>
      <c r="F25" s="31"/>
      <c r="G25" s="31"/>
      <c r="H25" s="31"/>
      <c r="I25" s="31"/>
      <c r="J25" s="31"/>
      <c r="K25" s="31"/>
      <c r="L25" s="31"/>
      <c r="M25" s="31"/>
      <c r="N25" s="31"/>
      <c r="O25" s="31"/>
      <c r="P25" s="31"/>
      <c r="Q25" s="31"/>
      <c r="R25" s="31"/>
      <c r="S25" s="20"/>
      <c r="T25" s="20"/>
      <c r="U25" s="20"/>
      <c r="V25" s="20"/>
      <c r="W25" s="20"/>
      <c r="X25" s="20"/>
      <c r="Y25" s="20"/>
      <c r="Z25" s="42" t="str">
        <f>'Pivot Tables'!I45</f>
        <v>C0004</v>
      </c>
      <c r="AA25" s="41">
        <f>'Pivot Tables'!J45</f>
        <v>1991</v>
      </c>
      <c r="AB25" s="41">
        <f>'Pivot Tables'!K45</f>
        <v>1886</v>
      </c>
      <c r="AC25" s="41">
        <f>'Pivot Tables'!L45</f>
        <v>1206</v>
      </c>
      <c r="AD25" s="41">
        <f>'Pivot Tables'!M45</f>
        <v>884</v>
      </c>
      <c r="AE25" s="41">
        <f>'Pivot Tables'!N45</f>
        <v>1722</v>
      </c>
      <c r="AF25" s="41">
        <f>'Pivot Tables'!O45</f>
        <v>7689</v>
      </c>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row>
    <row r="26" spans="1:69" x14ac:dyDescent="0.3">
      <c r="A26" s="20"/>
      <c r="B26" s="20"/>
      <c r="C26" s="20"/>
      <c r="D26" s="20"/>
      <c r="E26" s="20"/>
      <c r="F26" s="31"/>
      <c r="G26" s="31"/>
      <c r="H26" s="31"/>
      <c r="I26" s="31"/>
      <c r="J26" s="31"/>
      <c r="K26" s="31"/>
      <c r="L26" s="31"/>
      <c r="M26" s="31"/>
      <c r="N26" s="31"/>
      <c r="O26" s="31"/>
      <c r="P26" s="31"/>
      <c r="Q26" s="31"/>
      <c r="R26" s="31"/>
      <c r="S26" s="20"/>
      <c r="T26" s="20"/>
      <c r="U26" s="20"/>
      <c r="V26" s="20"/>
      <c r="W26" s="34"/>
      <c r="X26" s="20"/>
      <c r="Y26" s="20"/>
      <c r="Z26" s="42" t="str">
        <f>'Pivot Tables'!I46</f>
        <v>C0011</v>
      </c>
      <c r="AA26" s="41">
        <f>'Pivot Tables'!J46</f>
        <v>1163</v>
      </c>
      <c r="AB26" s="41">
        <f>'Pivot Tables'!K46</f>
        <v>1180</v>
      </c>
      <c r="AC26" s="41">
        <f>'Pivot Tables'!L46</f>
        <v>1616</v>
      </c>
      <c r="AD26" s="41">
        <f>'Pivot Tables'!M46</f>
        <v>1043</v>
      </c>
      <c r="AE26" s="41">
        <f>'Pivot Tables'!N46</f>
        <v>1747</v>
      </c>
      <c r="AF26" s="41">
        <f>'Pivot Tables'!O46</f>
        <v>6749</v>
      </c>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row>
    <row r="27" spans="1:69" x14ac:dyDescent="0.3">
      <c r="A27" s="20"/>
      <c r="B27" s="20"/>
      <c r="C27" s="20"/>
      <c r="D27" s="20"/>
      <c r="E27" s="20"/>
      <c r="F27" s="31"/>
      <c r="G27" s="31"/>
      <c r="H27" s="31"/>
      <c r="I27" s="31"/>
      <c r="J27" s="31"/>
      <c r="K27" s="31"/>
      <c r="L27" s="31"/>
      <c r="M27" s="31"/>
      <c r="N27" s="31"/>
      <c r="O27" s="31"/>
      <c r="P27" s="31"/>
      <c r="Q27" s="31"/>
      <c r="R27" s="31"/>
      <c r="S27" s="20"/>
      <c r="T27" s="20"/>
      <c r="U27" s="20"/>
      <c r="V27" s="20"/>
      <c r="W27" s="34"/>
      <c r="X27" s="20"/>
      <c r="Y27" s="20"/>
      <c r="Z27" s="42" t="str">
        <f>'Pivot Tables'!I47</f>
        <v>C0012</v>
      </c>
      <c r="AA27" s="41">
        <f>'Pivot Tables'!J47</f>
        <v>1438</v>
      </c>
      <c r="AB27" s="41">
        <f>'Pivot Tables'!K47</f>
        <v>1616</v>
      </c>
      <c r="AC27" s="41">
        <f>'Pivot Tables'!L47</f>
        <v>866</v>
      </c>
      <c r="AD27" s="41">
        <f>'Pivot Tables'!M47</f>
        <v>829</v>
      </c>
      <c r="AE27" s="41">
        <f>'Pivot Tables'!N47</f>
        <v>2070</v>
      </c>
      <c r="AF27" s="41">
        <f>'Pivot Tables'!O47</f>
        <v>6819</v>
      </c>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row>
    <row r="28" spans="1:69" x14ac:dyDescent="0.3">
      <c r="A28" s="20"/>
      <c r="B28" s="20"/>
      <c r="C28" s="20"/>
      <c r="D28" s="20"/>
      <c r="E28" s="20"/>
      <c r="F28" s="31"/>
      <c r="G28" s="31"/>
      <c r="H28" s="31"/>
      <c r="I28" s="31"/>
      <c r="J28" s="31"/>
      <c r="K28" s="31"/>
      <c r="L28" s="31"/>
      <c r="M28" s="31"/>
      <c r="N28" s="31"/>
      <c r="O28" s="31"/>
      <c r="P28" s="31"/>
      <c r="Q28" s="31"/>
      <c r="R28" s="31"/>
      <c r="S28" s="20"/>
      <c r="T28" s="20"/>
      <c r="U28" s="20"/>
      <c r="V28" s="20"/>
      <c r="W28" s="34"/>
      <c r="X28" s="20"/>
      <c r="Y28" s="20"/>
      <c r="Z28" s="43" t="str">
        <f>'Pivot Tables'!I48</f>
        <v>Cleveland</v>
      </c>
      <c r="AA28" s="41"/>
      <c r="AB28" s="41"/>
      <c r="AC28" s="41"/>
      <c r="AD28" s="41"/>
      <c r="AE28" s="41"/>
      <c r="AF28" s="41"/>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row>
    <row r="29" spans="1:69" x14ac:dyDescent="0.3">
      <c r="A29" s="20"/>
      <c r="B29" s="20"/>
      <c r="C29" s="20"/>
      <c r="D29" s="20"/>
      <c r="E29" s="20"/>
      <c r="F29" s="31"/>
      <c r="G29" s="31"/>
      <c r="H29" s="31"/>
      <c r="I29" s="31"/>
      <c r="J29" s="31"/>
      <c r="K29" s="31"/>
      <c r="L29" s="31"/>
      <c r="M29" s="31"/>
      <c r="N29" s="31"/>
      <c r="O29" s="31"/>
      <c r="P29" s="31"/>
      <c r="Q29" s="31"/>
      <c r="R29" s="31"/>
      <c r="S29" s="20"/>
      <c r="T29" s="20"/>
      <c r="U29" s="20"/>
      <c r="V29" s="20"/>
      <c r="W29" s="34"/>
      <c r="X29" s="20"/>
      <c r="Y29" s="20"/>
      <c r="Z29" s="42" t="str">
        <f>'Pivot Tables'!I49</f>
        <v>C0002</v>
      </c>
      <c r="AA29" s="41">
        <f>'Pivot Tables'!J49</f>
        <v>1233</v>
      </c>
      <c r="AB29" s="41">
        <f>'Pivot Tables'!K49</f>
        <v>223</v>
      </c>
      <c r="AC29" s="41">
        <f>'Pivot Tables'!L49</f>
        <v>1680</v>
      </c>
      <c r="AD29" s="41">
        <f>'Pivot Tables'!M49</f>
        <v>990</v>
      </c>
      <c r="AE29" s="41">
        <f>'Pivot Tables'!N49</f>
        <v>1508</v>
      </c>
      <c r="AF29" s="41">
        <f>'Pivot Tables'!O49</f>
        <v>5634</v>
      </c>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row>
    <row r="30" spans="1:69" x14ac:dyDescent="0.3">
      <c r="A30" s="20"/>
      <c r="B30" s="20"/>
      <c r="C30" s="20"/>
      <c r="D30" s="20"/>
      <c r="E30" s="20"/>
      <c r="F30" s="31"/>
      <c r="G30" s="31"/>
      <c r="H30" s="31"/>
      <c r="I30" s="31"/>
      <c r="J30" s="31"/>
      <c r="K30" s="31"/>
      <c r="L30" s="31"/>
      <c r="M30" s="31"/>
      <c r="N30" s="31"/>
      <c r="O30" s="31"/>
      <c r="P30" s="31"/>
      <c r="Q30" s="31"/>
      <c r="R30" s="31"/>
      <c r="S30" s="20"/>
      <c r="T30" s="20"/>
      <c r="U30" s="20"/>
      <c r="V30" s="20"/>
      <c r="W30" s="34"/>
      <c r="X30" s="20"/>
      <c r="Y30" s="20"/>
      <c r="Z30" s="42" t="str">
        <f>'Pivot Tables'!I50</f>
        <v>C0007</v>
      </c>
      <c r="AA30" s="41">
        <f>'Pivot Tables'!J50</f>
        <v>1598</v>
      </c>
      <c r="AB30" s="41">
        <f>'Pivot Tables'!K50</f>
        <v>1907</v>
      </c>
      <c r="AC30" s="41">
        <f>'Pivot Tables'!L50</f>
        <v>869</v>
      </c>
      <c r="AD30" s="41">
        <f>'Pivot Tables'!M50</f>
        <v>1426</v>
      </c>
      <c r="AE30" s="41">
        <f>'Pivot Tables'!N50</f>
        <v>1416</v>
      </c>
      <c r="AF30" s="41">
        <f>'Pivot Tables'!O50</f>
        <v>7216</v>
      </c>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row>
    <row r="31" spans="1:69" x14ac:dyDescent="0.3">
      <c r="A31" s="20"/>
      <c r="B31" s="20"/>
      <c r="C31" s="20"/>
      <c r="D31" s="20"/>
      <c r="E31" s="20"/>
      <c r="F31" s="31"/>
      <c r="G31" s="31"/>
      <c r="H31" s="31"/>
      <c r="I31" s="31"/>
      <c r="J31" s="31"/>
      <c r="K31" s="31"/>
      <c r="L31" s="31"/>
      <c r="M31" s="31"/>
      <c r="N31" s="31"/>
      <c r="O31" s="31"/>
      <c r="P31" s="31"/>
      <c r="Q31" s="31"/>
      <c r="R31" s="31"/>
      <c r="S31" s="20"/>
      <c r="T31" s="20"/>
      <c r="U31" s="20"/>
      <c r="V31" s="20"/>
      <c r="W31" s="34"/>
      <c r="X31" s="20"/>
      <c r="Y31" s="20"/>
      <c r="Z31" s="42" t="str">
        <f>'Pivot Tables'!I51</f>
        <v>C0008</v>
      </c>
      <c r="AA31" s="41">
        <f>'Pivot Tables'!J51</f>
        <v>900</v>
      </c>
      <c r="AB31" s="41">
        <f>'Pivot Tables'!K51</f>
        <v>1016</v>
      </c>
      <c r="AC31" s="41">
        <f>'Pivot Tables'!L51</f>
        <v>960</v>
      </c>
      <c r="AD31" s="41">
        <f>'Pivot Tables'!M51</f>
        <v>940</v>
      </c>
      <c r="AE31" s="41">
        <f>'Pivot Tables'!N51</f>
        <v>1193</v>
      </c>
      <c r="AF31" s="41">
        <f>'Pivot Tables'!O51</f>
        <v>5009</v>
      </c>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row>
    <row r="32" spans="1:69" ht="42.6" customHeight="1" x14ac:dyDescent="0.35">
      <c r="A32" s="20"/>
      <c r="B32" s="20"/>
      <c r="C32" s="20"/>
      <c r="D32" s="20"/>
      <c r="E32" s="20"/>
      <c r="F32" s="31"/>
      <c r="G32" s="31"/>
      <c r="H32" s="31"/>
      <c r="I32" s="31"/>
      <c r="J32" s="31"/>
      <c r="K32" s="31"/>
      <c r="L32" s="31"/>
      <c r="M32" s="31"/>
      <c r="N32" s="31"/>
      <c r="O32" s="31"/>
      <c r="P32" s="31"/>
      <c r="Q32" s="31"/>
      <c r="R32" s="31"/>
      <c r="S32" s="20"/>
      <c r="T32" s="52" t="str">
        <f>"Representative Info:"&amp;'Pivot Tables'!B109</f>
        <v>Representative Info:R01</v>
      </c>
      <c r="U32" s="53"/>
      <c r="V32" s="20"/>
      <c r="W32" s="34"/>
      <c r="X32" s="20"/>
      <c r="Y32" s="20"/>
      <c r="Z32" s="42" t="str">
        <f>'Pivot Tables'!I52</f>
        <v>C0010</v>
      </c>
      <c r="AA32" s="41">
        <f>'Pivot Tables'!J52</f>
        <v>900</v>
      </c>
      <c r="AB32" s="41">
        <f>'Pivot Tables'!K52</f>
        <v>1470</v>
      </c>
      <c r="AC32" s="41">
        <f>'Pivot Tables'!L52</f>
        <v>1617</v>
      </c>
      <c r="AD32" s="41">
        <f>'Pivot Tables'!M52</f>
        <v>1314</v>
      </c>
      <c r="AE32" s="41">
        <f>'Pivot Tables'!N52</f>
        <v>941</v>
      </c>
      <c r="AF32" s="41">
        <f>'Pivot Tables'!O52</f>
        <v>6242</v>
      </c>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row>
    <row r="33" spans="1:69" x14ac:dyDescent="0.3">
      <c r="A33" s="20"/>
      <c r="B33" s="20"/>
      <c r="C33" s="20"/>
      <c r="D33" s="20"/>
      <c r="E33" s="20"/>
      <c r="F33" s="31"/>
      <c r="G33" s="31"/>
      <c r="H33" s="31"/>
      <c r="I33" s="31"/>
      <c r="J33" s="31"/>
      <c r="K33" s="31"/>
      <c r="L33" s="31"/>
      <c r="M33" s="31"/>
      <c r="N33" s="31"/>
      <c r="O33" s="31"/>
      <c r="P33" s="31"/>
      <c r="Q33" s="31"/>
      <c r="R33" s="31"/>
      <c r="S33" s="20"/>
      <c r="T33" s="46" t="str">
        <f>'Pivot Tables'!C130</f>
        <v>%of calls:19%</v>
      </c>
      <c r="U33" s="48"/>
      <c r="V33" s="20"/>
      <c r="W33" s="34"/>
      <c r="X33" s="20"/>
      <c r="Y33" s="20"/>
      <c r="Z33" s="42" t="str">
        <f>'Pivot Tables'!I53</f>
        <v>C0013</v>
      </c>
      <c r="AA33" s="41">
        <f>'Pivot Tables'!J53</f>
        <v>1255</v>
      </c>
      <c r="AB33" s="41">
        <f>'Pivot Tables'!K53</f>
        <v>516</v>
      </c>
      <c r="AC33" s="41">
        <f>'Pivot Tables'!L53</f>
        <v>1874</v>
      </c>
      <c r="AD33" s="41">
        <f>'Pivot Tables'!M53</f>
        <v>1863</v>
      </c>
      <c r="AE33" s="41">
        <f>'Pivot Tables'!N53</f>
        <v>1722</v>
      </c>
      <c r="AF33" s="41">
        <f>'Pivot Tables'!O53</f>
        <v>7230</v>
      </c>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row>
    <row r="34" spans="1:69" ht="15" x14ac:dyDescent="0.35">
      <c r="A34" s="20"/>
      <c r="B34" s="20"/>
      <c r="C34" s="20"/>
      <c r="D34" s="20"/>
      <c r="E34" s="20"/>
      <c r="F34" s="31"/>
      <c r="G34" s="31"/>
      <c r="H34" s="31"/>
      <c r="I34" s="31"/>
      <c r="J34" s="31"/>
      <c r="K34" s="31"/>
      <c r="L34" s="31"/>
      <c r="M34" s="31"/>
      <c r="N34" s="31"/>
      <c r="O34" s="31"/>
      <c r="P34" s="31"/>
      <c r="Q34" s="31"/>
      <c r="R34" s="31"/>
      <c r="S34" s="20"/>
      <c r="T34" s="46" t="str">
        <f>'Pivot Tables'!C131</f>
        <v>%Call Rank: 4</v>
      </c>
      <c r="U34" s="48"/>
      <c r="V34" s="51"/>
      <c r="W34" s="34"/>
      <c r="X34" s="20"/>
      <c r="Y34" s="20"/>
      <c r="Z34" s="42" t="str">
        <f>'Pivot Tables'!I54</f>
        <v>C0015</v>
      </c>
      <c r="AA34" s="41">
        <f>'Pivot Tables'!J54</f>
        <v>1138</v>
      </c>
      <c r="AB34" s="41">
        <f>'Pivot Tables'!K54</f>
        <v>1898</v>
      </c>
      <c r="AC34" s="41">
        <f>'Pivot Tables'!L54</f>
        <v>1482</v>
      </c>
      <c r="AD34" s="41">
        <f>'Pivot Tables'!M54</f>
        <v>846</v>
      </c>
      <c r="AE34" s="41">
        <f>'Pivot Tables'!N54</f>
        <v>1154</v>
      </c>
      <c r="AF34" s="41">
        <f>'Pivot Tables'!O54</f>
        <v>6518</v>
      </c>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row>
    <row r="35" spans="1:69" x14ac:dyDescent="0.3">
      <c r="A35" s="20"/>
      <c r="B35" s="20"/>
      <c r="C35" s="20"/>
      <c r="D35" s="20"/>
      <c r="E35" s="20"/>
      <c r="F35" s="31"/>
      <c r="G35" s="31"/>
      <c r="H35" s="31"/>
      <c r="I35" s="31"/>
      <c r="J35" s="31"/>
      <c r="K35" s="31"/>
      <c r="L35" s="31"/>
      <c r="M35" s="31"/>
      <c r="N35" s="31"/>
      <c r="O35" s="31"/>
      <c r="P35" s="31"/>
      <c r="Q35" s="31"/>
      <c r="R35" s="31"/>
      <c r="S35" s="20"/>
      <c r="T35" s="46" t="str">
        <f>'Pivot Tables'!C132</f>
        <v>Amount Rank:4</v>
      </c>
      <c r="U35" s="48"/>
      <c r="V35" s="20"/>
      <c r="W35" s="34"/>
      <c r="X35" s="20"/>
      <c r="Y35" s="20"/>
      <c r="Z35" s="43" t="str">
        <f>'Pivot Tables'!I55</f>
        <v>Columbus</v>
      </c>
      <c r="AA35" s="41"/>
      <c r="AB35" s="41"/>
      <c r="AC35" s="41"/>
      <c r="AD35" s="41"/>
      <c r="AE35" s="41"/>
      <c r="AF35" s="41"/>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row>
    <row r="36" spans="1:69" x14ac:dyDescent="0.3">
      <c r="A36" s="20"/>
      <c r="B36" s="20"/>
      <c r="C36" s="20"/>
      <c r="D36" s="20"/>
      <c r="E36" s="20"/>
      <c r="F36" s="31" t="s">
        <v>1047</v>
      </c>
      <c r="G36" s="31"/>
      <c r="H36" s="31"/>
      <c r="I36" s="31"/>
      <c r="J36" s="31"/>
      <c r="K36" s="31"/>
      <c r="L36" s="31"/>
      <c r="M36" s="31"/>
      <c r="N36" s="31"/>
      <c r="O36" s="31"/>
      <c r="P36" s="31"/>
      <c r="Q36" s="31"/>
      <c r="R36" s="31"/>
      <c r="S36" s="20"/>
      <c r="T36" s="46"/>
      <c r="U36" s="48"/>
      <c r="V36" s="20"/>
      <c r="W36" s="34"/>
      <c r="X36" s="20"/>
      <c r="Y36" s="20"/>
      <c r="Z36" s="42" t="str">
        <f>'Pivot Tables'!I56</f>
        <v>C0001</v>
      </c>
      <c r="AA36" s="41">
        <f>'Pivot Tables'!J56</f>
        <v>1655</v>
      </c>
      <c r="AB36" s="41">
        <f>'Pivot Tables'!K56</f>
        <v>805</v>
      </c>
      <c r="AC36" s="41">
        <f>'Pivot Tables'!L56</f>
        <v>2263</v>
      </c>
      <c r="AD36" s="41">
        <f>'Pivot Tables'!M56</f>
        <v>987</v>
      </c>
      <c r="AE36" s="41">
        <f>'Pivot Tables'!N56</f>
        <v>1075</v>
      </c>
      <c r="AF36" s="41">
        <f>'Pivot Tables'!O56</f>
        <v>6785</v>
      </c>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row>
    <row r="37" spans="1:69" x14ac:dyDescent="0.3">
      <c r="A37" s="20"/>
      <c r="B37" s="20"/>
      <c r="C37" s="20"/>
      <c r="D37" s="20"/>
      <c r="E37" s="20"/>
      <c r="F37" s="31"/>
      <c r="G37" s="31"/>
      <c r="H37" s="31"/>
      <c r="I37" s="31"/>
      <c r="J37" s="31"/>
      <c r="K37" s="31"/>
      <c r="L37" s="31"/>
      <c r="M37" s="31"/>
      <c r="N37" s="31"/>
      <c r="O37" s="31"/>
      <c r="P37" s="31"/>
      <c r="Q37" s="31"/>
      <c r="R37" s="31"/>
      <c r="S37" s="20"/>
      <c r="T37" s="20"/>
      <c r="U37" s="20"/>
      <c r="V37" s="20"/>
      <c r="W37" s="34"/>
      <c r="X37" s="20"/>
      <c r="Y37" s="20"/>
      <c r="Z37" s="42" t="str">
        <f>'Pivot Tables'!I57</f>
        <v>C0005</v>
      </c>
      <c r="AA37" s="41">
        <f>'Pivot Tables'!J57</f>
        <v>1104</v>
      </c>
      <c r="AB37" s="41">
        <f>'Pivot Tables'!K57</f>
        <v>2280</v>
      </c>
      <c r="AC37" s="41">
        <f>'Pivot Tables'!L57</f>
        <v>1445</v>
      </c>
      <c r="AD37" s="41">
        <f>'Pivot Tables'!M57</f>
        <v>1722</v>
      </c>
      <c r="AE37" s="41">
        <f>'Pivot Tables'!N57</f>
        <v>1196</v>
      </c>
      <c r="AF37" s="41">
        <f>'Pivot Tables'!O57</f>
        <v>7747</v>
      </c>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row>
    <row r="38" spans="1:69" x14ac:dyDescent="0.3">
      <c r="A38" s="20"/>
      <c r="B38" s="20"/>
      <c r="C38" s="20"/>
      <c r="D38" s="20"/>
      <c r="E38" s="20"/>
      <c r="F38" s="31"/>
      <c r="G38" s="31"/>
      <c r="H38" s="31"/>
      <c r="I38" s="31"/>
      <c r="J38" s="31"/>
      <c r="K38" s="31"/>
      <c r="L38" s="31"/>
      <c r="M38" s="31"/>
      <c r="N38" s="31"/>
      <c r="O38" s="31"/>
      <c r="P38" s="31"/>
      <c r="Q38" s="31"/>
      <c r="R38" s="31"/>
      <c r="S38" s="20"/>
      <c r="T38" s="20"/>
      <c r="U38" s="20"/>
      <c r="V38" s="20"/>
      <c r="W38" s="34"/>
      <c r="X38" s="20"/>
      <c r="Y38" s="20"/>
      <c r="Z38" s="42" t="str">
        <f>'Pivot Tables'!I58</f>
        <v>C0006</v>
      </c>
      <c r="AA38" s="41">
        <f>'Pivot Tables'!J58</f>
        <v>372</v>
      </c>
      <c r="AB38" s="41">
        <f>'Pivot Tables'!K58</f>
        <v>1818</v>
      </c>
      <c r="AC38" s="41">
        <f>'Pivot Tables'!L58</f>
        <v>1346</v>
      </c>
      <c r="AD38" s="41">
        <f>'Pivot Tables'!M58</f>
        <v>1156</v>
      </c>
      <c r="AE38" s="41">
        <f>'Pivot Tables'!N58</f>
        <v>1484</v>
      </c>
      <c r="AF38" s="41">
        <f>'Pivot Tables'!O58</f>
        <v>6176</v>
      </c>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row>
    <row r="39" spans="1:69" x14ac:dyDescent="0.3">
      <c r="A39" s="20"/>
      <c r="B39" s="20"/>
      <c r="C39" s="20"/>
      <c r="D39" s="20"/>
      <c r="E39" s="20"/>
      <c r="F39" s="20"/>
      <c r="G39" s="20"/>
      <c r="H39" s="20"/>
      <c r="I39" s="20"/>
      <c r="J39" s="20"/>
      <c r="K39" s="20"/>
      <c r="L39" s="20"/>
      <c r="M39" s="20"/>
      <c r="N39" s="20"/>
      <c r="O39" s="20"/>
      <c r="P39" s="20"/>
      <c r="Q39" s="20"/>
      <c r="R39" s="20"/>
      <c r="S39" s="20"/>
      <c r="T39" s="20"/>
      <c r="U39" s="20"/>
      <c r="V39" s="20"/>
      <c r="W39" s="34"/>
      <c r="X39" s="20"/>
      <c r="Y39" s="20"/>
      <c r="Z39" s="42" t="str">
        <f>'Pivot Tables'!I59</f>
        <v>C0009</v>
      </c>
      <c r="AA39" s="41">
        <f>'Pivot Tables'!J59</f>
        <v>1415</v>
      </c>
      <c r="AB39" s="41">
        <f>'Pivot Tables'!K59</f>
        <v>1271</v>
      </c>
      <c r="AC39" s="41">
        <f>'Pivot Tables'!L59</f>
        <v>1214</v>
      </c>
      <c r="AD39" s="41">
        <f>'Pivot Tables'!M59</f>
        <v>1135</v>
      </c>
      <c r="AE39" s="41">
        <f>'Pivot Tables'!N59</f>
        <v>1566</v>
      </c>
      <c r="AF39" s="41">
        <f>'Pivot Tables'!O59</f>
        <v>6601</v>
      </c>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row>
    <row r="40" spans="1:69" x14ac:dyDescent="0.3">
      <c r="A40" s="20"/>
      <c r="B40" s="20"/>
      <c r="C40" s="20"/>
      <c r="D40" s="20"/>
      <c r="E40" s="20"/>
      <c r="F40" s="20"/>
      <c r="G40" s="20"/>
      <c r="H40" s="20"/>
      <c r="I40" s="20"/>
      <c r="J40" s="20"/>
      <c r="K40" s="20"/>
      <c r="L40" s="20"/>
      <c r="M40" s="20"/>
      <c r="N40" s="20"/>
      <c r="O40" s="20"/>
      <c r="P40" s="20"/>
      <c r="Q40" s="20"/>
      <c r="R40" s="20"/>
      <c r="S40" s="20"/>
      <c r="T40" s="20"/>
      <c r="U40" s="20"/>
      <c r="V40" s="20"/>
      <c r="W40" s="34"/>
      <c r="X40" s="38"/>
      <c r="Y40" s="38"/>
      <c r="Z40" s="42" t="str">
        <f>'Pivot Tables'!I60</f>
        <v>C0014</v>
      </c>
      <c r="AA40" s="41">
        <f>'Pivot Tables'!J60</f>
        <v>1362</v>
      </c>
      <c r="AB40" s="41">
        <f>'Pivot Tables'!K60</f>
        <v>1363</v>
      </c>
      <c r="AC40" s="41">
        <f>'Pivot Tables'!L60</f>
        <v>1152</v>
      </c>
      <c r="AD40" s="41">
        <f>'Pivot Tables'!M60</f>
        <v>777</v>
      </c>
      <c r="AE40" s="41">
        <f>'Pivot Tables'!N60</f>
        <v>750</v>
      </c>
      <c r="AF40" s="41">
        <f>'Pivot Tables'!O60</f>
        <v>5404</v>
      </c>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row>
    <row r="41" spans="1:69" x14ac:dyDescent="0.3">
      <c r="A41" s="20"/>
      <c r="B41" s="20"/>
      <c r="C41" s="20"/>
      <c r="D41" s="20"/>
      <c r="E41" s="20"/>
      <c r="F41" s="20"/>
      <c r="G41" s="20"/>
      <c r="H41" s="20"/>
      <c r="I41" s="20"/>
      <c r="J41" s="20"/>
      <c r="K41" s="20"/>
      <c r="L41" s="20"/>
      <c r="M41" s="20"/>
      <c r="N41" s="20"/>
      <c r="O41" s="20"/>
      <c r="P41" s="20"/>
      <c r="Q41" s="20"/>
      <c r="R41" s="20"/>
      <c r="S41" s="20"/>
      <c r="T41" s="20"/>
      <c r="U41" s="20"/>
      <c r="V41" s="20"/>
      <c r="W41" s="34"/>
      <c r="X41" s="20"/>
      <c r="Y41" s="20"/>
      <c r="Z41" s="20"/>
      <c r="AA41" s="20"/>
      <c r="AB41" s="20"/>
      <c r="AC41" s="37"/>
      <c r="AD41" s="27"/>
      <c r="AE41" s="27"/>
      <c r="AF41" s="27"/>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row>
    <row r="42" spans="1:69" x14ac:dyDescent="0.3">
      <c r="A42" s="20"/>
      <c r="B42" s="20"/>
      <c r="C42" s="20"/>
      <c r="D42" s="20"/>
      <c r="E42" s="20"/>
      <c r="F42" s="20"/>
      <c r="G42" s="20"/>
      <c r="H42" s="20"/>
      <c r="I42" s="20"/>
      <c r="J42" s="20"/>
      <c r="K42" s="20"/>
      <c r="L42" s="20"/>
      <c r="M42" s="20"/>
      <c r="N42" s="20"/>
      <c r="O42" s="20"/>
      <c r="P42" s="20"/>
      <c r="Q42" s="20"/>
      <c r="R42" s="20"/>
      <c r="S42" s="20"/>
      <c r="T42" s="20"/>
      <c r="U42" s="20"/>
      <c r="V42" s="20"/>
      <c r="W42" s="34"/>
      <c r="X42" s="27"/>
      <c r="Y42" s="27"/>
      <c r="Z42" s="27"/>
      <c r="AA42" s="27"/>
      <c r="AB42" s="27"/>
      <c r="AC42" s="27"/>
      <c r="AD42" s="27"/>
      <c r="AE42" s="27"/>
      <c r="AF42" s="27"/>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row>
    <row r="43" spans="1:69" x14ac:dyDescent="0.3">
      <c r="A43" s="20"/>
      <c r="B43" s="20"/>
      <c r="C43" s="20"/>
      <c r="D43" s="20"/>
      <c r="E43" s="20"/>
      <c r="F43" s="20"/>
      <c r="G43" s="20"/>
      <c r="H43" s="20"/>
      <c r="I43" s="20"/>
      <c r="J43" s="20"/>
      <c r="K43" s="20"/>
      <c r="L43" s="20"/>
      <c r="M43" s="20"/>
      <c r="N43" s="20"/>
      <c r="O43" s="20"/>
      <c r="P43" s="20"/>
      <c r="Q43" s="20"/>
      <c r="R43" s="20"/>
      <c r="S43" s="20"/>
      <c r="T43" s="20"/>
      <c r="U43" s="20"/>
      <c r="V43" s="20"/>
      <c r="W43" s="34"/>
      <c r="X43" s="27"/>
      <c r="Y43" s="27"/>
      <c r="Z43" s="27"/>
      <c r="AA43" s="27"/>
      <c r="AB43" s="27"/>
      <c r="AC43" s="27"/>
      <c r="AD43" s="27"/>
      <c r="AE43" s="27"/>
      <c r="AF43" s="27"/>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row>
    <row r="44" spans="1:69"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row>
    <row r="45" spans="1:69"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row>
    <row r="46" spans="1:69"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row>
    <row r="47" spans="1:69"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row>
    <row r="48" spans="1:69"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row>
    <row r="49" spans="1:69"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row>
    <row r="50" spans="1:69"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row>
    <row r="51" spans="1:69"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row>
    <row r="52" spans="1:69"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row>
    <row r="53" spans="1:69"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row>
    <row r="54" spans="1:69"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row>
    <row r="55" spans="1:69"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row>
    <row r="56" spans="1:69"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row>
    <row r="57" spans="1:69"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row>
    <row r="58" spans="1:69"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row>
    <row r="59" spans="1:69"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row>
    <row r="60" spans="1:69"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row>
    <row r="61" spans="1:69"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row>
    <row r="62" spans="1:69"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row>
    <row r="63" spans="1:69"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row>
    <row r="64" spans="1:69"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row>
    <row r="65" spans="1:69"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row>
    <row r="66" spans="1:69"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row>
    <row r="67" spans="1:69"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row>
    <row r="68" spans="1:69"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row>
    <row r="69" spans="1:69"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row>
    <row r="70" spans="1:69"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row>
    <row r="71" spans="1:69"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row>
    <row r="72" spans="1:69"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row>
    <row r="73" spans="1:69"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row>
    <row r="74" spans="1:69"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row>
    <row r="75" spans="1:69"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row>
    <row r="76" spans="1:69"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row>
    <row r="77" spans="1:69"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row>
    <row r="78" spans="1:69"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row>
    <row r="79" spans="1:69"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row>
    <row r="80" spans="1:69"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row>
    <row r="81" spans="1:69"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row>
    <row r="82" spans="1:69"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row>
    <row r="83" spans="1:69"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row>
    <row r="84" spans="1:69"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row>
  </sheetData>
  <conditionalFormatting sqref="AA23:AE40">
    <cfRule type="dataBar" priority="2">
      <dataBar>
        <cfvo type="num" val="0"/>
        <cfvo type="formula" val="MAX($AA$23:$AE$40)*2"/>
        <color theme="1" tint="4.9989318521683403E-2"/>
      </dataBar>
      <extLst>
        <ext xmlns:x14="http://schemas.microsoft.com/office/spreadsheetml/2009/9/main" uri="{B025F937-C7B1-47D3-B67F-A62EFF666E3E}">
          <x14:id>{40198D69-09D0-4493-BEC7-C179215CACB5}</x14:id>
        </ext>
      </extLst>
    </cfRule>
    <cfRule type="dataBar" priority="3">
      <dataBar>
        <cfvo type="min"/>
        <cfvo type="max"/>
        <color rgb="FF638EC6"/>
      </dataBar>
      <extLst>
        <ext xmlns:x14="http://schemas.microsoft.com/office/spreadsheetml/2009/9/main" uri="{B025F937-C7B1-47D3-B67F-A62EFF666E3E}">
          <x14:id>{31E3D3E5-0500-4E51-8AB8-9405E98132C6}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330F4DB4-4E24-47D6-A774-29E887A4DAA3}">
            <xm:f>AA$22='Pivot Tables'!$B$109</xm:f>
            <x14:dxf>
              <fill>
                <patternFill>
                  <bgColor theme="8"/>
                </patternFill>
              </fill>
              <border>
                <left style="thin">
                  <color auto="1"/>
                </left>
                <right style="thin">
                  <color auto="1"/>
                </right>
                <vertical/>
                <horizontal/>
              </border>
            </x14:dxf>
          </x14:cfRule>
          <xm:sqref>AA22:AE40</xm:sqref>
        </x14:conditionalFormatting>
        <x14:conditionalFormatting xmlns:xm="http://schemas.microsoft.com/office/excel/2006/main">
          <x14:cfRule type="dataBar" id="{40198D69-09D0-4493-BEC7-C179215CACB5}">
            <x14:dataBar minLength="0" maxLength="100" gradient="0">
              <x14:cfvo type="num">
                <xm:f>0</xm:f>
              </x14:cfvo>
              <x14:cfvo type="formula">
                <xm:f>MAX($AA$23:$AE$40)*2</xm:f>
              </x14:cfvo>
              <x14:negativeFillColor rgb="FFFF0000"/>
              <x14:axisColor rgb="FF000000"/>
            </x14:dataBar>
          </x14:cfRule>
          <x14:cfRule type="dataBar" id="{31E3D3E5-0500-4E51-8AB8-9405E98132C6}">
            <x14:dataBar minLength="0" maxLength="100" gradient="0">
              <x14:cfvo type="autoMin"/>
              <x14:cfvo type="autoMax"/>
              <x14:negativeFillColor rgb="FFFF0000"/>
              <x14:axisColor rgb="FF000000"/>
            </x14:dataBar>
          </x14:cfRule>
          <xm:sqref>AA23:AE40</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K12"/>
  <sheetViews>
    <sheetView topLeftCell="A4" zoomScale="115" zoomScaleNormal="115" workbookViewId="0">
      <selection activeCell="R13" sqref="R13"/>
    </sheetView>
  </sheetViews>
  <sheetFormatPr defaultRowHeight="14.4" x14ac:dyDescent="0.3"/>
  <cols>
    <col min="5" max="5" width="11" customWidth="1"/>
    <col min="6" max="6" width="10" customWidth="1"/>
  </cols>
  <sheetData>
    <row r="2" spans="5:11" x14ac:dyDescent="0.3">
      <c r="E2" t="s">
        <v>1040</v>
      </c>
      <c r="F2" t="s">
        <v>1041</v>
      </c>
    </row>
    <row r="3" spans="5:11" ht="25.5" customHeight="1" x14ac:dyDescent="0.3">
      <c r="E3" t="s">
        <v>11</v>
      </c>
      <c r="F3" t="e" vm="1">
        <v>#VALUE!</v>
      </c>
    </row>
    <row r="4" spans="5:11" ht="25.5" customHeight="1" x14ac:dyDescent="0.3">
      <c r="E4" t="s">
        <v>9</v>
      </c>
      <c r="F4" t="e" vm="2">
        <v>#VALUE!</v>
      </c>
    </row>
    <row r="5" spans="5:11" ht="25.5" customHeight="1" x14ac:dyDescent="0.3">
      <c r="E5" t="s">
        <v>6</v>
      </c>
      <c r="F5" t="e" vm="3">
        <v>#VALUE!</v>
      </c>
    </row>
    <row r="6" spans="5:11" ht="25.5" customHeight="1" x14ac:dyDescent="0.3">
      <c r="E6" t="s">
        <v>13</v>
      </c>
      <c r="F6" t="e" vm="4">
        <v>#VALUE!</v>
      </c>
    </row>
    <row r="7" spans="5:11" ht="25.5" customHeight="1" x14ac:dyDescent="0.3">
      <c r="E7" t="s">
        <v>10</v>
      </c>
      <c r="F7" t="e" vm="5">
        <v>#VALUE!</v>
      </c>
    </row>
    <row r="12" spans="5:11" x14ac:dyDescent="0.3">
      <c r="K12" t="s">
        <v>1097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Data</vt:lpstr>
      <vt:lpstr>Pivot Tables</vt:lpstr>
      <vt:lpstr>Call-Center-Report-Dashboard</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Nikita Kumari</cp:lastModifiedBy>
  <dcterms:created xsi:type="dcterms:W3CDTF">2021-03-14T20:21:32Z</dcterms:created>
  <dcterms:modified xsi:type="dcterms:W3CDTF">2026-04-20T07:33:10Z</dcterms:modified>
</cp:coreProperties>
</file>