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ScienceCourse\НачальныйКурсАналитика_отправленныеДЗ\"/>
    </mc:Choice>
  </mc:AlternateContent>
  <bookViews>
    <workbookView xWindow="0" yWindow="0" windowWidth="28800" windowHeight="12435"/>
  </bookViews>
  <sheets>
    <sheet name="Лист3" sheetId="4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R24" i="4" l="1"/>
  <c r="R19" i="4"/>
  <c r="R13" i="4"/>
  <c r="R8" i="4"/>
  <c r="O13" i="4"/>
  <c r="O24" i="4"/>
  <c r="Q24" i="4"/>
  <c r="Q19" i="4"/>
  <c r="Q13" i="4"/>
  <c r="Q8" i="4"/>
  <c r="P24" i="4"/>
  <c r="P23" i="4"/>
  <c r="P22" i="4"/>
  <c r="P19" i="4"/>
  <c r="P18" i="4"/>
  <c r="P17" i="4"/>
  <c r="P13" i="4"/>
  <c r="P12" i="4"/>
  <c r="P8" i="4"/>
  <c r="P7" i="4"/>
  <c r="N8" i="4"/>
  <c r="N24" i="4"/>
  <c r="N19" i="4"/>
  <c r="N13" i="4"/>
</calcChain>
</file>

<file path=xl/sharedStrings.xml><?xml version="1.0" encoding="utf-8"?>
<sst xmlns="http://schemas.openxmlformats.org/spreadsheetml/2006/main" count="229" uniqueCount="22">
  <si>
    <t>Male</t>
  </si>
  <si>
    <t>Desktop</t>
  </si>
  <si>
    <t>1_home_page</t>
  </si>
  <si>
    <t>2_search_page</t>
  </si>
  <si>
    <t>3_payment_page</t>
  </si>
  <si>
    <t>4_payment_confirmation_page</t>
  </si>
  <si>
    <t>Mobile</t>
  </si>
  <si>
    <t>Пол</t>
  </si>
  <si>
    <t>Приложение</t>
  </si>
  <si>
    <t>месяц</t>
  </si>
  <si>
    <t>этап</t>
  </si>
  <si>
    <t>кол-во</t>
  </si>
  <si>
    <t>Названия строк</t>
  </si>
  <si>
    <t>Общий итог</t>
  </si>
  <si>
    <t>Сумма по полю кол-во</t>
  </si>
  <si>
    <t>Названия столбцов</t>
  </si>
  <si>
    <t>Female</t>
  </si>
  <si>
    <t>Конверсия</t>
  </si>
  <si>
    <t>Соотношение конверсий m/f</t>
  </si>
  <si>
    <t>Падение показателей на третий месяц</t>
  </si>
  <si>
    <t>Конверсия на третий месяц</t>
  </si>
  <si>
    <t>Падение конверсии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</si>
</sst>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[click_stream3.xlsx]Лист3!СводнаяТаблица1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Лист3!$H$1:$H$2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Лист3!$G$3:$G$25</c:f>
              <c:multiLvlStrCache>
                <c:ptCount val="16"/>
                <c:lvl>
                  <c:pt idx="0">
                    <c:v>1_home_page</c:v>
                  </c:pt>
                  <c:pt idx="1">
                    <c:v>2_search_page</c:v>
                  </c:pt>
                  <c:pt idx="2">
                    <c:v>3_payment_page</c:v>
                  </c:pt>
                  <c:pt idx="3">
                    <c:v>4_payment_confirmation_page</c:v>
                  </c:pt>
                  <c:pt idx="4">
                    <c:v>1_home_page</c:v>
                  </c:pt>
                  <c:pt idx="5">
                    <c:v>2_search_page</c:v>
                  </c:pt>
                  <c:pt idx="6">
                    <c:v>3_payment_page</c:v>
                  </c:pt>
                  <c:pt idx="7">
                    <c:v>4_payment_confirmation_page</c:v>
                  </c:pt>
                  <c:pt idx="8">
                    <c:v>1_home_page</c:v>
                  </c:pt>
                  <c:pt idx="9">
                    <c:v>2_search_page</c:v>
                  </c:pt>
                  <c:pt idx="10">
                    <c:v>3_payment_page</c:v>
                  </c:pt>
                  <c:pt idx="11">
                    <c:v>4_payment_confirmation_page</c:v>
                  </c:pt>
                  <c:pt idx="12">
                    <c:v>1_home_page</c:v>
                  </c:pt>
                  <c:pt idx="13">
                    <c:v>2_search_page</c:v>
                  </c:pt>
                  <c:pt idx="14">
                    <c:v>3_payment_page</c:v>
                  </c:pt>
                  <c:pt idx="15">
                    <c:v>4_payment_confirmation_page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12">
                    <c:v>Female</c:v>
                  </c:pt>
                </c:lvl>
                <c:lvl>
                  <c:pt idx="0">
                    <c:v>Desktop</c:v>
                  </c:pt>
                  <c:pt idx="8">
                    <c:v>Mobile</c:v>
                  </c:pt>
                </c:lvl>
              </c:multiLvlStrCache>
            </c:multiLvlStrRef>
          </c:cat>
          <c:val>
            <c:numRef>
              <c:f>Лист3!$H$3:$H$25</c:f>
              <c:numCache>
                <c:formatCode>General</c:formatCode>
                <c:ptCount val="16"/>
                <c:pt idx="0">
                  <c:v>7504</c:v>
                </c:pt>
                <c:pt idx="1">
                  <c:v>3678</c:v>
                </c:pt>
                <c:pt idx="2">
                  <c:v>596</c:v>
                </c:pt>
                <c:pt idx="3">
                  <c:v>27</c:v>
                </c:pt>
                <c:pt idx="4">
                  <c:v>7546</c:v>
                </c:pt>
                <c:pt idx="5">
                  <c:v>3851</c:v>
                </c:pt>
                <c:pt idx="6">
                  <c:v>625</c:v>
                </c:pt>
                <c:pt idx="7">
                  <c:v>33</c:v>
                </c:pt>
                <c:pt idx="8">
                  <c:v>3682</c:v>
                </c:pt>
                <c:pt idx="9">
                  <c:v>2963</c:v>
                </c:pt>
                <c:pt idx="10">
                  <c:v>551</c:v>
                </c:pt>
                <c:pt idx="11">
                  <c:v>53</c:v>
                </c:pt>
                <c:pt idx="12">
                  <c:v>3868</c:v>
                </c:pt>
                <c:pt idx="13">
                  <c:v>3062</c:v>
                </c:pt>
                <c:pt idx="14">
                  <c:v>618</c:v>
                </c:pt>
                <c:pt idx="15">
                  <c:v>76</c:v>
                </c:pt>
              </c:numCache>
            </c:numRef>
          </c:val>
        </c:ser>
        <c:ser>
          <c:idx val="1"/>
          <c:order val="1"/>
          <c:tx>
            <c:strRef>
              <c:f>Лист3!$I$1:$I$2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Лист3!$G$3:$G$25</c:f>
              <c:multiLvlStrCache>
                <c:ptCount val="16"/>
                <c:lvl>
                  <c:pt idx="0">
                    <c:v>1_home_page</c:v>
                  </c:pt>
                  <c:pt idx="1">
                    <c:v>2_search_page</c:v>
                  </c:pt>
                  <c:pt idx="2">
                    <c:v>3_payment_page</c:v>
                  </c:pt>
                  <c:pt idx="3">
                    <c:v>4_payment_confirmation_page</c:v>
                  </c:pt>
                  <c:pt idx="4">
                    <c:v>1_home_page</c:v>
                  </c:pt>
                  <c:pt idx="5">
                    <c:v>2_search_page</c:v>
                  </c:pt>
                  <c:pt idx="6">
                    <c:v>3_payment_page</c:v>
                  </c:pt>
                  <c:pt idx="7">
                    <c:v>4_payment_confirmation_page</c:v>
                  </c:pt>
                  <c:pt idx="8">
                    <c:v>1_home_page</c:v>
                  </c:pt>
                  <c:pt idx="9">
                    <c:v>2_search_page</c:v>
                  </c:pt>
                  <c:pt idx="10">
                    <c:v>3_payment_page</c:v>
                  </c:pt>
                  <c:pt idx="11">
                    <c:v>4_payment_confirmation_page</c:v>
                  </c:pt>
                  <c:pt idx="12">
                    <c:v>1_home_page</c:v>
                  </c:pt>
                  <c:pt idx="13">
                    <c:v>2_search_page</c:v>
                  </c:pt>
                  <c:pt idx="14">
                    <c:v>3_payment_page</c:v>
                  </c:pt>
                  <c:pt idx="15">
                    <c:v>4_payment_confirmation_page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12">
                    <c:v>Female</c:v>
                  </c:pt>
                </c:lvl>
                <c:lvl>
                  <c:pt idx="0">
                    <c:v>Desktop</c:v>
                  </c:pt>
                  <c:pt idx="8">
                    <c:v>Mobile</c:v>
                  </c:pt>
                </c:lvl>
              </c:multiLvlStrCache>
            </c:multiLvlStrRef>
          </c:cat>
          <c:val>
            <c:numRef>
              <c:f>Лист3!$I$3:$I$25</c:f>
              <c:numCache>
                <c:formatCode>General</c:formatCode>
                <c:ptCount val="16"/>
                <c:pt idx="0">
                  <c:v>7602</c:v>
                </c:pt>
                <c:pt idx="1">
                  <c:v>3832</c:v>
                </c:pt>
                <c:pt idx="2">
                  <c:v>586</c:v>
                </c:pt>
                <c:pt idx="3">
                  <c:v>28</c:v>
                </c:pt>
                <c:pt idx="4">
                  <c:v>7447</c:v>
                </c:pt>
                <c:pt idx="5">
                  <c:v>3800</c:v>
                </c:pt>
                <c:pt idx="6">
                  <c:v>605</c:v>
                </c:pt>
                <c:pt idx="7">
                  <c:v>26</c:v>
                </c:pt>
                <c:pt idx="8">
                  <c:v>3799</c:v>
                </c:pt>
                <c:pt idx="9">
                  <c:v>3035</c:v>
                </c:pt>
                <c:pt idx="10">
                  <c:v>591</c:v>
                </c:pt>
                <c:pt idx="11">
                  <c:v>59</c:v>
                </c:pt>
                <c:pt idx="12">
                  <c:v>3751</c:v>
                </c:pt>
                <c:pt idx="13">
                  <c:v>3020</c:v>
                </c:pt>
                <c:pt idx="14">
                  <c:v>630</c:v>
                </c:pt>
                <c:pt idx="15">
                  <c:v>60</c:v>
                </c:pt>
              </c:numCache>
            </c:numRef>
          </c:val>
        </c:ser>
        <c:ser>
          <c:idx val="2"/>
          <c:order val="2"/>
          <c:tx>
            <c:strRef>
              <c:f>Лист3!$J$1:$J$2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Лист3!$G$3:$G$25</c:f>
              <c:multiLvlStrCache>
                <c:ptCount val="16"/>
                <c:lvl>
                  <c:pt idx="0">
                    <c:v>1_home_page</c:v>
                  </c:pt>
                  <c:pt idx="1">
                    <c:v>2_search_page</c:v>
                  </c:pt>
                  <c:pt idx="2">
                    <c:v>3_payment_page</c:v>
                  </c:pt>
                  <c:pt idx="3">
                    <c:v>4_payment_confirmation_page</c:v>
                  </c:pt>
                  <c:pt idx="4">
                    <c:v>1_home_page</c:v>
                  </c:pt>
                  <c:pt idx="5">
                    <c:v>2_search_page</c:v>
                  </c:pt>
                  <c:pt idx="6">
                    <c:v>3_payment_page</c:v>
                  </c:pt>
                  <c:pt idx="7">
                    <c:v>4_payment_confirmation_page</c:v>
                  </c:pt>
                  <c:pt idx="8">
                    <c:v>1_home_page</c:v>
                  </c:pt>
                  <c:pt idx="9">
                    <c:v>2_search_page</c:v>
                  </c:pt>
                  <c:pt idx="10">
                    <c:v>3_payment_page</c:v>
                  </c:pt>
                  <c:pt idx="11">
                    <c:v>4_payment_confirmation_page</c:v>
                  </c:pt>
                  <c:pt idx="12">
                    <c:v>1_home_page</c:v>
                  </c:pt>
                  <c:pt idx="13">
                    <c:v>2_search_page</c:v>
                  </c:pt>
                  <c:pt idx="14">
                    <c:v>3_payment_page</c:v>
                  </c:pt>
                  <c:pt idx="15">
                    <c:v>4_payment_confirmation_page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12">
                    <c:v>Female</c:v>
                  </c:pt>
                </c:lvl>
                <c:lvl>
                  <c:pt idx="0">
                    <c:v>Desktop</c:v>
                  </c:pt>
                  <c:pt idx="8">
                    <c:v>Mobile</c:v>
                  </c:pt>
                </c:lvl>
              </c:multiLvlStrCache>
            </c:multiLvlStrRef>
          </c:cat>
          <c:val>
            <c:numRef>
              <c:f>Лист3!$J$3:$J$25</c:f>
              <c:numCache>
                <c:formatCode>General</c:formatCode>
                <c:ptCount val="16"/>
                <c:pt idx="0">
                  <c:v>7538</c:v>
                </c:pt>
                <c:pt idx="1">
                  <c:v>3663</c:v>
                </c:pt>
                <c:pt idx="2">
                  <c:v>132</c:v>
                </c:pt>
                <c:pt idx="3">
                  <c:v>8</c:v>
                </c:pt>
                <c:pt idx="4">
                  <c:v>7512</c:v>
                </c:pt>
                <c:pt idx="5">
                  <c:v>3707</c:v>
                </c:pt>
                <c:pt idx="6">
                  <c:v>162</c:v>
                </c:pt>
                <c:pt idx="7">
                  <c:v>6</c:v>
                </c:pt>
                <c:pt idx="8">
                  <c:v>3812</c:v>
                </c:pt>
                <c:pt idx="9">
                  <c:v>762</c:v>
                </c:pt>
                <c:pt idx="10">
                  <c:v>160</c:v>
                </c:pt>
                <c:pt idx="11">
                  <c:v>10</c:v>
                </c:pt>
                <c:pt idx="12">
                  <c:v>3738</c:v>
                </c:pt>
                <c:pt idx="13">
                  <c:v>747</c:v>
                </c:pt>
                <c:pt idx="14">
                  <c:v>175</c:v>
                </c:pt>
                <c:pt idx="15">
                  <c:v>20</c:v>
                </c:pt>
              </c:numCache>
            </c:numRef>
          </c:val>
        </c:ser>
        <c:ser>
          <c:idx val="3"/>
          <c:order val="3"/>
          <c:tx>
            <c:strRef>
              <c:f>Лист3!$K$1:$K$2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Лист3!$G$3:$G$25</c:f>
              <c:multiLvlStrCache>
                <c:ptCount val="16"/>
                <c:lvl>
                  <c:pt idx="0">
                    <c:v>1_home_page</c:v>
                  </c:pt>
                  <c:pt idx="1">
                    <c:v>2_search_page</c:v>
                  </c:pt>
                  <c:pt idx="2">
                    <c:v>3_payment_page</c:v>
                  </c:pt>
                  <c:pt idx="3">
                    <c:v>4_payment_confirmation_page</c:v>
                  </c:pt>
                  <c:pt idx="4">
                    <c:v>1_home_page</c:v>
                  </c:pt>
                  <c:pt idx="5">
                    <c:v>2_search_page</c:v>
                  </c:pt>
                  <c:pt idx="6">
                    <c:v>3_payment_page</c:v>
                  </c:pt>
                  <c:pt idx="7">
                    <c:v>4_payment_confirmation_page</c:v>
                  </c:pt>
                  <c:pt idx="8">
                    <c:v>1_home_page</c:v>
                  </c:pt>
                  <c:pt idx="9">
                    <c:v>2_search_page</c:v>
                  </c:pt>
                  <c:pt idx="10">
                    <c:v>3_payment_page</c:v>
                  </c:pt>
                  <c:pt idx="11">
                    <c:v>4_payment_confirmation_page</c:v>
                  </c:pt>
                  <c:pt idx="12">
                    <c:v>1_home_page</c:v>
                  </c:pt>
                  <c:pt idx="13">
                    <c:v>2_search_page</c:v>
                  </c:pt>
                  <c:pt idx="14">
                    <c:v>3_payment_page</c:v>
                  </c:pt>
                  <c:pt idx="15">
                    <c:v>4_payment_confirmation_page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12">
                    <c:v>Female</c:v>
                  </c:pt>
                </c:lvl>
                <c:lvl>
                  <c:pt idx="0">
                    <c:v>Desktop</c:v>
                  </c:pt>
                  <c:pt idx="8">
                    <c:v>Mobile</c:v>
                  </c:pt>
                </c:lvl>
              </c:multiLvlStrCache>
            </c:multiLvlStrRef>
          </c:cat>
          <c:val>
            <c:numRef>
              <c:f>Лист3!$K$3:$K$25</c:f>
              <c:numCache>
                <c:formatCode>General</c:formatCode>
                <c:ptCount val="16"/>
                <c:pt idx="0">
                  <c:v>7559</c:v>
                </c:pt>
                <c:pt idx="1">
                  <c:v>3836</c:v>
                </c:pt>
                <c:pt idx="2">
                  <c:v>164</c:v>
                </c:pt>
                <c:pt idx="3">
                  <c:v>13</c:v>
                </c:pt>
                <c:pt idx="4">
                  <c:v>7491</c:v>
                </c:pt>
                <c:pt idx="5">
                  <c:v>3733</c:v>
                </c:pt>
                <c:pt idx="6">
                  <c:v>138</c:v>
                </c:pt>
                <c:pt idx="7">
                  <c:v>9</c:v>
                </c:pt>
                <c:pt idx="8">
                  <c:v>3829</c:v>
                </c:pt>
                <c:pt idx="9">
                  <c:v>755</c:v>
                </c:pt>
                <c:pt idx="10">
                  <c:v>148</c:v>
                </c:pt>
                <c:pt idx="11">
                  <c:v>13</c:v>
                </c:pt>
                <c:pt idx="12">
                  <c:v>3721</c:v>
                </c:pt>
                <c:pt idx="13">
                  <c:v>756</c:v>
                </c:pt>
                <c:pt idx="14">
                  <c:v>147</c:v>
                </c:pt>
                <c:pt idx="1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3424"/>
        <c:axId val="282404544"/>
      </c:barChart>
      <c:catAx>
        <c:axId val="2824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404544"/>
        <c:crosses val="autoZero"/>
        <c:auto val="1"/>
        <c:lblAlgn val="ctr"/>
        <c:lblOffset val="100"/>
        <c:noMultiLvlLbl val="0"/>
      </c:catAx>
      <c:valAx>
        <c:axId val="282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4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176212</xdr:rowOff>
    </xdr:from>
    <xdr:to>
      <xdr:col>10</xdr:col>
      <xdr:colOff>76200</xdr:colOff>
      <xdr:row>40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Юрий" refreshedDate="43968.01552951389" createdVersion="5" refreshedVersion="5" minRefreshableVersion="3" recordCount="64">
  <cacheSource type="worksheet">
    <worksheetSource name="Таблица1"/>
  </cacheSource>
  <cacheFields count="5">
    <cacheField name="Пол" numFmtId="0">
      <sharedItems count="2">
        <s v="Male"/>
        <s v="Female"/>
      </sharedItems>
    </cacheField>
    <cacheField name="Приложение" numFmtId="0">
      <sharedItems count="2">
        <s v="Desktop"/>
        <s v="Mobile"/>
      </sharedItems>
    </cacheField>
    <cacheField name="месяц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этап" numFmtId="0">
      <sharedItems count="4">
        <s v="1_home_page"/>
        <s v="2_search_page"/>
        <s v="3_payment_page"/>
        <s v="4_payment_confirmation_page"/>
      </sharedItems>
    </cacheField>
    <cacheField name="кол-во" numFmtId="0">
      <sharedItems containsSemiMixedTypes="0" containsString="0" containsNumber="1" containsInteger="1" minValue="6" maxValue="7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n v="7602"/>
  </r>
  <r>
    <x v="0"/>
    <x v="0"/>
    <x v="0"/>
    <x v="1"/>
    <n v="3832"/>
  </r>
  <r>
    <x v="0"/>
    <x v="0"/>
    <x v="0"/>
    <x v="2"/>
    <n v="586"/>
  </r>
  <r>
    <x v="0"/>
    <x v="0"/>
    <x v="0"/>
    <x v="3"/>
    <n v="28"/>
  </r>
  <r>
    <x v="0"/>
    <x v="0"/>
    <x v="1"/>
    <x v="0"/>
    <n v="7538"/>
  </r>
  <r>
    <x v="0"/>
    <x v="0"/>
    <x v="1"/>
    <x v="1"/>
    <n v="3663"/>
  </r>
  <r>
    <x v="0"/>
    <x v="0"/>
    <x v="1"/>
    <x v="2"/>
    <n v="132"/>
  </r>
  <r>
    <x v="0"/>
    <x v="0"/>
    <x v="1"/>
    <x v="3"/>
    <n v="8"/>
  </r>
  <r>
    <x v="0"/>
    <x v="0"/>
    <x v="2"/>
    <x v="0"/>
    <n v="7559"/>
  </r>
  <r>
    <x v="0"/>
    <x v="0"/>
    <x v="2"/>
    <x v="1"/>
    <n v="3836"/>
  </r>
  <r>
    <x v="0"/>
    <x v="0"/>
    <x v="2"/>
    <x v="2"/>
    <n v="164"/>
  </r>
  <r>
    <x v="0"/>
    <x v="0"/>
    <x v="2"/>
    <x v="3"/>
    <n v="13"/>
  </r>
  <r>
    <x v="0"/>
    <x v="0"/>
    <x v="3"/>
    <x v="0"/>
    <n v="7504"/>
  </r>
  <r>
    <x v="0"/>
    <x v="0"/>
    <x v="3"/>
    <x v="1"/>
    <n v="3678"/>
  </r>
  <r>
    <x v="0"/>
    <x v="0"/>
    <x v="3"/>
    <x v="2"/>
    <n v="596"/>
  </r>
  <r>
    <x v="0"/>
    <x v="0"/>
    <x v="3"/>
    <x v="3"/>
    <n v="27"/>
  </r>
  <r>
    <x v="0"/>
    <x v="1"/>
    <x v="3"/>
    <x v="0"/>
    <n v="3682"/>
  </r>
  <r>
    <x v="0"/>
    <x v="1"/>
    <x v="3"/>
    <x v="1"/>
    <n v="2963"/>
  </r>
  <r>
    <x v="0"/>
    <x v="1"/>
    <x v="3"/>
    <x v="2"/>
    <n v="551"/>
  </r>
  <r>
    <x v="0"/>
    <x v="1"/>
    <x v="3"/>
    <x v="3"/>
    <n v="53"/>
  </r>
  <r>
    <x v="0"/>
    <x v="1"/>
    <x v="2"/>
    <x v="0"/>
    <n v="3829"/>
  </r>
  <r>
    <x v="0"/>
    <x v="1"/>
    <x v="2"/>
    <x v="1"/>
    <n v="755"/>
  </r>
  <r>
    <x v="0"/>
    <x v="1"/>
    <x v="2"/>
    <x v="2"/>
    <n v="148"/>
  </r>
  <r>
    <x v="0"/>
    <x v="1"/>
    <x v="2"/>
    <x v="3"/>
    <n v="13"/>
  </r>
  <r>
    <x v="0"/>
    <x v="1"/>
    <x v="1"/>
    <x v="0"/>
    <n v="3812"/>
  </r>
  <r>
    <x v="0"/>
    <x v="1"/>
    <x v="1"/>
    <x v="1"/>
    <n v="762"/>
  </r>
  <r>
    <x v="0"/>
    <x v="1"/>
    <x v="1"/>
    <x v="2"/>
    <n v="160"/>
  </r>
  <r>
    <x v="0"/>
    <x v="1"/>
    <x v="1"/>
    <x v="3"/>
    <n v="10"/>
  </r>
  <r>
    <x v="0"/>
    <x v="1"/>
    <x v="0"/>
    <x v="0"/>
    <n v="3799"/>
  </r>
  <r>
    <x v="0"/>
    <x v="1"/>
    <x v="0"/>
    <x v="1"/>
    <n v="3035"/>
  </r>
  <r>
    <x v="0"/>
    <x v="1"/>
    <x v="0"/>
    <x v="2"/>
    <n v="591"/>
  </r>
  <r>
    <x v="0"/>
    <x v="1"/>
    <x v="0"/>
    <x v="3"/>
    <n v="59"/>
  </r>
  <r>
    <x v="1"/>
    <x v="0"/>
    <x v="1"/>
    <x v="0"/>
    <n v="7512"/>
  </r>
  <r>
    <x v="1"/>
    <x v="0"/>
    <x v="1"/>
    <x v="1"/>
    <n v="3707"/>
  </r>
  <r>
    <x v="1"/>
    <x v="0"/>
    <x v="1"/>
    <x v="2"/>
    <n v="162"/>
  </r>
  <r>
    <x v="1"/>
    <x v="0"/>
    <x v="1"/>
    <x v="3"/>
    <n v="6"/>
  </r>
  <r>
    <x v="1"/>
    <x v="0"/>
    <x v="3"/>
    <x v="0"/>
    <n v="7546"/>
  </r>
  <r>
    <x v="1"/>
    <x v="0"/>
    <x v="3"/>
    <x v="1"/>
    <n v="3851"/>
  </r>
  <r>
    <x v="1"/>
    <x v="0"/>
    <x v="3"/>
    <x v="2"/>
    <n v="625"/>
  </r>
  <r>
    <x v="1"/>
    <x v="0"/>
    <x v="3"/>
    <x v="3"/>
    <n v="33"/>
  </r>
  <r>
    <x v="1"/>
    <x v="0"/>
    <x v="0"/>
    <x v="0"/>
    <n v="7447"/>
  </r>
  <r>
    <x v="1"/>
    <x v="0"/>
    <x v="0"/>
    <x v="1"/>
    <n v="3800"/>
  </r>
  <r>
    <x v="1"/>
    <x v="0"/>
    <x v="0"/>
    <x v="2"/>
    <n v="605"/>
  </r>
  <r>
    <x v="1"/>
    <x v="0"/>
    <x v="0"/>
    <x v="3"/>
    <n v="26"/>
  </r>
  <r>
    <x v="1"/>
    <x v="0"/>
    <x v="2"/>
    <x v="0"/>
    <n v="7491"/>
  </r>
  <r>
    <x v="1"/>
    <x v="0"/>
    <x v="2"/>
    <x v="1"/>
    <n v="3733"/>
  </r>
  <r>
    <x v="1"/>
    <x v="0"/>
    <x v="2"/>
    <x v="2"/>
    <n v="138"/>
  </r>
  <r>
    <x v="1"/>
    <x v="0"/>
    <x v="2"/>
    <x v="3"/>
    <n v="9"/>
  </r>
  <r>
    <x v="1"/>
    <x v="1"/>
    <x v="2"/>
    <x v="0"/>
    <n v="3721"/>
  </r>
  <r>
    <x v="1"/>
    <x v="1"/>
    <x v="2"/>
    <x v="1"/>
    <n v="756"/>
  </r>
  <r>
    <x v="1"/>
    <x v="1"/>
    <x v="2"/>
    <x v="2"/>
    <n v="147"/>
  </r>
  <r>
    <x v="1"/>
    <x v="1"/>
    <x v="2"/>
    <x v="3"/>
    <n v="11"/>
  </r>
  <r>
    <x v="1"/>
    <x v="1"/>
    <x v="1"/>
    <x v="0"/>
    <n v="3738"/>
  </r>
  <r>
    <x v="1"/>
    <x v="1"/>
    <x v="1"/>
    <x v="1"/>
    <n v="747"/>
  </r>
  <r>
    <x v="1"/>
    <x v="1"/>
    <x v="1"/>
    <x v="2"/>
    <n v="175"/>
  </r>
  <r>
    <x v="1"/>
    <x v="1"/>
    <x v="1"/>
    <x v="3"/>
    <n v="20"/>
  </r>
  <r>
    <x v="1"/>
    <x v="1"/>
    <x v="0"/>
    <x v="0"/>
    <n v="3751"/>
  </r>
  <r>
    <x v="1"/>
    <x v="1"/>
    <x v="0"/>
    <x v="1"/>
    <n v="3020"/>
  </r>
  <r>
    <x v="1"/>
    <x v="1"/>
    <x v="0"/>
    <x v="2"/>
    <n v="630"/>
  </r>
  <r>
    <x v="1"/>
    <x v="1"/>
    <x v="0"/>
    <x v="3"/>
    <n v="60"/>
  </r>
  <r>
    <x v="1"/>
    <x v="1"/>
    <x v="3"/>
    <x v="0"/>
    <n v="3868"/>
  </r>
  <r>
    <x v="1"/>
    <x v="1"/>
    <x v="3"/>
    <x v="1"/>
    <n v="3062"/>
  </r>
  <r>
    <x v="1"/>
    <x v="1"/>
    <x v="3"/>
    <x v="2"/>
    <n v="618"/>
  </r>
  <r>
    <x v="1"/>
    <x v="1"/>
    <x v="3"/>
    <x v="3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G1:L2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0"/>
    <field x="3"/>
  </rowFields>
  <rowItems count="2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кол-во" fld="4" baseField="0" baseItem="0"/>
  </dataFields>
  <formats count="8">
    <format dxfId="15">
      <pivotArea collapsedLevelsAreSubtotals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4">
      <pivotArea collapsedLevelsAreSubtotals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13">
      <pivotArea collapsedLevelsAreSubtotals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12">
      <pivotArea collapsedLevelsAreSubtotals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11">
      <pivotArea collapsedLevelsAreSubtotals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0">
      <pivotArea collapsedLevelsAreSubtotals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9">
      <pivotArea collapsedLevelsAreSubtotals="1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8">
      <pivotArea collapsedLevelsAreSubtotals="1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E65" totalsRowShown="0">
  <autoFilter ref="A1:E65"/>
  <tableColumns count="5">
    <tableColumn id="1" name="Пол"/>
    <tableColumn id="2" name="Приложение"/>
    <tableColumn id="3" name="месяц"/>
    <tableColumn id="4" name="этап"/>
    <tableColumn id="5" name="кол-во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N8" sqref="N8"/>
    </sheetView>
  </sheetViews>
  <sheetFormatPr defaultRowHeight="15" x14ac:dyDescent="0.25"/>
  <cols>
    <col min="2" max="2" width="15" customWidth="1"/>
    <col min="5" max="5" width="9.28515625" customWidth="1"/>
    <col min="7" max="7" width="34.85546875" customWidth="1"/>
    <col min="8" max="8" width="20.85546875" customWidth="1"/>
    <col min="9" max="11" width="6" customWidth="1"/>
    <col min="12" max="12" width="11.85546875" customWidth="1"/>
    <col min="13" max="13" width="12" bestFit="1" customWidth="1"/>
    <col min="14" max="14" width="6" customWidth="1"/>
    <col min="15" max="15" width="11.140625" customWidth="1"/>
    <col min="16" max="16" width="26.7109375" bestFit="1" customWidth="1"/>
    <col min="17" max="17" width="27.140625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s="1" t="s">
        <v>14</v>
      </c>
      <c r="H1" s="1" t="s">
        <v>15</v>
      </c>
    </row>
    <row r="2" spans="1:18" x14ac:dyDescent="0.25">
      <c r="A2" t="s">
        <v>0</v>
      </c>
      <c r="B2" t="s">
        <v>1</v>
      </c>
      <c r="C2">
        <v>2</v>
      </c>
      <c r="D2" t="s">
        <v>2</v>
      </c>
      <c r="E2">
        <v>7602</v>
      </c>
      <c r="G2" s="1" t="s">
        <v>12</v>
      </c>
      <c r="H2">
        <v>1</v>
      </c>
      <c r="I2">
        <v>2</v>
      </c>
      <c r="J2">
        <v>3</v>
      </c>
      <c r="K2">
        <v>4</v>
      </c>
      <c r="L2" t="s">
        <v>13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</row>
    <row r="3" spans="1:18" x14ac:dyDescent="0.25">
      <c r="A3" t="s">
        <v>0</v>
      </c>
      <c r="B3" t="s">
        <v>1</v>
      </c>
      <c r="C3">
        <v>2</v>
      </c>
      <c r="D3" t="s">
        <v>3</v>
      </c>
      <c r="E3">
        <v>3832</v>
      </c>
      <c r="G3" s="2" t="s">
        <v>1</v>
      </c>
      <c r="H3" s="4">
        <v>23860</v>
      </c>
      <c r="I3" s="4">
        <v>23926</v>
      </c>
      <c r="J3" s="4">
        <v>22728</v>
      </c>
      <c r="K3" s="4">
        <v>22943</v>
      </c>
      <c r="L3" s="4">
        <v>93457</v>
      </c>
    </row>
    <row r="4" spans="1:18" x14ac:dyDescent="0.25">
      <c r="A4" t="s">
        <v>0</v>
      </c>
      <c r="B4" t="s">
        <v>1</v>
      </c>
      <c r="C4">
        <v>2</v>
      </c>
      <c r="D4" t="s">
        <v>4</v>
      </c>
      <c r="E4">
        <v>586</v>
      </c>
      <c r="G4" s="3" t="s">
        <v>0</v>
      </c>
      <c r="H4" s="4">
        <v>11805</v>
      </c>
      <c r="I4" s="4">
        <v>12048</v>
      </c>
      <c r="J4" s="4">
        <v>11341</v>
      </c>
      <c r="K4" s="4">
        <v>11572</v>
      </c>
      <c r="L4" s="4">
        <v>46766</v>
      </c>
    </row>
    <row r="5" spans="1:18" x14ac:dyDescent="0.25">
      <c r="A5" t="s">
        <v>0</v>
      </c>
      <c r="B5" t="s">
        <v>1</v>
      </c>
      <c r="C5">
        <v>2</v>
      </c>
      <c r="D5" t="s">
        <v>5</v>
      </c>
      <c r="E5">
        <v>28</v>
      </c>
      <c r="G5" s="5" t="s">
        <v>2</v>
      </c>
      <c r="H5" s="4">
        <v>7504</v>
      </c>
      <c r="I5" s="4">
        <v>7602</v>
      </c>
      <c r="J5" s="4">
        <v>7538</v>
      </c>
      <c r="K5" s="4">
        <v>7559</v>
      </c>
      <c r="L5" s="4">
        <v>30203</v>
      </c>
    </row>
    <row r="6" spans="1:18" x14ac:dyDescent="0.25">
      <c r="A6" t="s">
        <v>0</v>
      </c>
      <c r="B6" t="s">
        <v>1</v>
      </c>
      <c r="C6">
        <v>3</v>
      </c>
      <c r="D6" t="s">
        <v>2</v>
      </c>
      <c r="E6">
        <v>7538</v>
      </c>
      <c r="G6" s="5" t="s">
        <v>3</v>
      </c>
      <c r="H6" s="4">
        <v>3678</v>
      </c>
      <c r="I6" s="4">
        <v>3832</v>
      </c>
      <c r="J6" s="4">
        <v>3663</v>
      </c>
      <c r="K6" s="4">
        <v>3836</v>
      </c>
      <c r="L6" s="4">
        <v>15009</v>
      </c>
    </row>
    <row r="7" spans="1:18" x14ac:dyDescent="0.25">
      <c r="A7" t="s">
        <v>0</v>
      </c>
      <c r="B7" t="s">
        <v>1</v>
      </c>
      <c r="C7">
        <v>3</v>
      </c>
      <c r="D7" t="s">
        <v>3</v>
      </c>
      <c r="E7">
        <v>3663</v>
      </c>
      <c r="G7" s="5" t="s">
        <v>4</v>
      </c>
      <c r="H7" s="4">
        <v>596</v>
      </c>
      <c r="I7" s="4">
        <v>586</v>
      </c>
      <c r="J7" s="6">
        <v>132</v>
      </c>
      <c r="K7" s="6">
        <v>164</v>
      </c>
      <c r="L7" s="4">
        <v>1478</v>
      </c>
      <c r="P7">
        <f>GETPIVOTDATA("кол-во",$G$1,"Пол","Male","Приложение","Desktop","месяц",2,"этап","3_payment_page")/GETPIVOTDATA("кол-во",$G$1,"Пол","Male","Приложение","Desktop","месяц",3,"этап","3_payment_page")</f>
        <v>4.4393939393939394</v>
      </c>
    </row>
    <row r="8" spans="1:18" x14ac:dyDescent="0.25">
      <c r="A8" t="s">
        <v>0</v>
      </c>
      <c r="B8" t="s">
        <v>1</v>
      </c>
      <c r="C8">
        <v>3</v>
      </c>
      <c r="D8" t="s">
        <v>4</v>
      </c>
      <c r="E8">
        <v>132</v>
      </c>
      <c r="G8" s="5" t="s">
        <v>5</v>
      </c>
      <c r="H8" s="4">
        <v>27</v>
      </c>
      <c r="I8" s="4">
        <v>28</v>
      </c>
      <c r="J8" s="4">
        <v>8</v>
      </c>
      <c r="K8" s="4">
        <v>13</v>
      </c>
      <c r="L8" s="4">
        <v>76</v>
      </c>
      <c r="N8">
        <f>GETPIVOTDATA("кол-во",$G$1,"Пол","Male","Приложение","Desktop","месяц",1,"этап","4_payment_confirmation_page")*100/GETPIVOTDATA("кол-во",$G$1,"Пол","Male","Приложение","Desktop","месяц",1,"этап","1_home_page")</f>
        <v>0.35980810234541577</v>
      </c>
      <c r="P8">
        <f>GETPIVOTDATA("кол-во",$G$1,"Пол","Male","Приложение","Desktop","месяц",2,"этап","4_payment_confirmation_page")/GETPIVOTDATA("кол-во",$G$1,"Пол","Male","Приложение","Desktop","месяц",3,"этап","4_payment_confirmation_page")</f>
        <v>3.5</v>
      </c>
      <c r="Q8">
        <f>GETPIVOTDATA("кол-во",$G$1,"Пол","Male","Приложение","Desktop","месяц",3,"этап","4_payment_confirmation_page")*100/GETPIVOTDATA("кол-во",$G$1,"Пол","Male","Приложение","Desktop","месяц",3,"этап","1_home_page")</f>
        <v>0.1061289466702043</v>
      </c>
      <c r="R8">
        <f>N8/Q8</f>
        <v>3.3902918443496803</v>
      </c>
    </row>
    <row r="9" spans="1:18" x14ac:dyDescent="0.25">
      <c r="A9" t="s">
        <v>0</v>
      </c>
      <c r="B9" t="s">
        <v>1</v>
      </c>
      <c r="C9">
        <v>3</v>
      </c>
      <c r="D9" t="s">
        <v>5</v>
      </c>
      <c r="E9">
        <v>8</v>
      </c>
      <c r="G9" s="3" t="s">
        <v>16</v>
      </c>
      <c r="H9" s="4">
        <v>12055</v>
      </c>
      <c r="I9" s="4">
        <v>11878</v>
      </c>
      <c r="J9" s="4">
        <v>11387</v>
      </c>
      <c r="K9" s="4">
        <v>11371</v>
      </c>
      <c r="L9" s="4">
        <v>46691</v>
      </c>
    </row>
    <row r="10" spans="1:18" x14ac:dyDescent="0.25">
      <c r="A10" t="s">
        <v>0</v>
      </c>
      <c r="B10" t="s">
        <v>1</v>
      </c>
      <c r="C10">
        <v>4</v>
      </c>
      <c r="D10" t="s">
        <v>2</v>
      </c>
      <c r="E10">
        <v>7559</v>
      </c>
      <c r="G10" s="5" t="s">
        <v>2</v>
      </c>
      <c r="H10" s="4">
        <v>7546</v>
      </c>
      <c r="I10" s="4">
        <v>7447</v>
      </c>
      <c r="J10" s="4">
        <v>7512</v>
      </c>
      <c r="K10" s="4">
        <v>7491</v>
      </c>
      <c r="L10" s="4">
        <v>29996</v>
      </c>
    </row>
    <row r="11" spans="1:18" x14ac:dyDescent="0.25">
      <c r="A11" t="s">
        <v>0</v>
      </c>
      <c r="B11" t="s">
        <v>1</v>
      </c>
      <c r="C11">
        <v>4</v>
      </c>
      <c r="D11" t="s">
        <v>3</v>
      </c>
      <c r="E11">
        <v>3836</v>
      </c>
      <c r="G11" s="5" t="s">
        <v>3</v>
      </c>
      <c r="H11" s="4">
        <v>3851</v>
      </c>
      <c r="I11" s="4">
        <v>3800</v>
      </c>
      <c r="J11" s="4">
        <v>3707</v>
      </c>
      <c r="K11" s="4">
        <v>3733</v>
      </c>
      <c r="L11" s="4">
        <v>15091</v>
      </c>
    </row>
    <row r="12" spans="1:18" x14ac:dyDescent="0.25">
      <c r="A12" t="s">
        <v>0</v>
      </c>
      <c r="B12" t="s">
        <v>1</v>
      </c>
      <c r="C12">
        <v>4</v>
      </c>
      <c r="D12" t="s">
        <v>4</v>
      </c>
      <c r="E12">
        <v>164</v>
      </c>
      <c r="G12" s="5" t="s">
        <v>4</v>
      </c>
      <c r="H12" s="4">
        <v>625</v>
      </c>
      <c r="I12" s="4">
        <v>605</v>
      </c>
      <c r="J12" s="6">
        <v>162</v>
      </c>
      <c r="K12" s="6">
        <v>138</v>
      </c>
      <c r="L12" s="4">
        <v>1530</v>
      </c>
      <c r="P12">
        <f>GETPIVOTDATA("кол-во",$G$1,"Пол","Female","Приложение","Desktop","месяц",2,"этап","3_payment_page")/GETPIVOTDATA("кол-во",$G$1,"Пол","Female","Приложение","Desktop","месяц",3,"этап","3_payment_page")</f>
        <v>3.7345679012345681</v>
      </c>
    </row>
    <row r="13" spans="1:18" x14ac:dyDescent="0.25">
      <c r="A13" t="s">
        <v>0</v>
      </c>
      <c r="B13" t="s">
        <v>1</v>
      </c>
      <c r="C13">
        <v>4</v>
      </c>
      <c r="D13" t="s">
        <v>5</v>
      </c>
      <c r="E13">
        <v>13</v>
      </c>
      <c r="G13" s="5" t="s">
        <v>5</v>
      </c>
      <c r="H13" s="4">
        <v>33</v>
      </c>
      <c r="I13" s="4">
        <v>26</v>
      </c>
      <c r="J13" s="4">
        <v>6</v>
      </c>
      <c r="K13" s="4">
        <v>9</v>
      </c>
      <c r="L13" s="4">
        <v>74</v>
      </c>
      <c r="N13">
        <f>GETPIVOTDATA("кол-во",$G$1,"Пол","Female","Приложение","Desktop","месяц",1,"этап","4_payment_confirmation_page")*100/GETPIVOTDATA("кол-во",$G$1,"Пол","Female","Приложение","Desktop","месяц",1,"этап","1_home_page")</f>
        <v>0.43731778425655976</v>
      </c>
      <c r="O13">
        <f>N13/N8</f>
        <v>1.2154195011337869</v>
      </c>
      <c r="P13">
        <f>GETPIVOTDATA("кол-во",$G$1,"Пол","Female","Приложение","Desktop","месяц",2,"этап","4_payment_confirmation_page")/GETPIVOTDATA("кол-во",$G$1,"Пол","Female","Приложение","Desktop","месяц",3,"этап","4_payment_confirmation_page")</f>
        <v>4.333333333333333</v>
      </c>
      <c r="Q13">
        <f>GETPIVOTDATA("кол-во",$G$1,"Пол","Female","Приложение","Desktop","месяц",3,"этап","4_payment_confirmation_page")*100/GETPIVOTDATA("кол-во",$G$1,"Пол","Female","Приложение","Desktop","месяц",3,"этап","1_home_page")</f>
        <v>7.9872204472843447E-2</v>
      </c>
      <c r="R13">
        <f>N13/Q13</f>
        <v>5.4752186588921283</v>
      </c>
    </row>
    <row r="14" spans="1:18" x14ac:dyDescent="0.25">
      <c r="A14" t="s">
        <v>0</v>
      </c>
      <c r="B14" t="s">
        <v>1</v>
      </c>
      <c r="C14">
        <v>1</v>
      </c>
      <c r="D14" t="s">
        <v>2</v>
      </c>
      <c r="E14">
        <v>7504</v>
      </c>
      <c r="G14" s="2" t="s">
        <v>6</v>
      </c>
      <c r="H14" s="4">
        <v>14873</v>
      </c>
      <c r="I14" s="4">
        <v>14945</v>
      </c>
      <c r="J14" s="4">
        <v>9424</v>
      </c>
      <c r="K14" s="4">
        <v>9380</v>
      </c>
      <c r="L14" s="4">
        <v>48622</v>
      </c>
    </row>
    <row r="15" spans="1:18" x14ac:dyDescent="0.25">
      <c r="A15" t="s">
        <v>0</v>
      </c>
      <c r="B15" t="s">
        <v>1</v>
      </c>
      <c r="C15">
        <v>1</v>
      </c>
      <c r="D15" t="s">
        <v>3</v>
      </c>
      <c r="E15">
        <v>3678</v>
      </c>
      <c r="G15" s="3" t="s">
        <v>0</v>
      </c>
      <c r="H15" s="4">
        <v>7249</v>
      </c>
      <c r="I15" s="4">
        <v>7484</v>
      </c>
      <c r="J15" s="4">
        <v>4744</v>
      </c>
      <c r="K15" s="4">
        <v>4745</v>
      </c>
      <c r="L15" s="4">
        <v>24222</v>
      </c>
    </row>
    <row r="16" spans="1:18" x14ac:dyDescent="0.25">
      <c r="A16" t="s">
        <v>0</v>
      </c>
      <c r="B16" t="s">
        <v>1</v>
      </c>
      <c r="C16">
        <v>1</v>
      </c>
      <c r="D16" t="s">
        <v>4</v>
      </c>
      <c r="E16">
        <v>596</v>
      </c>
      <c r="G16" s="5" t="s">
        <v>2</v>
      </c>
      <c r="H16" s="4">
        <v>3682</v>
      </c>
      <c r="I16" s="4">
        <v>3799</v>
      </c>
      <c r="J16" s="4">
        <v>3812</v>
      </c>
      <c r="K16" s="4">
        <v>3829</v>
      </c>
      <c r="L16" s="4">
        <v>15122</v>
      </c>
    </row>
    <row r="17" spans="1:18" x14ac:dyDescent="0.25">
      <c r="A17" t="s">
        <v>0</v>
      </c>
      <c r="B17" t="s">
        <v>1</v>
      </c>
      <c r="C17">
        <v>1</v>
      </c>
      <c r="D17" t="s">
        <v>5</v>
      </c>
      <c r="E17">
        <v>27</v>
      </c>
      <c r="G17" s="5" t="s">
        <v>3</v>
      </c>
      <c r="H17" s="4">
        <v>2963</v>
      </c>
      <c r="I17" s="4">
        <v>3035</v>
      </c>
      <c r="J17" s="6">
        <v>762</v>
      </c>
      <c r="K17" s="6">
        <v>755</v>
      </c>
      <c r="L17" s="4">
        <v>7515</v>
      </c>
      <c r="P17">
        <f>GETPIVOTDATA("кол-во",$G$1,"Пол","Male","Приложение","Mobile","месяц",2,"этап","2_search_page")/GETPIVOTDATA("кол-во",$G$1,"Пол","Male","Приложение","Mobile","месяц",3,"этап","2_search_page")</f>
        <v>3.9829396325459316</v>
      </c>
    </row>
    <row r="18" spans="1:18" x14ac:dyDescent="0.25">
      <c r="A18" t="s">
        <v>0</v>
      </c>
      <c r="B18" t="s">
        <v>6</v>
      </c>
      <c r="C18">
        <v>1</v>
      </c>
      <c r="D18" t="s">
        <v>2</v>
      </c>
      <c r="E18">
        <v>3682</v>
      </c>
      <c r="G18" s="5" t="s">
        <v>4</v>
      </c>
      <c r="H18" s="4">
        <v>551</v>
      </c>
      <c r="I18" s="4">
        <v>591</v>
      </c>
      <c r="J18" s="4">
        <v>160</v>
      </c>
      <c r="K18" s="4">
        <v>148</v>
      </c>
      <c r="L18" s="4">
        <v>1450</v>
      </c>
      <c r="P18">
        <f>GETPIVOTDATA("кол-во",$G$1,"Пол","Male","Приложение","Mobile","месяц",2,"этап","3_payment_page")/GETPIVOTDATA("кол-во",$G$1,"Пол","Male","Приложение","Mobile","месяц",3,"этап","3_payment_page")</f>
        <v>3.6937500000000001</v>
      </c>
    </row>
    <row r="19" spans="1:18" x14ac:dyDescent="0.25">
      <c r="A19" t="s">
        <v>0</v>
      </c>
      <c r="B19" t="s">
        <v>6</v>
      </c>
      <c r="C19">
        <v>1</v>
      </c>
      <c r="D19" t="s">
        <v>3</v>
      </c>
      <c r="E19">
        <v>2963</v>
      </c>
      <c r="G19" s="5" t="s">
        <v>5</v>
      </c>
      <c r="H19" s="4">
        <v>53</v>
      </c>
      <c r="I19" s="4">
        <v>59</v>
      </c>
      <c r="J19" s="4">
        <v>10</v>
      </c>
      <c r="K19" s="4">
        <v>13</v>
      </c>
      <c r="L19" s="4">
        <v>135</v>
      </c>
      <c r="N19">
        <f>GETPIVOTDATA("кол-во",$G$1,"Пол","Male","Приложение","Mobile","месяц",1,"этап","4_payment_confirmation_page")*100/GETPIVOTDATA("кол-во",$G$1,"Пол","Male","Приложение","Mobile","месяц",1,"этап","1_home_page")</f>
        <v>1.4394350896252037</v>
      </c>
      <c r="P19">
        <f>GETPIVOTDATA("кол-во",$G$1,"Пол","Male","Приложение","Mobile","месяц",2,"этап","4_payment_confirmation_page")/GETPIVOTDATA("кол-во",$G$1,"Пол","Male","Приложение","Mobile","месяц",3,"этап","4_payment_confirmation_page")</f>
        <v>5.9</v>
      </c>
      <c r="Q19">
        <f>GETPIVOTDATA("кол-во",$G$1,"Пол","Male","Приложение","Mobile","месяц",3,"этап","4_payment_confirmation_page")*100/GETPIVOTDATA("кол-во",$G$1,"Пол","Male","Приложение","Mobile","месяц",3,"этап","1_home_page")</f>
        <v>0.26232948583420779</v>
      </c>
      <c r="R19">
        <f>N19/Q19</f>
        <v>5.4871265616512765</v>
      </c>
    </row>
    <row r="20" spans="1:18" x14ac:dyDescent="0.25">
      <c r="A20" t="s">
        <v>0</v>
      </c>
      <c r="B20" t="s">
        <v>6</v>
      </c>
      <c r="C20">
        <v>1</v>
      </c>
      <c r="D20" t="s">
        <v>4</v>
      </c>
      <c r="E20">
        <v>551</v>
      </c>
      <c r="G20" s="3" t="s">
        <v>16</v>
      </c>
      <c r="H20" s="4">
        <v>7624</v>
      </c>
      <c r="I20" s="4">
        <v>7461</v>
      </c>
      <c r="J20" s="4">
        <v>4680</v>
      </c>
      <c r="K20" s="4">
        <v>4635</v>
      </c>
      <c r="L20" s="4">
        <v>24400</v>
      </c>
    </row>
    <row r="21" spans="1:18" x14ac:dyDescent="0.25">
      <c r="A21" t="s">
        <v>0</v>
      </c>
      <c r="B21" t="s">
        <v>6</v>
      </c>
      <c r="C21">
        <v>1</v>
      </c>
      <c r="D21" t="s">
        <v>5</v>
      </c>
      <c r="E21">
        <v>53</v>
      </c>
      <c r="G21" s="5" t="s">
        <v>2</v>
      </c>
      <c r="H21" s="4">
        <v>3868</v>
      </c>
      <c r="I21" s="4">
        <v>3751</v>
      </c>
      <c r="J21" s="4">
        <v>3738</v>
      </c>
      <c r="K21" s="4">
        <v>3721</v>
      </c>
      <c r="L21" s="4">
        <v>15078</v>
      </c>
    </row>
    <row r="22" spans="1:18" x14ac:dyDescent="0.25">
      <c r="A22" t="s">
        <v>0</v>
      </c>
      <c r="B22" t="s">
        <v>6</v>
      </c>
      <c r="C22">
        <v>4</v>
      </c>
      <c r="D22" t="s">
        <v>2</v>
      </c>
      <c r="E22">
        <v>3829</v>
      </c>
      <c r="G22" s="5" t="s">
        <v>3</v>
      </c>
      <c r="H22" s="4">
        <v>3062</v>
      </c>
      <c r="I22" s="4">
        <v>3020</v>
      </c>
      <c r="J22" s="6">
        <v>747</v>
      </c>
      <c r="K22" s="6">
        <v>756</v>
      </c>
      <c r="L22" s="4">
        <v>7585</v>
      </c>
      <c r="P22">
        <f>GETPIVOTDATA("кол-во",$G$1,"Пол","Female","Приложение","Mobile","месяц",2,"этап","2_search_page")/GETPIVOTDATA("кол-во",$G$1,"Пол","Female","Приложение","Mobile","месяц",3,"этап","2_search_page")</f>
        <v>4.0428380187416328</v>
      </c>
    </row>
    <row r="23" spans="1:18" x14ac:dyDescent="0.25">
      <c r="A23" t="s">
        <v>0</v>
      </c>
      <c r="B23" t="s">
        <v>6</v>
      </c>
      <c r="C23">
        <v>4</v>
      </c>
      <c r="D23" t="s">
        <v>3</v>
      </c>
      <c r="E23">
        <v>755</v>
      </c>
      <c r="G23" s="5" t="s">
        <v>4</v>
      </c>
      <c r="H23" s="4">
        <v>618</v>
      </c>
      <c r="I23" s="4">
        <v>630</v>
      </c>
      <c r="J23" s="4">
        <v>175</v>
      </c>
      <c r="K23" s="4">
        <v>147</v>
      </c>
      <c r="L23" s="4">
        <v>1570</v>
      </c>
      <c r="P23">
        <f>GETPIVOTDATA("кол-во",$G$1,"Пол","Female","Приложение","Mobile","месяц",2,"этап","3_payment_page")/GETPIVOTDATA("кол-во",$G$1,"Пол","Female","Приложение","Mobile","месяц",3,"этап","3_payment_page")</f>
        <v>3.6</v>
      </c>
    </row>
    <row r="24" spans="1:18" x14ac:dyDescent="0.25">
      <c r="A24" t="s">
        <v>0</v>
      </c>
      <c r="B24" t="s">
        <v>6</v>
      </c>
      <c r="C24">
        <v>4</v>
      </c>
      <c r="D24" t="s">
        <v>4</v>
      </c>
      <c r="E24">
        <v>148</v>
      </c>
      <c r="G24" s="5" t="s">
        <v>5</v>
      </c>
      <c r="H24" s="4">
        <v>76</v>
      </c>
      <c r="I24" s="4">
        <v>60</v>
      </c>
      <c r="J24" s="4">
        <v>20</v>
      </c>
      <c r="K24" s="4">
        <v>11</v>
      </c>
      <c r="L24" s="4">
        <v>167</v>
      </c>
      <c r="N24">
        <f>GETPIVOTDATA("кол-во",$G$1,"Пол","Female","Приложение","Mobile","месяц",1,"этап","4_payment_confirmation_page")*100/GETPIVOTDATA("кол-во",$G$1,"Пол","Female","Приложение","Mobile","месяц",1,"этап","1_home_page")</f>
        <v>1.9648397104446742</v>
      </c>
      <c r="O24">
        <f>N24/N19</f>
        <v>1.3650075120485454</v>
      </c>
      <c r="P24">
        <f>GETPIVOTDATA("кол-во",$G$1,"Пол","Female","Приложение","Mobile","месяц",2,"этап","4_payment_confirmation_page")/GETPIVOTDATA("кол-во",$G$1,"Пол","Female","Приложение","Mobile","месяц",3,"этап","4_payment_confirmation_page")</f>
        <v>3</v>
      </c>
      <c r="Q24">
        <f>GETPIVOTDATA("кол-во",$G$1,"Пол","Female","Приложение","Mobile","месяц",3,"этап","4_payment_confirmation_page")*100/GETPIVOTDATA("кол-во",$G$1,"Пол","Female","Приложение","Mobile","месяц",3,"этап","1_home_page")</f>
        <v>0.53504547886570364</v>
      </c>
      <c r="R24">
        <f>N24/Q24</f>
        <v>3.6722854188210956</v>
      </c>
    </row>
    <row r="25" spans="1:18" x14ac:dyDescent="0.25">
      <c r="A25" t="s">
        <v>0</v>
      </c>
      <c r="B25" t="s">
        <v>6</v>
      </c>
      <c r="C25">
        <v>4</v>
      </c>
      <c r="D25" t="s">
        <v>5</v>
      </c>
      <c r="E25">
        <v>13</v>
      </c>
      <c r="G25" s="2" t="s">
        <v>13</v>
      </c>
      <c r="H25" s="4">
        <v>38733</v>
      </c>
      <c r="I25" s="4">
        <v>38871</v>
      </c>
      <c r="J25" s="4">
        <v>32152</v>
      </c>
      <c r="K25" s="4">
        <v>32323</v>
      </c>
      <c r="L25" s="4">
        <v>142079</v>
      </c>
    </row>
    <row r="26" spans="1:18" x14ac:dyDescent="0.25">
      <c r="A26" t="s">
        <v>0</v>
      </c>
      <c r="B26" t="s">
        <v>6</v>
      </c>
      <c r="C26">
        <v>3</v>
      </c>
      <c r="D26" t="s">
        <v>2</v>
      </c>
      <c r="E26">
        <v>3812</v>
      </c>
    </row>
    <row r="27" spans="1:18" x14ac:dyDescent="0.25">
      <c r="A27" t="s">
        <v>0</v>
      </c>
      <c r="B27" t="s">
        <v>6</v>
      </c>
      <c r="C27">
        <v>3</v>
      </c>
      <c r="D27" t="s">
        <v>3</v>
      </c>
      <c r="E27">
        <v>762</v>
      </c>
    </row>
    <row r="28" spans="1:18" x14ac:dyDescent="0.25">
      <c r="A28" t="s">
        <v>0</v>
      </c>
      <c r="B28" t="s">
        <v>6</v>
      </c>
      <c r="C28">
        <v>3</v>
      </c>
      <c r="D28" t="s">
        <v>4</v>
      </c>
      <c r="E28">
        <v>160</v>
      </c>
    </row>
    <row r="29" spans="1:18" x14ac:dyDescent="0.25">
      <c r="A29" t="s">
        <v>0</v>
      </c>
      <c r="B29" t="s">
        <v>6</v>
      </c>
      <c r="C29">
        <v>3</v>
      </c>
      <c r="D29" t="s">
        <v>5</v>
      </c>
      <c r="E29">
        <v>10</v>
      </c>
    </row>
    <row r="30" spans="1:18" x14ac:dyDescent="0.25">
      <c r="A30" t="s">
        <v>0</v>
      </c>
      <c r="B30" t="s">
        <v>6</v>
      </c>
      <c r="C30">
        <v>2</v>
      </c>
      <c r="D30" t="s">
        <v>2</v>
      </c>
      <c r="E30">
        <v>3799</v>
      </c>
    </row>
    <row r="31" spans="1:18" x14ac:dyDescent="0.25">
      <c r="A31" t="s">
        <v>0</v>
      </c>
      <c r="B31" t="s">
        <v>6</v>
      </c>
      <c r="C31">
        <v>2</v>
      </c>
      <c r="D31" t="s">
        <v>3</v>
      </c>
      <c r="E31">
        <v>3035</v>
      </c>
    </row>
    <row r="32" spans="1:18" x14ac:dyDescent="0.25">
      <c r="A32" t="s">
        <v>0</v>
      </c>
      <c r="B32" t="s">
        <v>6</v>
      </c>
      <c r="C32">
        <v>2</v>
      </c>
      <c r="D32" t="s">
        <v>4</v>
      </c>
      <c r="E32">
        <v>591</v>
      </c>
    </row>
    <row r="33" spans="1:5" x14ac:dyDescent="0.25">
      <c r="A33" t="s">
        <v>0</v>
      </c>
      <c r="B33" t="s">
        <v>6</v>
      </c>
      <c r="C33">
        <v>2</v>
      </c>
      <c r="D33" t="s">
        <v>5</v>
      </c>
      <c r="E33">
        <v>59</v>
      </c>
    </row>
    <row r="34" spans="1:5" x14ac:dyDescent="0.25">
      <c r="A34" t="s">
        <v>16</v>
      </c>
      <c r="B34" t="s">
        <v>1</v>
      </c>
      <c r="C34">
        <v>3</v>
      </c>
      <c r="D34" t="s">
        <v>2</v>
      </c>
      <c r="E34">
        <v>7512</v>
      </c>
    </row>
    <row r="35" spans="1:5" x14ac:dyDescent="0.25">
      <c r="A35" t="s">
        <v>16</v>
      </c>
      <c r="B35" t="s">
        <v>1</v>
      </c>
      <c r="C35">
        <v>3</v>
      </c>
      <c r="D35" t="s">
        <v>3</v>
      </c>
      <c r="E35">
        <v>3707</v>
      </c>
    </row>
    <row r="36" spans="1:5" x14ac:dyDescent="0.25">
      <c r="A36" t="s">
        <v>16</v>
      </c>
      <c r="B36" t="s">
        <v>1</v>
      </c>
      <c r="C36">
        <v>3</v>
      </c>
      <c r="D36" t="s">
        <v>4</v>
      </c>
      <c r="E36">
        <v>162</v>
      </c>
    </row>
    <row r="37" spans="1:5" x14ac:dyDescent="0.25">
      <c r="A37" t="s">
        <v>16</v>
      </c>
      <c r="B37" t="s">
        <v>1</v>
      </c>
      <c r="C37">
        <v>3</v>
      </c>
      <c r="D37" t="s">
        <v>5</v>
      </c>
      <c r="E37">
        <v>6</v>
      </c>
    </row>
    <row r="38" spans="1:5" x14ac:dyDescent="0.25">
      <c r="A38" t="s">
        <v>16</v>
      </c>
      <c r="B38" t="s">
        <v>1</v>
      </c>
      <c r="C38">
        <v>1</v>
      </c>
      <c r="D38" t="s">
        <v>2</v>
      </c>
      <c r="E38">
        <v>7546</v>
      </c>
    </row>
    <row r="39" spans="1:5" x14ac:dyDescent="0.25">
      <c r="A39" t="s">
        <v>16</v>
      </c>
      <c r="B39" t="s">
        <v>1</v>
      </c>
      <c r="C39">
        <v>1</v>
      </c>
      <c r="D39" t="s">
        <v>3</v>
      </c>
      <c r="E39">
        <v>3851</v>
      </c>
    </row>
    <row r="40" spans="1:5" x14ac:dyDescent="0.25">
      <c r="A40" t="s">
        <v>16</v>
      </c>
      <c r="B40" t="s">
        <v>1</v>
      </c>
      <c r="C40">
        <v>1</v>
      </c>
      <c r="D40" t="s">
        <v>4</v>
      </c>
      <c r="E40">
        <v>625</v>
      </c>
    </row>
    <row r="41" spans="1:5" x14ac:dyDescent="0.25">
      <c r="A41" t="s">
        <v>16</v>
      </c>
      <c r="B41" t="s">
        <v>1</v>
      </c>
      <c r="C41">
        <v>1</v>
      </c>
      <c r="D41" t="s">
        <v>5</v>
      </c>
      <c r="E41">
        <v>33</v>
      </c>
    </row>
    <row r="42" spans="1:5" x14ac:dyDescent="0.25">
      <c r="A42" t="s">
        <v>16</v>
      </c>
      <c r="B42" t="s">
        <v>1</v>
      </c>
      <c r="C42">
        <v>2</v>
      </c>
      <c r="D42" t="s">
        <v>2</v>
      </c>
      <c r="E42">
        <v>7447</v>
      </c>
    </row>
    <row r="43" spans="1:5" x14ac:dyDescent="0.25">
      <c r="A43" t="s">
        <v>16</v>
      </c>
      <c r="B43" t="s">
        <v>1</v>
      </c>
      <c r="C43">
        <v>2</v>
      </c>
      <c r="D43" t="s">
        <v>3</v>
      </c>
      <c r="E43">
        <v>3800</v>
      </c>
    </row>
    <row r="44" spans="1:5" x14ac:dyDescent="0.25">
      <c r="A44" t="s">
        <v>16</v>
      </c>
      <c r="B44" t="s">
        <v>1</v>
      </c>
      <c r="C44">
        <v>2</v>
      </c>
      <c r="D44" t="s">
        <v>4</v>
      </c>
      <c r="E44">
        <v>605</v>
      </c>
    </row>
    <row r="45" spans="1:5" x14ac:dyDescent="0.25">
      <c r="A45" t="s">
        <v>16</v>
      </c>
      <c r="B45" t="s">
        <v>1</v>
      </c>
      <c r="C45">
        <v>2</v>
      </c>
      <c r="D45" t="s">
        <v>5</v>
      </c>
      <c r="E45">
        <v>26</v>
      </c>
    </row>
    <row r="46" spans="1:5" x14ac:dyDescent="0.25">
      <c r="A46" t="s">
        <v>16</v>
      </c>
      <c r="B46" t="s">
        <v>1</v>
      </c>
      <c r="C46">
        <v>4</v>
      </c>
      <c r="D46" t="s">
        <v>2</v>
      </c>
      <c r="E46">
        <v>7491</v>
      </c>
    </row>
    <row r="47" spans="1:5" x14ac:dyDescent="0.25">
      <c r="A47" t="s">
        <v>16</v>
      </c>
      <c r="B47" t="s">
        <v>1</v>
      </c>
      <c r="C47">
        <v>4</v>
      </c>
      <c r="D47" t="s">
        <v>3</v>
      </c>
      <c r="E47">
        <v>3733</v>
      </c>
    </row>
    <row r="48" spans="1:5" x14ac:dyDescent="0.25">
      <c r="A48" t="s">
        <v>16</v>
      </c>
      <c r="B48" t="s">
        <v>1</v>
      </c>
      <c r="C48">
        <v>4</v>
      </c>
      <c r="D48" t="s">
        <v>4</v>
      </c>
      <c r="E48">
        <v>138</v>
      </c>
    </row>
    <row r="49" spans="1:5" x14ac:dyDescent="0.25">
      <c r="A49" t="s">
        <v>16</v>
      </c>
      <c r="B49" t="s">
        <v>1</v>
      </c>
      <c r="C49">
        <v>4</v>
      </c>
      <c r="D49" t="s">
        <v>5</v>
      </c>
      <c r="E49">
        <v>9</v>
      </c>
    </row>
    <row r="50" spans="1:5" x14ac:dyDescent="0.25">
      <c r="A50" t="s">
        <v>16</v>
      </c>
      <c r="B50" t="s">
        <v>6</v>
      </c>
      <c r="C50">
        <v>4</v>
      </c>
      <c r="D50" t="s">
        <v>2</v>
      </c>
      <c r="E50">
        <v>3721</v>
      </c>
    </row>
    <row r="51" spans="1:5" x14ac:dyDescent="0.25">
      <c r="A51" t="s">
        <v>16</v>
      </c>
      <c r="B51" t="s">
        <v>6</v>
      </c>
      <c r="C51">
        <v>4</v>
      </c>
      <c r="D51" t="s">
        <v>3</v>
      </c>
      <c r="E51">
        <v>756</v>
      </c>
    </row>
    <row r="52" spans="1:5" x14ac:dyDescent="0.25">
      <c r="A52" t="s">
        <v>16</v>
      </c>
      <c r="B52" t="s">
        <v>6</v>
      </c>
      <c r="C52">
        <v>4</v>
      </c>
      <c r="D52" t="s">
        <v>4</v>
      </c>
      <c r="E52">
        <v>147</v>
      </c>
    </row>
    <row r="53" spans="1:5" x14ac:dyDescent="0.25">
      <c r="A53" t="s">
        <v>16</v>
      </c>
      <c r="B53" t="s">
        <v>6</v>
      </c>
      <c r="C53">
        <v>4</v>
      </c>
      <c r="D53" t="s">
        <v>5</v>
      </c>
      <c r="E53">
        <v>11</v>
      </c>
    </row>
    <row r="54" spans="1:5" x14ac:dyDescent="0.25">
      <c r="A54" t="s">
        <v>16</v>
      </c>
      <c r="B54" t="s">
        <v>6</v>
      </c>
      <c r="C54">
        <v>3</v>
      </c>
      <c r="D54" t="s">
        <v>2</v>
      </c>
      <c r="E54">
        <v>3738</v>
      </c>
    </row>
    <row r="55" spans="1:5" x14ac:dyDescent="0.25">
      <c r="A55" t="s">
        <v>16</v>
      </c>
      <c r="B55" t="s">
        <v>6</v>
      </c>
      <c r="C55">
        <v>3</v>
      </c>
      <c r="D55" t="s">
        <v>3</v>
      </c>
      <c r="E55">
        <v>747</v>
      </c>
    </row>
    <row r="56" spans="1:5" x14ac:dyDescent="0.25">
      <c r="A56" t="s">
        <v>16</v>
      </c>
      <c r="B56" t="s">
        <v>6</v>
      </c>
      <c r="C56">
        <v>3</v>
      </c>
      <c r="D56" t="s">
        <v>4</v>
      </c>
      <c r="E56">
        <v>175</v>
      </c>
    </row>
    <row r="57" spans="1:5" x14ac:dyDescent="0.25">
      <c r="A57" t="s">
        <v>16</v>
      </c>
      <c r="B57" t="s">
        <v>6</v>
      </c>
      <c r="C57">
        <v>3</v>
      </c>
      <c r="D57" t="s">
        <v>5</v>
      </c>
      <c r="E57">
        <v>20</v>
      </c>
    </row>
    <row r="58" spans="1:5" x14ac:dyDescent="0.25">
      <c r="A58" t="s">
        <v>16</v>
      </c>
      <c r="B58" t="s">
        <v>6</v>
      </c>
      <c r="C58">
        <v>2</v>
      </c>
      <c r="D58" t="s">
        <v>2</v>
      </c>
      <c r="E58">
        <v>3751</v>
      </c>
    </row>
    <row r="59" spans="1:5" x14ac:dyDescent="0.25">
      <c r="A59" t="s">
        <v>16</v>
      </c>
      <c r="B59" t="s">
        <v>6</v>
      </c>
      <c r="C59">
        <v>2</v>
      </c>
      <c r="D59" t="s">
        <v>3</v>
      </c>
      <c r="E59">
        <v>3020</v>
      </c>
    </row>
    <row r="60" spans="1:5" x14ac:dyDescent="0.25">
      <c r="A60" t="s">
        <v>16</v>
      </c>
      <c r="B60" t="s">
        <v>6</v>
      </c>
      <c r="C60">
        <v>2</v>
      </c>
      <c r="D60" t="s">
        <v>4</v>
      </c>
      <c r="E60">
        <v>630</v>
      </c>
    </row>
    <row r="61" spans="1:5" x14ac:dyDescent="0.25">
      <c r="A61" t="s">
        <v>16</v>
      </c>
      <c r="B61" t="s">
        <v>6</v>
      </c>
      <c r="C61">
        <v>2</v>
      </c>
      <c r="D61" t="s">
        <v>5</v>
      </c>
      <c r="E61">
        <v>60</v>
      </c>
    </row>
    <row r="62" spans="1:5" x14ac:dyDescent="0.25">
      <c r="A62" t="s">
        <v>16</v>
      </c>
      <c r="B62" t="s">
        <v>6</v>
      </c>
      <c r="C62">
        <v>1</v>
      </c>
      <c r="D62" t="s">
        <v>2</v>
      </c>
      <c r="E62">
        <v>3868</v>
      </c>
    </row>
    <row r="63" spans="1:5" x14ac:dyDescent="0.25">
      <c r="A63" t="s">
        <v>16</v>
      </c>
      <c r="B63" t="s">
        <v>6</v>
      </c>
      <c r="C63">
        <v>1</v>
      </c>
      <c r="D63" t="s">
        <v>3</v>
      </c>
      <c r="E63">
        <v>3062</v>
      </c>
    </row>
    <row r="64" spans="1:5" x14ac:dyDescent="0.25">
      <c r="A64" t="s">
        <v>16</v>
      </c>
      <c r="B64" t="s">
        <v>6</v>
      </c>
      <c r="C64">
        <v>1</v>
      </c>
      <c r="D64" t="s">
        <v>4</v>
      </c>
      <c r="E64">
        <v>618</v>
      </c>
    </row>
    <row r="65" spans="1:5" x14ac:dyDescent="0.25">
      <c r="A65" t="s">
        <v>16</v>
      </c>
      <c r="B65" t="s">
        <v>6</v>
      </c>
      <c r="C65">
        <v>1</v>
      </c>
      <c r="D65" t="s">
        <v>5</v>
      </c>
      <c r="E65">
        <v>76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2020-05-16T13:11:48Z</dcterms:created>
  <dcterms:modified xsi:type="dcterms:W3CDTF">2020-05-17T02:50:32Z</dcterms:modified>
</cp:coreProperties>
</file>