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 Happiness Report.csv" sheetId="1" r:id="rId4"/>
    <sheet state="visible" name="дата за 2022 год без строк с пу" sheetId="2" r:id="rId5"/>
    <sheet state="visible" name="Скорректированная таблица" sheetId="3" r:id="rId6"/>
    <sheet state="visible" name="попарные корреляции скоррект" sheetId="4" r:id="rId7"/>
    <sheet state="visible" name="Страны, которые были удалены в " sheetId="5" r:id="rId8"/>
    <sheet state="visible" name="попарные корреляции" sheetId="6" r:id="rId9"/>
    <sheet state="visible" name="Частные коэффициенты корреляции" sheetId="7" r:id="rId10"/>
    <sheet state="visible" name="поле gen и prep.." sheetId="8" r:id="rId11"/>
    <sheet state="visible" name="поле free и prep." sheetId="9" r:id="rId12"/>
    <sheet state="visible" name="поле free и gen.." sheetId="10" r:id="rId13"/>
    <sheet state="visible" name="поле Healthy и free.." sheetId="11" r:id="rId14"/>
    <sheet state="visible" name="поле life и prep.." sheetId="12" r:id="rId15"/>
    <sheet state="visible" name="поле Soc и pre.." sheetId="13" r:id="rId16"/>
    <sheet state="visible" name="поле Soc и gener.." sheetId="14" r:id="rId17"/>
    <sheet state="visible" name="поле Soc и free.." sheetId="15" r:id="rId18"/>
    <sheet state="visible" name="поле Soc и health.." sheetId="16" r:id="rId19"/>
    <sheet state="visible" name="поле Log и Gen.." sheetId="17" r:id="rId20"/>
    <sheet state="visible" name="поле Log и Free..." sheetId="18" r:id="rId21"/>
    <sheet state="visible" name="поле Log и Healthy..." sheetId="19" r:id="rId22"/>
    <sheet state="visible" name="поле Log и Soc" sheetId="20" r:id="rId23"/>
    <sheet state="visible" name="предварительный анализ Life Lad" sheetId="21" r:id="rId24"/>
    <sheet state="visible" name="предварительный анализ Log GDP " sheetId="22" r:id="rId25"/>
    <sheet state="visible" name="предварительный анализ Social S" sheetId="23" r:id="rId26"/>
    <sheet state="visible" name="предварительный анализ Healthy " sheetId="24" r:id="rId27"/>
    <sheet state="visible" name="предварительный анализ Freedom " sheetId="25" r:id="rId28"/>
    <sheet state="visible" name="предварительный анализ Generosi" sheetId="26" r:id="rId29"/>
    <sheet state="visible" name="предварительный анализ Percepti" sheetId="27" r:id="rId30"/>
    <sheet state="visible" name="рассеянная диаграмма между Life" sheetId="28" r:id="rId31"/>
    <sheet state="visible" name="Sheet40" sheetId="29" r:id="rId32"/>
    <sheet state="visible" name="Sheet41" sheetId="30" r:id="rId33"/>
    <sheet state="visible" name="Sheet42" sheetId="31" r:id="rId34"/>
    <sheet state="visible" name="Sheet43" sheetId="32" r:id="rId35"/>
    <sheet state="visible" name="Sheet44" sheetId="33" r:id="rId36"/>
    <sheet state="visible" name="рассеянная диаграмма между Log " sheetId="34" r:id="rId37"/>
    <sheet state="visible" name="рассеянная диаграмма между Heal" sheetId="35" r:id="rId38"/>
  </sheets>
  <definedNames/>
  <calcPr/>
</workbook>
</file>

<file path=xl/sharedStrings.xml><?xml version="1.0" encoding="utf-8"?>
<sst xmlns="http://schemas.openxmlformats.org/spreadsheetml/2006/main" count="8335" uniqueCount="321">
  <si>
    <t>Australia</t>
  </si>
  <si>
    <t>North America and ANZ</t>
  </si>
  <si>
    <t>Belgium</t>
  </si>
  <si>
    <t>Western Europe</t>
  </si>
  <si>
    <t>Brazil</t>
  </si>
  <si>
    <t>Latin America and Caribbean</t>
  </si>
  <si>
    <t>Canada</t>
  </si>
  <si>
    <t>Czechia</t>
  </si>
  <si>
    <t>Denmark</t>
  </si>
  <si>
    <t>Egypt</t>
  </si>
  <si>
    <t>Middle East and North Africa</t>
  </si>
  <si>
    <t>France</t>
  </si>
  <si>
    <t>Germany</t>
  </si>
  <si>
    <t>Greece</t>
  </si>
  <si>
    <t>Hungary</t>
  </si>
  <si>
    <t>Central and Eastern Europe</t>
  </si>
  <si>
    <t>Iran</t>
  </si>
  <si>
    <t>Italy</t>
  </si>
  <si>
    <t>Japan</t>
  </si>
  <si>
    <t>East Asia</t>
  </si>
  <si>
    <t>Jordan</t>
  </si>
  <si>
    <t>Lebanon</t>
  </si>
  <si>
    <t>Mexico</t>
  </si>
  <si>
    <t>Netherlands</t>
  </si>
  <si>
    <t>Pakistan</t>
  </si>
  <si>
    <t>South Asia</t>
  </si>
  <si>
    <t>Poland</t>
  </si>
  <si>
    <t>Romania</t>
  </si>
  <si>
    <t>Saudi Arabia</t>
  </si>
  <si>
    <t>Spain</t>
  </si>
  <si>
    <t>Sweden</t>
  </si>
  <si>
    <t>Turkiye</t>
  </si>
  <si>
    <t>United Kingdom</t>
  </si>
  <si>
    <t>Venezuela</t>
  </si>
  <si>
    <t>Argentina</t>
  </si>
  <si>
    <t>Armenia</t>
  </si>
  <si>
    <t>Commonwealth of Independent States</t>
  </si>
  <si>
    <t>Austria</t>
  </si>
  <si>
    <t>Azerbaijan</t>
  </si>
  <si>
    <t>Bangladesh</t>
  </si>
  <si>
    <t>Belarus</t>
  </si>
  <si>
    <t>Benin</t>
  </si>
  <si>
    <t>Sub-Saharan Africa</t>
  </si>
  <si>
    <t>Bolivia</t>
  </si>
  <si>
    <t>Botswana</t>
  </si>
  <si>
    <t>Burkina Faso</t>
  </si>
  <si>
    <t>Cambodia</t>
  </si>
  <si>
    <t>Southeast Asia</t>
  </si>
  <si>
    <t>Cameroon</t>
  </si>
  <si>
    <t>Chad</t>
  </si>
  <si>
    <t>Chile</t>
  </si>
  <si>
    <t>China</t>
  </si>
  <si>
    <t>Colombia</t>
  </si>
  <si>
    <t>Costa Rica</t>
  </si>
  <si>
    <t>Cuba</t>
  </si>
  <si>
    <t>Cyprus</t>
  </si>
  <si>
    <t>Dominican Republic</t>
  </si>
  <si>
    <t>Ecuador</t>
  </si>
  <si>
    <t>El Salvador</t>
  </si>
  <si>
    <t>Estonia</t>
  </si>
  <si>
    <t>Finland</t>
  </si>
  <si>
    <t>Georgia</t>
  </si>
  <si>
    <t>Ghana</t>
  </si>
  <si>
    <t>Guatemala</t>
  </si>
  <si>
    <t>Haiti</t>
  </si>
  <si>
    <t>Honduras</t>
  </si>
  <si>
    <t>Hong Kong S.A.R. of China</t>
  </si>
  <si>
    <t>India</t>
  </si>
  <si>
    <t>Indonesia</t>
  </si>
  <si>
    <t>Ireland</t>
  </si>
  <si>
    <t>Israel</t>
  </si>
  <si>
    <t>Jamaica</t>
  </si>
  <si>
    <t>Kazakhstan</t>
  </si>
  <si>
    <t>Kenya</t>
  </si>
  <si>
    <t>Kuwait</t>
  </si>
  <si>
    <t>Kyrgyzstan</t>
  </si>
  <si>
    <t>Laos</t>
  </si>
  <si>
    <t>Latvia</t>
  </si>
  <si>
    <t>Lithuania</t>
  </si>
  <si>
    <t>Madagascar</t>
  </si>
  <si>
    <t>Malawi</t>
  </si>
  <si>
    <t>Malaysia</t>
  </si>
  <si>
    <t>Mali</t>
  </si>
  <si>
    <t>Moldova</t>
  </si>
  <si>
    <t>Mozambique</t>
  </si>
  <si>
    <t>Nepal</t>
  </si>
  <si>
    <t>New Zealand</t>
  </si>
  <si>
    <t>Nicaragua</t>
  </si>
  <si>
    <t>Niger</t>
  </si>
  <si>
    <t>Nigeria</t>
  </si>
  <si>
    <t>Norway</t>
  </si>
  <si>
    <t>Panama</t>
  </si>
  <si>
    <t>Paraguay</t>
  </si>
  <si>
    <t>Peru</t>
  </si>
  <si>
    <t>Philippines</t>
  </si>
  <si>
    <t>Portugal</t>
  </si>
  <si>
    <t>Russia</t>
  </si>
  <si>
    <t>Rwanda</t>
  </si>
  <si>
    <t>Senegal</t>
  </si>
  <si>
    <t>Sierra Leone</t>
  </si>
  <si>
    <t>Singapore</t>
  </si>
  <si>
    <t>Slovakia</t>
  </si>
  <si>
    <t>Slovenia</t>
  </si>
  <si>
    <t>South Africa</t>
  </si>
  <si>
    <t>South Korea</t>
  </si>
  <si>
    <t>Sri Lanka</t>
  </si>
  <si>
    <t>State of Palestine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</si>
  <si>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</si>
  <si>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</si>
  <si>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</si>
  <si>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</si>
  <si>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</si>
  <si>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</si>
  <si>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</si>
  <si>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Uganda</t>
  </si>
  <si>
    <t>Ukraine</t>
  </si>
  <si>
    <t>United Arab Emirates</t>
  </si>
  <si>
    <t>United States</t>
  </si>
  <si>
    <t>Uruguay</t>
  </si>
  <si>
    <t>Uzbekistan</t>
  </si>
  <si>
    <t>Vietnam</t>
  </si>
  <si>
    <t>Zambia</t>
  </si>
  <si>
    <t>Zimbabwe</t>
  </si>
  <si>
    <t>Albania</t>
  </si>
  <si>
    <t>Belize</t>
  </si>
  <si>
    <t>Bosnia and Herzegovina</t>
  </si>
  <si>
    <t>Bulgaria</t>
  </si>
  <si>
    <t>Central African Republic</t>
  </si>
  <si>
    <t>Croatia</t>
  </si>
  <si>
    <t>Guyana</t>
  </si>
  <si>
    <t>Kosovo</t>
  </si>
  <si>
    <t>Liberia</t>
  </si>
  <si>
    <t>Mauritania</t>
  </si>
  <si>
    <t>Mongolia</t>
  </si>
  <si>
    <t>Montenegro</t>
  </si>
  <si>
    <t>Namibia</t>
  </si>
  <si>
    <t>North Macedonia</t>
  </si>
  <si>
    <t>Serbia</t>
  </si>
  <si>
    <t>Yemen</t>
  </si>
  <si>
    <t>Afghanistan</t>
  </si>
  <si>
    <t>Burundi</t>
  </si>
  <si>
    <t>Congo (Brazzaville)</t>
  </si>
  <si>
    <t>Djibouti</t>
  </si>
  <si>
    <t>Iceland</t>
  </si>
  <si>
    <t>Iraq</t>
  </si>
  <si>
    <t>Syria</t>
  </si>
  <si>
    <t>Bahrain</t>
  </si>
  <si>
    <t>Comoros</t>
  </si>
  <si>
    <t>Congo (Kinshasa)</t>
  </si>
  <si>
    <t>Ivory Coast</t>
  </si>
  <si>
    <t>Luxembourg</t>
  </si>
  <si>
    <t>Malta</t>
  </si>
  <si>
    <t>Qatar</t>
  </si>
  <si>
    <t>Somaliland region</t>
  </si>
  <si>
    <t>Sudan</t>
  </si>
  <si>
    <t>Tunisia</t>
  </si>
  <si>
    <t>Turkmenistan</t>
  </si>
  <si>
    <t>Algeria</t>
  </si>
  <si>
    <t>Morocco</t>
  </si>
  <si>
    <t>Angola</t>
  </si>
  <si>
    <t>Eswatini</t>
  </si>
  <si>
    <t>Gabon</t>
  </si>
  <si>
    <t>Guinea</t>
  </si>
  <si>
    <t>Lesotho</t>
  </si>
  <si>
    <t>Mauritius</t>
  </si>
  <si>
    <t>Oman</t>
  </si>
  <si>
    <t>Ethiopia</t>
  </si>
  <si>
    <t>Libya</t>
  </si>
  <si>
    <t>Myanmar</t>
  </si>
  <si>
    <t>Suriname</t>
  </si>
  <si>
    <t>Bhutan</t>
  </si>
  <si>
    <t>Somalia</t>
  </si>
  <si>
    <t>South Sudan</t>
  </si>
  <si>
    <t>Gambia</t>
  </si>
  <si>
    <t>Maldives</t>
  </si>
  <si>
    <t>Country Name</t>
  </si>
  <si>
    <t>Regional Indicator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</si>
  <si>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</si>
  <si>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</si>
  <si>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</si>
  <si>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</si>
  <si>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</si>
  <si>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</si>
  <si>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</si>
  <si>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</si>
  <si>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Корреляционная матрица скорректированных данных</t>
  </si>
  <si>
    <t>Корреляционная матрица</t>
  </si>
  <si>
    <t>Строки для удаления</t>
  </si>
  <si>
    <t>Список уникальных стран из таблицы</t>
  </si>
  <si>
    <t>Zimbabve</t>
  </si>
  <si>
    <t>-</t>
  </si>
  <si>
    <t>+</t>
  </si>
  <si>
    <t>Матрица парных коэффициентов корреляции</t>
  </si>
  <si>
    <t>Частные коэффициенты корреляции</t>
  </si>
  <si>
    <t>R12/3</t>
  </si>
  <si>
    <t>R23/1</t>
  </si>
  <si>
    <t>R34/1</t>
  </si>
  <si>
    <t>R12/4</t>
  </si>
  <si>
    <t>R23/4</t>
  </si>
  <si>
    <t>R34/2</t>
  </si>
  <si>
    <t>R12/5</t>
  </si>
  <si>
    <t>R23/5</t>
  </si>
  <si>
    <t>R34/5</t>
  </si>
  <si>
    <t>R12/6</t>
  </si>
  <si>
    <t>R23/6</t>
  </si>
  <si>
    <t>R34/6</t>
  </si>
  <si>
    <t>R12/7</t>
  </si>
  <si>
    <t>R23/7</t>
  </si>
  <si>
    <t>R34/7</t>
  </si>
  <si>
    <t>R45/1</t>
  </si>
  <si>
    <t>R56/1</t>
  </si>
  <si>
    <t>R67/1</t>
  </si>
  <si>
    <t>R45/2</t>
  </si>
  <si>
    <t>R56/2</t>
  </si>
  <si>
    <t>R67/2</t>
  </si>
  <si>
    <t>R45/3</t>
  </si>
  <si>
    <t>R56/3</t>
  </si>
  <si>
    <t>R67/3</t>
  </si>
  <si>
    <t>R45/6</t>
  </si>
  <si>
    <t>R56/4</t>
  </si>
  <si>
    <t>R67/4</t>
  </si>
  <si>
    <t>R45/7</t>
  </si>
  <si>
    <t>R56/7</t>
  </si>
  <si>
    <t>R67/5</t>
  </si>
  <si>
    <t>Множественный коэффициент корреляции(зависимая переменная - Life Ladder)</t>
  </si>
  <si>
    <t>R1/2,3</t>
  </si>
  <si>
    <t>R1/3,4</t>
  </si>
  <si>
    <t>R1/4,5</t>
  </si>
  <si>
    <t>R1/5,6</t>
  </si>
  <si>
    <t>R1/6,7</t>
  </si>
  <si>
    <t>R1/2,4</t>
  </si>
  <si>
    <t>R1/3,5</t>
  </si>
  <si>
    <t>R1/4,6</t>
  </si>
  <si>
    <t>R1/5,7</t>
  </si>
  <si>
    <t>R1/2,5</t>
  </si>
  <si>
    <t>R1/3,6</t>
  </si>
  <si>
    <t>R1/4,7</t>
  </si>
  <si>
    <t>R1/2,6</t>
  </si>
  <si>
    <t>R1/3,7</t>
  </si>
  <si>
    <t>R1/2,7</t>
  </si>
  <si>
    <t>Life Ladder сортированный</t>
  </si>
  <si>
    <t>Country name</t>
  </si>
  <si>
    <t>Z преобразование</t>
  </si>
  <si>
    <t>Х-ка Life Ladder</t>
  </si>
  <si>
    <t>Min Value</t>
  </si>
  <si>
    <t>1 квартиль</t>
  </si>
  <si>
    <t>медиана</t>
  </si>
  <si>
    <t xml:space="preserve">3 квартиль </t>
  </si>
  <si>
    <t>Max value</t>
  </si>
  <si>
    <t xml:space="preserve">mean </t>
  </si>
  <si>
    <t>mode</t>
  </si>
  <si>
    <t>mode (окр. до целого)</t>
  </si>
  <si>
    <t>median</t>
  </si>
  <si>
    <t>размах вариации</t>
  </si>
  <si>
    <t>коэффициент вариации</t>
  </si>
  <si>
    <t>дисперсия</t>
  </si>
  <si>
    <t>станд откл</t>
  </si>
  <si>
    <t>квартиль 1</t>
  </si>
  <si>
    <t>квартиль 2</t>
  </si>
  <si>
    <t>квартиль 3</t>
  </si>
  <si>
    <t>IQR</t>
  </si>
  <si>
    <t>квинтиль 1</t>
  </si>
  <si>
    <t>квинтиль 2</t>
  </si>
  <si>
    <t>квинтиль 3</t>
  </si>
  <si>
    <t>квинтиль 4</t>
  </si>
  <si>
    <t>Box plot</t>
  </si>
  <si>
    <t>nan</t>
  </si>
  <si>
    <t>Life Ladder, округлённый до целого</t>
  </si>
  <si>
    <t>Life Ladder, округлённый до  десятых</t>
  </si>
  <si>
    <t>Steam-leaf диаграмма</t>
  </si>
  <si>
    <t>leaf</t>
  </si>
  <si>
    <t>steam</t>
  </si>
  <si>
    <t>правило 3 сигм</t>
  </si>
  <si>
    <t>mean - 3сигма</t>
  </si>
  <si>
    <t>mean</t>
  </si>
  <si>
    <t>mean + 3 сигма</t>
  </si>
  <si>
    <t>Life Ladder скорректированный</t>
  </si>
  <si>
    <t>Z преобразование, скорректированное</t>
  </si>
  <si>
    <t>box plot скорректированный</t>
  </si>
  <si>
    <t>Log GDP Per Capita, сортированный</t>
  </si>
  <si>
    <t>Log GDP Per Capita, сортированный и окргулённый до сотых</t>
  </si>
  <si>
    <t xml:space="preserve">Х-ка Log GDP Per Capita </t>
  </si>
  <si>
    <t>mode (окр. до сотых)</t>
  </si>
  <si>
    <t>Box plot, скорректированный</t>
  </si>
  <si>
    <t>Сортированный Social Support</t>
  </si>
  <si>
    <t>Х-ка Social Support</t>
  </si>
  <si>
    <t>Листовая диаграмма</t>
  </si>
  <si>
    <t>Ящичковая диаграмма</t>
  </si>
  <si>
    <t>Ящичковая диаграмма, скорректированная</t>
  </si>
  <si>
    <t>Healthy Life Expectancy At Birth, сортированный</t>
  </si>
  <si>
    <t>Х-ка Healthy Life Expectancy At Birth</t>
  </si>
  <si>
    <t>mode, окргуленный до сотых</t>
  </si>
  <si>
    <t>Healthy Life Expectancy At Birth, сортированный и округлённый до десятых</t>
  </si>
  <si>
    <t>box plot</t>
  </si>
  <si>
    <t>Healthy Life Expectancy At Birth, сортированный, скорректированный</t>
  </si>
  <si>
    <t>Min value</t>
  </si>
  <si>
    <t>1st kvrtil</t>
  </si>
  <si>
    <t xml:space="preserve">median </t>
  </si>
  <si>
    <t>3rd kvartil</t>
  </si>
  <si>
    <t>max value</t>
  </si>
  <si>
    <t>Healthy Life Expectancy At Birth, сортированный и удаление первых 15</t>
  </si>
  <si>
    <t>Freedom To Make Life Choices, отсортированный</t>
  </si>
  <si>
    <t xml:space="preserve">Х-ка Healthy Freedom To Make Life Choices </t>
  </si>
  <si>
    <t>miv value</t>
  </si>
  <si>
    <t>1 kvartil</t>
  </si>
  <si>
    <t>3 kvartil</t>
  </si>
  <si>
    <t>Freedom To Make Life Choices, отсортированный и скорректированный</t>
  </si>
  <si>
    <t>Generosity, сортированный</t>
  </si>
  <si>
    <t>Generosity, округлённый до сотых</t>
  </si>
  <si>
    <t>Х-ка Generosity</t>
  </si>
  <si>
    <t>-0</t>
  </si>
  <si>
    <t>Generosity, модифицированный</t>
  </si>
  <si>
    <t>Generosity, модифицированный, Z преобразование</t>
  </si>
  <si>
    <t>Мин значение</t>
  </si>
  <si>
    <t xml:space="preserve">1 квартиль </t>
  </si>
  <si>
    <t>3 квартиль</t>
  </si>
  <si>
    <t xml:space="preserve">макс значение </t>
  </si>
  <si>
    <t>Perceptions Of Corruption, отсортированный</t>
  </si>
  <si>
    <t>Perceptions Of Corruption, округлённый до 100</t>
  </si>
  <si>
    <t>Х-ка Perceptions Of Corruption</t>
  </si>
  <si>
    <t>box plotс скорректированный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</si>
</sst>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"/>
    <numFmt numFmtId="165" formatCode="#,##0.000000"/>
    <numFmt numFmtId="166" formatCode="#,##0.0"/>
    <numFmt numFmtId="167" formatCode="1,23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1F1F1F"/>
      <name val="&quot;Google Sans&quot;"/>
    </font>
    <font>
      <color rgb="FF000000"/>
      <name val="Arial"/>
    </font>
    <font>
      <sz val="14.0"/>
      <color rgb="FF434343"/>
      <name val="Arial"/>
    </font>
    <font>
      <b/>
      <sz val="12.0"/>
      <color theme="1"/>
      <name val="Arial"/>
      <scheme val="minor"/>
    </font>
    <font>
      <sz val="9.0"/>
      <color rgb="FF000000"/>
      <name val="Arial"/>
      <scheme val="minor"/>
    </font>
    <font>
      <sz val="10.0"/>
      <color theme="1"/>
      <name val="Arial"/>
      <scheme val="minor"/>
    </font>
    <font>
      <sz val="9.0"/>
      <color rgb="FF000000"/>
      <name val="&quot;Google Sans Mono&quot;"/>
    </font>
    <font>
      <b/>
      <sz val="11.0"/>
      <color rgb="FF000000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</fills>
  <borders count="4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164" xfId="0" applyFont="1" applyNumberFormat="1"/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readingOrder="0" shrinkToFit="0" wrapText="1"/>
    </xf>
    <xf borderId="2" fillId="0" fontId="1" numFmtId="165" xfId="0" applyAlignment="1" applyBorder="1" applyFont="1" applyNumberFormat="1">
      <alignment readingOrder="0" shrinkToFit="0" wrapText="1"/>
    </xf>
    <xf borderId="3" fillId="0" fontId="1" numFmtId="165" xfId="0" applyAlignment="1" applyBorder="1" applyFont="1" applyNumberFormat="1">
      <alignment readingOrder="0" shrinkToFit="0" wrapText="1"/>
    </xf>
    <xf borderId="0" fillId="2" fontId="1" numFmtId="0" xfId="0" applyAlignment="1" applyFill="1" applyFont="1">
      <alignment horizontal="center" readingOrder="0"/>
    </xf>
    <xf borderId="4" fillId="0" fontId="1" numFmtId="0" xfId="0" applyBorder="1" applyFont="1"/>
    <xf borderId="2" fillId="0" fontId="2" numFmtId="164" xfId="0" applyAlignment="1" applyBorder="1" applyFont="1" applyNumberFormat="1">
      <alignment shrinkToFit="0" vertical="bottom" wrapText="1"/>
    </xf>
    <xf borderId="2" fillId="0" fontId="2" numFmtId="165" xfId="0" applyAlignment="1" applyBorder="1" applyFont="1" applyNumberFormat="1">
      <alignment shrinkToFit="0" vertical="bottom" wrapText="1"/>
    </xf>
    <xf borderId="3" fillId="0" fontId="2" numFmtId="165" xfId="0" applyAlignment="1" applyBorder="1" applyFont="1" applyNumberFormat="1">
      <alignment shrinkToFit="0" vertical="bottom" wrapText="1"/>
    </xf>
    <xf borderId="5" fillId="0" fontId="2" numFmtId="164" xfId="0" applyAlignment="1" applyBorder="1" applyFont="1" applyNumberFormat="1">
      <alignment shrinkToFit="0" vertical="bottom" wrapText="1"/>
    </xf>
    <xf borderId="0" fillId="0" fontId="1" numFmtId="0" xfId="0" applyFont="1"/>
    <xf borderId="6" fillId="0" fontId="1" numFmtId="0" xfId="0" applyBorder="1" applyFont="1"/>
    <xf borderId="5" fillId="0" fontId="2" numFmtId="165" xfId="0" applyAlignment="1" applyBorder="1" applyFont="1" applyNumberFormat="1">
      <alignment shrinkToFit="0" vertical="bottom" wrapText="1"/>
    </xf>
    <xf borderId="7" fillId="0" fontId="2" numFmtId="165" xfId="0" applyAlignment="1" applyBorder="1" applyFont="1" applyNumberFormat="1">
      <alignment shrinkToFit="0" vertical="bottom" wrapText="1"/>
    </xf>
    <xf borderId="8" fillId="0" fontId="1" numFmtId="0" xfId="0" applyBorder="1" applyFont="1"/>
    <xf borderId="9" fillId="0" fontId="1" numFmtId="0" xfId="0" applyBorder="1" applyFont="1"/>
    <xf borderId="4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6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3" fontId="3" numFmtId="0" xfId="0" applyAlignment="1" applyBorder="1" applyFill="1" applyFont="1">
      <alignment readingOrder="0" shrinkToFit="0" wrapText="1"/>
    </xf>
    <xf borderId="12" fillId="3" fontId="4" numFmtId="0" xfId="0" applyAlignment="1" applyBorder="1" applyFont="1">
      <alignment horizontal="left" readingOrder="0" shrinkToFit="0" wrapText="1"/>
    </xf>
    <xf borderId="10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 shrinkToFit="0" wrapText="1"/>
    </xf>
    <xf borderId="11" fillId="0" fontId="1" numFmtId="0" xfId="0" applyBorder="1" applyFont="1"/>
    <xf borderId="14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4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15" fillId="4" fontId="1" numFmtId="0" xfId="0" applyAlignment="1" applyBorder="1" applyFill="1" applyFont="1">
      <alignment readingOrder="0"/>
    </xf>
    <xf borderId="16" fillId="0" fontId="1" numFmtId="0" xfId="0" applyBorder="1" applyFont="1"/>
    <xf borderId="17" fillId="0" fontId="1" numFmtId="0" xfId="0" applyBorder="1" applyFont="1"/>
    <xf borderId="18" fillId="4" fontId="7" numFmtId="0" xfId="0" applyAlignment="1" applyBorder="1" applyFont="1">
      <alignment readingOrder="0"/>
    </xf>
    <xf borderId="19" fillId="0" fontId="0" numFmtId="0" xfId="0" applyAlignment="1" applyBorder="1" applyFont="1">
      <alignment readingOrder="0"/>
    </xf>
    <xf borderId="20" fillId="0" fontId="0" numFmtId="0" xfId="0" applyAlignment="1" applyBorder="1" applyFont="1">
      <alignment readingOrder="0"/>
    </xf>
    <xf borderId="21" fillId="4" fontId="1" numFmtId="0" xfId="0" applyAlignment="1" applyBorder="1" applyFont="1">
      <alignment readingOrder="0"/>
    </xf>
    <xf borderId="14" fillId="0" fontId="0" numFmtId="0" xfId="0" applyBorder="1" applyFont="1"/>
    <xf borderId="10" fillId="0" fontId="1" numFmtId="0" xfId="0" applyBorder="1" applyFont="1"/>
    <xf borderId="22" fillId="4" fontId="7" numFmtId="0" xfId="0" applyAlignment="1" applyBorder="1" applyFont="1">
      <alignment readingOrder="0"/>
    </xf>
    <xf borderId="13" fillId="0" fontId="8" numFmtId="0" xfId="0" applyBorder="1" applyFont="1"/>
    <xf borderId="23" fillId="0" fontId="0" numFmtId="0" xfId="0" applyBorder="1" applyFont="1"/>
    <xf borderId="13" fillId="0" fontId="0" numFmtId="0" xfId="0" applyAlignment="1" applyBorder="1" applyFont="1">
      <alignment readingOrder="0"/>
    </xf>
    <xf borderId="24" fillId="4" fontId="1" numFmtId="0" xfId="0" applyAlignment="1" applyBorder="1" applyFont="1">
      <alignment readingOrder="0"/>
    </xf>
    <xf borderId="25" fillId="4" fontId="7" numFmtId="0" xfId="0" applyAlignment="1" applyBorder="1" applyFont="1">
      <alignment readingOrder="0"/>
    </xf>
    <xf borderId="26" fillId="0" fontId="1" numFmtId="0" xfId="0" applyBorder="1" applyFont="1"/>
    <xf borderId="13" fillId="0" fontId="1" numFmtId="0" xfId="0" applyBorder="1" applyFont="1"/>
    <xf borderId="27" fillId="0" fontId="1" numFmtId="0" xfId="0" applyBorder="1" applyFont="1"/>
    <xf borderId="23" fillId="0" fontId="1" numFmtId="0" xfId="0" applyBorder="1" applyFont="1"/>
    <xf borderId="15" fillId="4" fontId="7" numFmtId="0" xfId="0" applyAlignment="1" applyBorder="1" applyFont="1">
      <alignment readingOrder="0"/>
    </xf>
    <xf borderId="14" fillId="0" fontId="0" numFmtId="0" xfId="0" applyAlignment="1" applyBorder="1" applyFont="1">
      <alignment readingOrder="0"/>
    </xf>
    <xf borderId="23" fillId="0" fontId="0" numFmtId="0" xfId="0" applyAlignment="1" applyBorder="1" applyFont="1">
      <alignment readingOrder="0"/>
    </xf>
    <xf borderId="21" fillId="4" fontId="7" numFmtId="0" xfId="0" applyAlignment="1" applyBorder="1" applyFont="1">
      <alignment readingOrder="0"/>
    </xf>
    <xf borderId="28" fillId="0" fontId="0" numFmtId="0" xfId="0" applyBorder="1" applyFont="1"/>
    <xf borderId="13" fillId="0" fontId="0" numFmtId="0" xfId="0" applyBorder="1" applyFont="1"/>
    <xf borderId="29" fillId="0" fontId="0" numFmtId="0" xfId="0" applyBorder="1" applyFont="1"/>
    <xf borderId="24" fillId="4" fontId="7" numFmtId="0" xfId="0" applyAlignment="1" applyBorder="1" applyFont="1">
      <alignment readingOrder="0"/>
    </xf>
    <xf borderId="30" fillId="0" fontId="0" numFmtId="0" xfId="0" applyAlignment="1" applyBorder="1" applyFont="1">
      <alignment readingOrder="0"/>
    </xf>
    <xf borderId="31" fillId="0" fontId="1" numFmtId="0" xfId="0" applyBorder="1" applyFont="1"/>
    <xf borderId="32" fillId="0" fontId="0" numFmtId="0" xfId="0" applyAlignment="1" applyBorder="1" applyFont="1">
      <alignment readingOrder="0"/>
    </xf>
    <xf borderId="33" fillId="0" fontId="0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13" fillId="4" fontId="0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0" fillId="0" fontId="8" numFmtId="0" xfId="0" applyFont="1"/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center" wrapText="1"/>
    </xf>
    <xf borderId="3" fillId="0" fontId="2" numFmtId="164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 shrinkToFit="0" vertical="center" wrapText="1"/>
    </xf>
    <xf borderId="34" fillId="2" fontId="1" numFmtId="0" xfId="0" applyAlignment="1" applyBorder="1" applyFont="1">
      <alignment horizontal="center" readingOrder="0" vertical="center"/>
    </xf>
    <xf borderId="35" fillId="0" fontId="11" numFmtId="0" xfId="0" applyBorder="1" applyFont="1"/>
    <xf borderId="36" fillId="0" fontId="11" numFmtId="0" xfId="0" applyBorder="1" applyFont="1"/>
    <xf borderId="0" fillId="0" fontId="2" numFmtId="164" xfId="0" applyAlignment="1" applyFont="1" applyNumberFormat="1">
      <alignment shrinkToFit="0" vertical="bottom" wrapText="1"/>
    </xf>
    <xf borderId="34" fillId="0" fontId="1" numFmtId="0" xfId="0" applyAlignment="1" applyBorder="1" applyFont="1">
      <alignment horizontal="center" readingOrder="0" vertical="center"/>
    </xf>
    <xf borderId="35" fillId="0" fontId="2" numFmtId="164" xfId="0" applyAlignment="1" applyBorder="1" applyFont="1" applyNumberFormat="1">
      <alignment horizontal="center" readingOrder="0" vertical="center"/>
    </xf>
    <xf borderId="35" fillId="0" fontId="2" numFmtId="164" xfId="0" applyAlignment="1" applyBorder="1" applyFont="1" applyNumberForma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readingOrder="0" shrinkToFit="0" wrapText="1"/>
    </xf>
    <xf borderId="35" fillId="0" fontId="1" numFmtId="0" xfId="0" applyAlignment="1" applyBorder="1" applyFont="1">
      <alignment readingOrder="0"/>
    </xf>
    <xf borderId="36" fillId="0" fontId="1" numFmtId="0" xfId="0" applyAlignment="1" applyBorder="1" applyFont="1">
      <alignment readingOrder="0"/>
    </xf>
    <xf borderId="37" fillId="0" fontId="1" numFmtId="164" xfId="0" applyBorder="1" applyFont="1" applyNumberFormat="1"/>
    <xf borderId="8" fillId="0" fontId="2" numFmtId="164" xfId="0" applyAlignment="1" applyBorder="1" applyFont="1" applyNumberFormat="1">
      <alignment horizontal="right" readingOrder="0" vertical="bottom"/>
    </xf>
    <xf borderId="8" fillId="0" fontId="1" numFmtId="164" xfId="0" applyBorder="1" applyFont="1" applyNumberFormat="1"/>
    <xf borderId="4" fillId="0" fontId="1" numFmtId="0" xfId="0" applyAlignment="1" applyBorder="1" applyFont="1">
      <alignment readingOrder="0" shrinkToFit="0" wrapText="1"/>
    </xf>
    <xf borderId="4" fillId="0" fontId="2" numFmtId="164" xfId="0" applyAlignment="1" applyBorder="1" applyFont="1" applyNumberFormat="1">
      <alignment horizontal="right" readingOrder="0" shrinkToFit="0" vertical="bottom" wrapText="1"/>
    </xf>
    <xf borderId="1" fillId="2" fontId="1" numFmtId="0" xfId="0" applyAlignment="1" applyBorder="1" applyFont="1">
      <alignment horizontal="center" readingOrder="0" vertical="center"/>
    </xf>
    <xf borderId="2" fillId="0" fontId="11" numFmtId="0" xfId="0" applyBorder="1" applyFont="1"/>
    <xf borderId="3" fillId="0" fontId="11" numFmtId="0" xfId="0" applyBorder="1" applyFont="1"/>
    <xf borderId="0" fillId="0" fontId="2" numFmtId="166" xfId="0" applyAlignment="1" applyFont="1" applyNumberFormat="1">
      <alignment horizontal="right" vertical="bottom"/>
    </xf>
    <xf borderId="5" fillId="5" fontId="1" numFmtId="0" xfId="0" applyAlignment="1" applyBorder="1" applyFill="1" applyFont="1">
      <alignment horizontal="center" readingOrder="0" vertical="center"/>
    </xf>
    <xf borderId="5" fillId="0" fontId="11" numFmtId="0" xfId="0" applyBorder="1" applyFont="1"/>
    <xf borderId="6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 vertical="center"/>
    </xf>
    <xf borderId="38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 vertical="center"/>
    </xf>
    <xf borderId="37" fillId="6" fontId="1" numFmtId="0" xfId="0" applyAlignment="1" applyBorder="1" applyFill="1" applyFont="1">
      <alignment horizontal="center" readingOrder="0" vertical="center"/>
    </xf>
    <xf borderId="8" fillId="0" fontId="11" numFmtId="0" xfId="0" applyBorder="1" applyFont="1"/>
    <xf borderId="9" fillId="0" fontId="11" numFmtId="0" xfId="0" applyBorder="1" applyFont="1"/>
    <xf borderId="1" fillId="2" fontId="1" numFmtId="0" xfId="0" applyAlignment="1" applyBorder="1" applyFont="1">
      <alignment horizontal="center" readingOrder="0"/>
    </xf>
    <xf borderId="39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9" fillId="0" fontId="1" numFmtId="164" xfId="0" applyBorder="1" applyFont="1" applyNumberFormat="1"/>
    <xf borderId="2" fillId="0" fontId="2" numFmtId="165" xfId="0" applyAlignment="1" applyBorder="1" applyFont="1" applyNumberFormat="1">
      <alignment readingOrder="0" shrinkToFit="0" vertical="bottom" wrapText="1"/>
    </xf>
    <xf borderId="0" fillId="0" fontId="2" numFmtId="4" xfId="0" applyAlignment="1" applyFont="1" applyNumberFormat="1">
      <alignment horizontal="right" vertical="bottom"/>
    </xf>
    <xf borderId="37" fillId="0" fontId="1" numFmtId="165" xfId="0" applyBorder="1" applyFont="1" applyNumberFormat="1"/>
    <xf borderId="8" fillId="0" fontId="1" numFmtId="165" xfId="0" applyBorder="1" applyFont="1" applyNumberFormat="1"/>
    <xf borderId="37" fillId="0" fontId="11" numFmtId="0" xfId="0" applyBorder="1" applyFont="1"/>
    <xf borderId="39" fillId="5" fontId="1" numFmtId="0" xfId="0" applyAlignment="1" applyBorder="1" applyFont="1">
      <alignment horizontal="center" readingOrder="0" vertical="center"/>
    </xf>
    <xf borderId="39" fillId="0" fontId="11" numFmtId="0" xfId="0" applyBorder="1" applyFont="1"/>
    <xf borderId="39" fillId="0" fontId="1" numFmtId="0" xfId="0" applyBorder="1" applyFont="1"/>
    <xf borderId="37" fillId="0" fontId="1" numFmtId="0" xfId="0" applyBorder="1" applyFont="1"/>
    <xf borderId="40" fillId="6" fontId="1" numFmtId="0" xfId="0" applyAlignment="1" applyBorder="1" applyFont="1">
      <alignment horizontal="center" readingOrder="0"/>
    </xf>
    <xf borderId="41" fillId="0" fontId="11" numFmtId="0" xfId="0" applyBorder="1" applyFont="1"/>
    <xf borderId="42" fillId="0" fontId="11" numFmtId="0" xfId="0" applyBorder="1" applyFont="1"/>
    <xf borderId="39" fillId="0" fontId="1" numFmtId="0" xfId="0" applyAlignment="1" applyBorder="1" applyFont="1">
      <alignment readingOrder="0" shrinkToFit="0" wrapText="1"/>
    </xf>
    <xf borderId="6" fillId="0" fontId="1" numFmtId="165" xfId="0" applyBorder="1" applyFont="1" applyNumberFormat="1"/>
    <xf borderId="9" fillId="0" fontId="1" numFmtId="165" xfId="0" applyBorder="1" applyFont="1" applyNumberFormat="1"/>
    <xf borderId="35" fillId="0" fontId="2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36" fillId="0" fontId="1" numFmtId="0" xfId="0" applyAlignment="1" applyBorder="1" applyFont="1">
      <alignment horizontal="center" readingOrder="0" vertical="center"/>
    </xf>
    <xf borderId="43" fillId="7" fontId="1" numFmtId="0" xfId="0" applyAlignment="1" applyBorder="1" applyFill="1" applyFont="1">
      <alignment horizontal="center" readingOrder="0" vertical="center"/>
    </xf>
    <xf borderId="7" fillId="0" fontId="11" numFmtId="0" xfId="0" applyBorder="1" applyFont="1"/>
    <xf borderId="44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37" fillId="6" fontId="1" numFmtId="0" xfId="0" applyAlignment="1" applyBorder="1" applyFont="1">
      <alignment horizontal="center" readingOrder="0"/>
    </xf>
    <xf borderId="39" fillId="0" fontId="1" numFmtId="0" xfId="0" applyAlignment="1" applyBorder="1" applyFont="1">
      <alignment readingOrder="0"/>
    </xf>
    <xf borderId="2" fillId="0" fontId="2" numFmtId="0" xfId="0" applyAlignment="1" applyBorder="1" applyFont="1">
      <alignment shrinkToFit="0" vertical="bottom" wrapText="1"/>
    </xf>
    <xf borderId="0" fillId="0" fontId="1" numFmtId="166" xfId="0" applyFont="1" applyNumberFormat="1"/>
    <xf borderId="0" fillId="2" fontId="1" numFmtId="0" xfId="0" applyAlignment="1" applyFont="1">
      <alignment horizontal="center" readingOrder="0" vertical="center"/>
    </xf>
    <xf borderId="0" fillId="0" fontId="1" numFmtId="4" xfId="0" applyFont="1" applyNumberFormat="1"/>
    <xf borderId="43" fillId="5" fontId="1" numFmtId="0" xfId="0" applyAlignment="1" applyBorder="1" applyFont="1">
      <alignment horizontal="center" readingOrder="0" vertical="center"/>
    </xf>
    <xf quotePrefix="1" borderId="11" fillId="0" fontId="1" numFmtId="0" xfId="0" applyAlignment="1" applyBorder="1" applyFont="1">
      <alignment horizontal="right" readingOrder="0"/>
    </xf>
    <xf borderId="34" fillId="0" fontId="2" numFmtId="0" xfId="0" applyAlignment="1" applyBorder="1" applyFont="1">
      <alignment vertical="bottom"/>
    </xf>
    <xf borderId="35" fillId="0" fontId="2" numFmtId="0" xfId="0" applyAlignment="1" applyBorder="1" applyFont="1">
      <alignment vertical="bottom"/>
    </xf>
    <xf borderId="35" fillId="0" fontId="2" numFmtId="165" xfId="0" applyAlignment="1" applyBorder="1" applyFont="1" applyNumberFormat="1">
      <alignment horizontal="right" vertical="bottom"/>
    </xf>
    <xf borderId="35" fillId="0" fontId="1" numFmtId="0" xfId="0" applyBorder="1" applyFont="1"/>
    <xf borderId="36" fillId="0" fontId="1" numFmtId="0" xfId="0" applyBorder="1" applyFont="1"/>
    <xf borderId="34" fillId="0" fontId="2" numFmtId="0" xfId="0" applyAlignment="1" applyBorder="1" applyFont="1">
      <alignment horizontal="center"/>
    </xf>
    <xf borderId="35" fillId="0" fontId="2" numFmtId="0" xfId="0" applyAlignment="1" applyBorder="1" applyFont="1">
      <alignment horizontal="center"/>
    </xf>
    <xf borderId="35" fillId="0" fontId="2" numFmtId="0" xfId="0" applyAlignment="1" applyBorder="1" applyFont="1">
      <alignment horizontal="center" shrinkToFit="0" wrapText="1"/>
    </xf>
    <xf borderId="36" fillId="0" fontId="2" numFmtId="0" xfId="0" applyAlignment="1" applyBorder="1" applyFont="1">
      <alignment horizontal="center"/>
    </xf>
    <xf borderId="39" fillId="0" fontId="2" numFmtId="0" xfId="0" applyAlignment="1" applyBorder="1" applyFont="1">
      <alignment vertical="bottom"/>
    </xf>
    <xf borderId="1" fillId="0" fontId="2" numFmtId="167" xfId="0" applyAlignment="1" applyBorder="1" applyFont="1" applyNumberFormat="1">
      <alignment shrinkToFit="0" vertical="bottom" wrapText="1"/>
    </xf>
    <xf borderId="3" fillId="0" fontId="2" numFmtId="165" xfId="0" applyAlignment="1" applyBorder="1" applyFont="1" applyNumberForma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gen и prep..'!$A$1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gen и prep..'!$A$2:$A$72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126"/>
        <c:axId val="93010437"/>
      </c:scatterChart>
      <c:valAx>
        <c:axId val="65819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10437"/>
      </c:valAx>
      <c:valAx>
        <c:axId val="93010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19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Healthy и free..'!$A$1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Healthy и free..'!$A$2:$A$72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64037"/>
        <c:axId val="1004838872"/>
      </c:scatterChart>
      <c:valAx>
        <c:axId val="1827764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838872"/>
      </c:valAx>
      <c:valAx>
        <c:axId val="1004838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764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Healthy и free..'!$B$1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Healthy и free..'!$B$2:$B$72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40158"/>
        <c:axId val="1382686915"/>
      </c:scatterChart>
      <c:valAx>
        <c:axId val="8865401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686915"/>
      </c:valAx>
      <c:valAx>
        <c:axId val="1382686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540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 относительно параметра "Healthy Life Expectancy At Birth"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Healthy и free..'!$B$1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Healthy и free..'!$A$2:$A$72</c:f>
            </c:numRef>
          </c:xVal>
          <c:yVal>
            <c:numRef>
              <c:f>'поле Healthy и free..'!$B$2:$B$72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4967"/>
        <c:axId val="617458874"/>
      </c:scatterChart>
      <c:valAx>
        <c:axId val="3691949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458874"/>
      </c:valAx>
      <c:valAx>
        <c:axId val="617458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194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life и prep..'!$A$1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life и prep..'!$A$2:$A$72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62177"/>
        <c:axId val="508078075"/>
      </c:scatterChart>
      <c:valAx>
        <c:axId val="9488621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078075"/>
      </c:valAx>
      <c:valAx>
        <c:axId val="508078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862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life и prep..'!$B$1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life и prep..'!$B$2:$B$72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54519"/>
        <c:axId val="1506971197"/>
      </c:scatterChart>
      <c:valAx>
        <c:axId val="16290545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971197"/>
      </c:valAx>
      <c:valAx>
        <c:axId val="1506971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054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 относительно параметра "Healthy Life Expectancy At Birth"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life и prep..'!$B$1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life и prep..'!$A$2:$A$72</c:f>
            </c:numRef>
          </c:xVal>
          <c:yVal>
            <c:numRef>
              <c:f>'поле life и prep..'!$B$2:$B$72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02433"/>
        <c:axId val="1254814271"/>
      </c:scatterChart>
      <c:valAx>
        <c:axId val="9837024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814271"/>
      </c:valAx>
      <c:valAx>
        <c:axId val="1254814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702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Support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pre..'!$A$1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Soc и pre..'!$A$2:$A$72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63197"/>
        <c:axId val="644038726"/>
      </c:scatterChart>
      <c:valAx>
        <c:axId val="355463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038726"/>
      </c:valAx>
      <c:valAx>
        <c:axId val="644038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463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pre..'!$B$1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Soc и pre..'!$B$2:$B$72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41615"/>
        <c:axId val="1868709407"/>
      </c:scatterChart>
      <c:valAx>
        <c:axId val="20384416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709407"/>
      </c:valAx>
      <c:valAx>
        <c:axId val="1868709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441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 относительно параметра "Social Support"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pre..'!$B$1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Soc и pre..'!$A$2:$A$72</c:f>
            </c:numRef>
          </c:xVal>
          <c:yVal>
            <c:numRef>
              <c:f>'поле Soc и pre..'!$B$2:$B$72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33561"/>
        <c:axId val="1102420435"/>
      </c:scatterChart>
      <c:valAx>
        <c:axId val="8511335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420435"/>
      </c:valAx>
      <c:valAx>
        <c:axId val="1102420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133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Support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gener..'!$A$1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Soc и gener..'!$A$2:$A$72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61386"/>
        <c:axId val="454021436"/>
      </c:scatterChart>
      <c:valAx>
        <c:axId val="8373613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021436"/>
      </c:valAx>
      <c:valAx>
        <c:axId val="454021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361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gen и prep..'!$B$1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gen и prep..'!$B$2:$B$72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03"/>
        <c:axId val="2004648981"/>
      </c:scatterChart>
      <c:valAx>
        <c:axId val="39517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648981"/>
      </c:valAx>
      <c:valAx>
        <c:axId val="2004648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1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gener..'!$B$1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Soc и gener..'!$B$2:$B$72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77971"/>
        <c:axId val="1669633955"/>
      </c:scatterChart>
      <c:valAx>
        <c:axId val="1580177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633955"/>
      </c:valAx>
      <c:valAx>
        <c:axId val="1669633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177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 относительно параметра "Social Support"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gener..'!$B$1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Soc и gener..'!$A$2:$A$72</c:f>
            </c:numRef>
          </c:xVal>
          <c:yVal>
            <c:numRef>
              <c:f>'поле Soc и gener..'!$B$2:$B$72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6832"/>
        <c:axId val="1213248916"/>
      </c:scatterChart>
      <c:valAx>
        <c:axId val="64806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248916"/>
      </c:valAx>
      <c:valAx>
        <c:axId val="1213248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06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Support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free..'!$A$1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Soc и free..'!$A$2:$A$72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81523"/>
        <c:axId val="753399702"/>
      </c:scatterChart>
      <c:valAx>
        <c:axId val="3444815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399702"/>
      </c:valAx>
      <c:valAx>
        <c:axId val="753399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481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free..'!$B$1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Soc и free..'!$B$2:$B$72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597882"/>
        <c:axId val="2059613988"/>
      </c:scatterChart>
      <c:valAx>
        <c:axId val="1985597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613988"/>
      </c:valAx>
      <c:valAx>
        <c:axId val="2059613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597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 относительно параметра "Social Support"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free..'!$B$1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Soc и free..'!$A$2:$A$72</c:f>
            </c:numRef>
          </c:xVal>
          <c:yVal>
            <c:numRef>
              <c:f>'поле Soc и free..'!$B$2:$B$72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01365"/>
        <c:axId val="824653187"/>
      </c:scatterChart>
      <c:valAx>
        <c:axId val="554401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653187"/>
      </c:valAx>
      <c:valAx>
        <c:axId val="824653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401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Support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health..'!$A$1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Soc и health..'!$A$2:$A$72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73912"/>
        <c:axId val="194884091"/>
      </c:scatterChart>
      <c:valAx>
        <c:axId val="3959739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84091"/>
      </c:valAx>
      <c:valAx>
        <c:axId val="194884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973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health..'!$B$1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Soc и health..'!$B$2:$B$72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110115"/>
        <c:axId val="1699241610"/>
      </c:scatterChart>
      <c:valAx>
        <c:axId val="1087110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241610"/>
      </c:valAx>
      <c:valAx>
        <c:axId val="1699241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110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 относительно параметра "Social Support"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Soc и health..'!$B$1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Soc и health..'!$A$2:$A$72</c:f>
            </c:numRef>
          </c:xVal>
          <c:yVal>
            <c:numRef>
              <c:f>'поле Soc и health..'!$B$2:$B$72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57842"/>
        <c:axId val="1353102275"/>
      </c:scatterChart>
      <c:valAx>
        <c:axId val="16352578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102275"/>
      </c:valAx>
      <c:valAx>
        <c:axId val="1353102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257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GDP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Gen..'!$A$1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Log и Gen..'!$A$2:$A$72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01330"/>
        <c:axId val="1707257689"/>
      </c:scatterChart>
      <c:valAx>
        <c:axId val="18144013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257689"/>
      </c:valAx>
      <c:valAx>
        <c:axId val="1707257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401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Gen..'!$B$1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Log и Gen..'!$B$2:$B$72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979428"/>
        <c:axId val="1476207831"/>
      </c:scatterChart>
      <c:valAx>
        <c:axId val="1430979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207831"/>
      </c:valAx>
      <c:valAx>
        <c:axId val="1476207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979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 относительно параметра "Generosity"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gen и prep..'!$B$1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gen и prep..'!$A$2:$A$72</c:f>
            </c:numRef>
          </c:xVal>
          <c:yVal>
            <c:numRef>
              <c:f>'поле gen и prep..'!$B$2:$B$72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568"/>
        <c:axId val="1090710716"/>
      </c:scatterChart>
      <c:valAx>
        <c:axId val="66265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710716"/>
      </c:valAx>
      <c:valAx>
        <c:axId val="1090710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6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 относительно параметра "Log GDP Per Capita"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Gen..'!$B$1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Log и Gen..'!$A$2:$A$72</c:f>
            </c:numRef>
          </c:xVal>
          <c:yVal>
            <c:numRef>
              <c:f>'поле Log и Gen..'!$B$2:$B$72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7093"/>
        <c:axId val="1723275619"/>
      </c:scatterChart>
      <c:valAx>
        <c:axId val="1020997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275619"/>
      </c:valAx>
      <c:valAx>
        <c:axId val="1723275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997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GDP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Free...'!$A$1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Log и Free...'!$A$2:$A$72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70045"/>
        <c:axId val="741560862"/>
      </c:scatterChart>
      <c:valAx>
        <c:axId val="11782700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560862"/>
      </c:valAx>
      <c:valAx>
        <c:axId val="741560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270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Free...'!$B$1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Log и Free...'!$B$2:$B$72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40308"/>
        <c:axId val="1023073621"/>
      </c:scatterChart>
      <c:valAx>
        <c:axId val="429340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073621"/>
      </c:valAx>
      <c:valAx>
        <c:axId val="1023073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340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 относительно параметра "Log GDP Per Capita"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Free...'!$B$1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Log и Free...'!$A$2:$A$72</c:f>
            </c:numRef>
          </c:xVal>
          <c:yVal>
            <c:numRef>
              <c:f>'поле Log и Free...'!$B$2:$B$72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47782"/>
        <c:axId val="1811840409"/>
      </c:scatterChart>
      <c:valAx>
        <c:axId val="2448477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840409"/>
      </c:valAx>
      <c:valAx>
        <c:axId val="1811840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847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GDP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Healthy...'!$A$1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Log и Healthy...'!$A$2:$A$72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16518"/>
        <c:axId val="925484162"/>
      </c:scatterChart>
      <c:valAx>
        <c:axId val="1603716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484162"/>
      </c:valAx>
      <c:valAx>
        <c:axId val="925484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716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Healthy...'!$B$1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Log и Healthy...'!$B$2:$B$72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3376"/>
        <c:axId val="177660917"/>
      </c:scatterChart>
      <c:valAx>
        <c:axId val="894533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60917"/>
      </c:valAx>
      <c:valAx>
        <c:axId val="177660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53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 относительно параметра "Log GDP Per Capita"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Healthy...'!$B$1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Log и Healthy...'!$A$2:$A$72</c:f>
            </c:numRef>
          </c:xVal>
          <c:yVal>
            <c:numRef>
              <c:f>'поле Log и Healthy...'!$B$2:$B$72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69779"/>
        <c:axId val="1170863510"/>
      </c:scatterChart>
      <c:valAx>
        <c:axId val="832169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863510"/>
      </c:valAx>
      <c:valAx>
        <c:axId val="1170863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169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GDP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Soc'!$A$1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Log и Soc'!$A$2:$A$72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12195"/>
        <c:axId val="785288676"/>
      </c:scatterChart>
      <c:valAx>
        <c:axId val="2800121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288676"/>
      </c:valAx>
      <c:valAx>
        <c:axId val="785288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012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Support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Soc'!$B$1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Log и Soc'!$B$2:$B$72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54765"/>
        <c:axId val="1854147013"/>
      </c:scatterChart>
      <c:valAx>
        <c:axId val="11857547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147013"/>
      </c:valAx>
      <c:valAx>
        <c:axId val="1854147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754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Support относительно параметра "Log GDP Per Capita"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Log и Soc'!$B$1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Log и Soc'!$A$2:$A$72</c:f>
            </c:numRef>
          </c:xVal>
          <c:yVal>
            <c:numRef>
              <c:f>'поле Log и Soc'!$B$2:$B$72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53356"/>
        <c:axId val="1014182345"/>
      </c:scatterChart>
      <c:valAx>
        <c:axId val="733353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182345"/>
      </c:valAx>
      <c:valAx>
        <c:axId val="1014182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353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free и prep.'!$A$1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free и prep.'!$A$2:$A$72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40842"/>
        <c:axId val="1383138306"/>
      </c:scatterChart>
      <c:valAx>
        <c:axId val="7915408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138306"/>
      </c:valAx>
      <c:valAx>
        <c:axId val="1383138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540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 Ladder относительно параметра "Country Name"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'предварительный анализ Life Lad'!$B$1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'предварительный анализ Life Lad'!$A$2:$A$72</c:f>
            </c:numRef>
          </c:xVal>
          <c:yVal>
            <c:numRef>
              <c:f>'предварительный анализ Life Lad'!$B$2:$B$72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78975"/>
        <c:axId val="1658903470"/>
      </c:scatterChart>
      <c:valAx>
        <c:axId val="11427789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903470"/>
      </c:valAx>
      <c:valAx>
        <c:axId val="1658903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778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GDP Per Capita – точечная диаграмма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'предварительный анализ Log GDP 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'предварительный анализ Log GDP '!$A$2:$A$72</c:f>
            </c:numRef>
          </c:xVal>
          <c:yVal>
            <c:numRef>
              <c:f>'предварительный анализ Log GDP 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4809"/>
        <c:axId val="104256802"/>
      </c:scatterChart>
      <c:valAx>
        <c:axId val="20543648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56802"/>
      </c:valAx>
      <c:valAx>
        <c:axId val="104256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364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Support – точечная диаграмма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'предварительный анализ Social 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'предварительный анализ Social S'!$A$2:$A$72</c:f>
            </c:numRef>
          </c:xVal>
          <c:yVal>
            <c:numRef>
              <c:f>'предварительный анализ Social S'!$B$2:$B$72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30911"/>
        <c:axId val="1869046630"/>
      </c:scatterChart>
      <c:valAx>
        <c:axId val="713330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046630"/>
      </c:valAx>
      <c:valAx>
        <c:axId val="1869046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330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 – точечная диаграмма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'предварительный анализ Healthy 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'предварительный анализ Healthy '!$A$2:$A$72</c:f>
            </c:numRef>
          </c:xVal>
          <c:yVal>
            <c:numRef>
              <c:f>'предварительный анализ Healthy '!$C$2:$C$72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97654"/>
        <c:axId val="396277681"/>
      </c:scatterChart>
      <c:valAx>
        <c:axId val="706697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277681"/>
      </c:valAx>
      <c:valAx>
        <c:axId val="396277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697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 – точечная диаграмма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'предварительный анализ Freedom 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'предварительный анализ Freedom '!$A$2:$A$72</c:f>
            </c:numRef>
          </c:xVal>
          <c:yVal>
            <c:numRef>
              <c:f>'предварительный анализ Freedom '!$C$2:$C$72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73107"/>
        <c:axId val="1777104445"/>
      </c:scatterChart>
      <c:valAx>
        <c:axId val="1129673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104445"/>
      </c:valAx>
      <c:valAx>
        <c:axId val="1777104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673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 – точечное распределение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'предварительный анализ Generosi'!$A$2:$A$72</c:f>
            </c:numRef>
          </c:xVal>
          <c:yVal>
            <c:numRef>
              <c:f>'предварительный анализ Generosi'!$C$2:$C$72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56767"/>
        <c:axId val="566878664"/>
      </c:scatterChart>
      <c:valAx>
        <c:axId val="2723567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878664"/>
      </c:valAx>
      <c:valAx>
        <c:axId val="566878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356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 – точечная диаграмма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'предварительный анализ Percepti'!$C$1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'предварительный анализ Percepti'!$A$2:$A$72</c:f>
            </c:numRef>
          </c:xVal>
          <c:yVal>
            <c:numRef>
              <c:f>'предварительный анализ Percepti'!$C$2:$C$72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82412"/>
        <c:axId val="1915142822"/>
      </c:scatterChart>
      <c:valAx>
        <c:axId val="886282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142822"/>
      </c:valAx>
      <c:valAx>
        <c:axId val="1915142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282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 Ladder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'рассеянная диаграмма между Life'!$A$1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'рассеянная диаграмма между Life'!$A$2:$A$72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85527"/>
        <c:axId val="369662008"/>
      </c:scatterChart>
      <c:valAx>
        <c:axId val="10144855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662008"/>
      </c:valAx>
      <c:valAx>
        <c:axId val="36966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485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GDP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'рассеянная диаграмма между Life'!$B$1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'рассеянная диаграмма между Life'!$B$2:$B$72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938117"/>
        <c:axId val="795410452"/>
      </c:scatterChart>
      <c:valAx>
        <c:axId val="1065938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410452"/>
      </c:valAx>
      <c:valAx>
        <c:axId val="795410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938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GDP Per Capita относительно параметра "Life Ladder"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'рассеянная диаграмма между Life'!$A$1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'рассеянная диаграмма между Life'!$B$2:$B$72</c:f>
            </c:numRef>
          </c:xVal>
          <c:yVal>
            <c:numRef>
              <c:f>'рассеянная диаграмма между Life'!$A$2:$A$72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12319"/>
        <c:axId val="1830127187"/>
      </c:scatterChart>
      <c:valAx>
        <c:axId val="3229123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127187"/>
      </c:valAx>
      <c:valAx>
        <c:axId val="1830127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912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free и prep.'!$B$1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free и prep.'!$B$2:$B$72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35404"/>
        <c:axId val="889655320"/>
      </c:scatterChart>
      <c:valAx>
        <c:axId val="787935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655320"/>
      </c:valAx>
      <c:valAx>
        <c:axId val="889655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935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 Ladder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Sheet40!$A$1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Sheet40!$A$2:$A$72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82472"/>
        <c:axId val="328012897"/>
      </c:scatterChart>
      <c:valAx>
        <c:axId val="373682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012897"/>
      </c:valAx>
      <c:valAx>
        <c:axId val="328012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682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Support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Sheet40!$B$1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Sheet40!$B$2:$B$72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70525"/>
        <c:axId val="232706131"/>
      </c:scatterChart>
      <c:valAx>
        <c:axId val="647570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706131"/>
      </c:valAx>
      <c:valAx>
        <c:axId val="232706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570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Support относительно параметра "Life Ladder"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Sheet40!$A$1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Sheet40!$B$2:$B$72</c:f>
            </c:numRef>
          </c:xVal>
          <c:yVal>
            <c:numRef>
              <c:f>Sheet40!$A$2:$A$72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83133"/>
        <c:axId val="222513388"/>
      </c:scatterChart>
      <c:valAx>
        <c:axId val="696883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Support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513388"/>
      </c:valAx>
      <c:valAx>
        <c:axId val="222513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883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 Ladder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Sheet41!$A$1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Sheet41!$A$2:$A$72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63304"/>
        <c:axId val="1403707506"/>
      </c:scatterChart>
      <c:valAx>
        <c:axId val="567763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707506"/>
      </c:valAx>
      <c:valAx>
        <c:axId val="1403707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763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Sheet41!$B$2:$B$72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26027"/>
        <c:axId val="1861310968"/>
      </c:scatterChart>
      <c:valAx>
        <c:axId val="1157626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310968"/>
      </c:valAx>
      <c:valAx>
        <c:axId val="1861310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626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 относительно параметра "Life Ladder"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Sheet41!$A$1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Sheet41!$B$2:$B$72</c:f>
            </c:numRef>
          </c:xVal>
          <c:yVal>
            <c:numRef>
              <c:f>Sheet41!$A$2:$A$72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90508"/>
        <c:axId val="1787214686"/>
      </c:scatterChart>
      <c:valAx>
        <c:axId val="17229905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214686"/>
      </c:valAx>
      <c:valAx>
        <c:axId val="1787214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990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 Ladder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Sheet42!$A$1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Sheet42!$A$2:$A$72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033"/>
        <c:axId val="1978752684"/>
      </c:scatterChart>
      <c:valAx>
        <c:axId val="14056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752684"/>
      </c:valAx>
      <c:valAx>
        <c:axId val="1978752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6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Sheet42!$B$2:$B$72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897062"/>
        <c:axId val="371914745"/>
      </c:scatterChart>
      <c:valAx>
        <c:axId val="10738970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914745"/>
      </c:valAx>
      <c:valAx>
        <c:axId val="371914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897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 относительно параметра "Life Ladder"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Sheet42!$A$1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Sheet42!$B$2:$B$72</c:f>
            </c:numRef>
          </c:xVal>
          <c:yVal>
            <c:numRef>
              <c:f>Sheet42!$A$2:$A$72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98918"/>
        <c:axId val="1325647216"/>
      </c:scatterChart>
      <c:valAx>
        <c:axId val="15560989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647216"/>
      </c:valAx>
      <c:valAx>
        <c:axId val="1325647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098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 Ladder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Sheet43!$A$1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Sheet43!$A$2:$A$72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88123"/>
        <c:axId val="517626939"/>
      </c:scatterChart>
      <c:valAx>
        <c:axId val="4275881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626939"/>
      </c:valAx>
      <c:valAx>
        <c:axId val="517626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588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 относительно параметра "Freedom To Make Life Choices"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free и prep.'!$B$1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free и prep.'!$A$2:$A$72</c:f>
            </c:numRef>
          </c:xVal>
          <c:yVal>
            <c:numRef>
              <c:f>'поле free и prep.'!$B$2:$B$72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8817"/>
        <c:axId val="1837150167"/>
      </c:scatterChart>
      <c:valAx>
        <c:axId val="1227388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150167"/>
      </c:valAx>
      <c:valAx>
        <c:axId val="1837150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38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Sheet43!$B$2:$B$72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09732"/>
        <c:axId val="1724275730"/>
      </c:scatterChart>
      <c:valAx>
        <c:axId val="1635009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275730"/>
      </c:valAx>
      <c:valAx>
        <c:axId val="1724275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009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 относительно параметра "Life Ladder"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Sheet43!$A$1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Sheet43!$B$2:$B$72</c:f>
            </c:numRef>
          </c:xVal>
          <c:yVal>
            <c:numRef>
              <c:f>Sheet43!$A$2:$A$72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58666"/>
        <c:axId val="1750539433"/>
      </c:scatterChart>
      <c:valAx>
        <c:axId val="14798586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539433"/>
      </c:valAx>
      <c:valAx>
        <c:axId val="1750539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858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 Ladder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Sheet44!$A$1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Sheet44!$A$2:$A$72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5638"/>
        <c:axId val="773947756"/>
      </c:scatterChart>
      <c:valAx>
        <c:axId val="1066456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947756"/>
      </c:valAx>
      <c:valAx>
        <c:axId val="773947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45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Sheet44!$B$1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Sheet44!$B$2:$B$72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86989"/>
        <c:axId val="1980262638"/>
      </c:scatterChart>
      <c:valAx>
        <c:axId val="1190486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262638"/>
      </c:valAx>
      <c:valAx>
        <c:axId val="1980262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486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 относительно параметра "Life Ladder"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Sheet44!$A$1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Sheet44!$B$2:$B$72</c:f>
            </c:numRef>
          </c:xVal>
          <c:yVal>
            <c:numRef>
              <c:f>Sheet44!$A$2:$A$72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4111"/>
        <c:axId val="1437959451"/>
      </c:scatterChart>
      <c:valAx>
        <c:axId val="10094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959451"/>
      </c:valAx>
      <c:valAx>
        <c:axId val="1437959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Ladder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4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GDP Per 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'рассеянная диаграмма между Log 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'рассеянная диаграмма между Log 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74896"/>
        <c:axId val="1917205446"/>
      </c:scatterChart>
      <c:valAx>
        <c:axId val="13623748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205446"/>
      </c:valAx>
      <c:valAx>
        <c:axId val="1917205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374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'рассеянная диаграмма между Log 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'рассеянная диаграмма между Log 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21336"/>
        <c:axId val="903633076"/>
      </c:scatterChart>
      <c:valAx>
        <c:axId val="414521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633076"/>
      </c:valAx>
      <c:valAx>
        <c:axId val="903633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521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Perceptions Of Corruption относительно параметра "Log GDP Per Capita"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'рассеянная диаграмма между Log 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'рассеянная диаграмма между Log '!$B$2:$B$72</c:f>
            </c:numRef>
          </c:xVal>
          <c:yVal>
            <c:numRef>
              <c:f>'рассеянная диаграмма между Log 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48102"/>
        <c:axId val="1461856433"/>
      </c:scatterChart>
      <c:valAx>
        <c:axId val="4677481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Perceptions Of Corruption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856433"/>
      </c:valAx>
      <c:valAx>
        <c:axId val="1461856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GDP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748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Healthy Life Expectancy At Birth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'рассеянная диаграмма между Heal'!$A$1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'рассеянная диаграмма между Heal'!$A$2:$A$72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49912"/>
        <c:axId val="1252988675"/>
      </c:scatterChart>
      <c:valAx>
        <c:axId val="2804499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988675"/>
      </c:valAx>
      <c:valAx>
        <c:axId val="1252988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449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'рассеянная диаграмма между Heal'!$B$1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'рассеянная диаграмма между Heal'!$B$2:$B$72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49926"/>
        <c:axId val="1764143827"/>
      </c:scatterChart>
      <c:valAx>
        <c:axId val="10307499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143827"/>
      </c:valAx>
      <c:valAx>
        <c:axId val="1764143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749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Freedom To Make Life Choices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free и gen..'!$A$1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free и gen..'!$A$2:$A$72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36263"/>
        <c:axId val="471101161"/>
      </c:scatterChart>
      <c:valAx>
        <c:axId val="17333362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101161"/>
      </c:valAx>
      <c:valAx>
        <c:axId val="471101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336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 относительно параметра "Healthy Life Expectancy At Birth"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'рассеянная диаграмма между Heal'!$B$1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'рассеянная диаграмма между Heal'!$A$2:$A$72</c:f>
            </c:numRef>
          </c:xVal>
          <c:yVal>
            <c:numRef>
              <c:f>'рассеянная диаграмма между Heal'!$B$2:$B$72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15710"/>
        <c:axId val="1439142084"/>
      </c:scatterChart>
      <c:valAx>
        <c:axId val="18490157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Life Expectancy At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42084"/>
      </c:valAx>
      <c:valAx>
        <c:axId val="1439142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015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free и gen..'!$B$1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'поле free и gen..'!$B$2:$B$72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40356"/>
        <c:axId val="1402092809"/>
      </c:scatterChart>
      <c:valAx>
        <c:axId val="545540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092809"/>
      </c:valAx>
      <c:valAx>
        <c:axId val="1402092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540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Generosity относительно параметра "Freedom To Make Life Choices"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'поле free и gen..'!$B$1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'поле free и gen..'!$A$2:$A$72</c:f>
            </c:numRef>
          </c:xVal>
          <c:yVal>
            <c:numRef>
              <c:f>'поле free и gen..'!$B$2:$B$72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4377"/>
        <c:axId val="1607291932"/>
      </c:scatterChart>
      <c:valAx>
        <c:axId val="1282084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Freedom To Make Life Choices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291932"/>
      </c:valAx>
      <c:valAx>
        <c:axId val="1607291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084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/Relationships>
</file>

<file path=xl/drawings/_rels/drawing3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/Relationships>
</file>

<file path=xl/drawings/_rels/drawing3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/Relationships>
</file>

<file path=xl/drawings/_rels/drawing3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Relationship Id="rId3" Type="http://schemas.openxmlformats.org/officeDocument/2006/relationships/chart" Target="../charts/chart7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9525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228600</xdr:colOff>
      <xdr:row>17</xdr:row>
      <xdr:rowOff>57150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571500</xdr:colOff>
      <xdr:row>9</xdr:row>
      <xdr:rowOff>57150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190500</xdr:colOff>
      <xdr:row>17</xdr:row>
      <xdr:rowOff>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419100</xdr:colOff>
      <xdr:row>9</xdr:row>
      <xdr:rowOff>76200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0</xdr:row>
      <xdr:rowOff>0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190500</xdr:colOff>
      <xdr:row>17</xdr:row>
      <xdr:rowOff>66675</xdr:rowOff>
    </xdr:from>
    <xdr:ext cx="5715000" cy="35337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590550</xdr:colOff>
      <xdr:row>11</xdr:row>
      <xdr:rowOff>66675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0</xdr:row>
      <xdr:rowOff>114300</xdr:rowOff>
    </xdr:from>
    <xdr:ext cx="5715000" cy="35337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314325</xdr:colOff>
      <xdr:row>19</xdr:row>
      <xdr:rowOff>38100</xdr:rowOff>
    </xdr:from>
    <xdr:ext cx="5715000" cy="35337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523875</xdr:colOff>
      <xdr:row>12</xdr:row>
      <xdr:rowOff>47625</xdr:rowOff>
    </xdr:from>
    <xdr:ext cx="5715000" cy="35337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0</xdr:row>
      <xdr:rowOff>95250</xdr:rowOff>
    </xdr:from>
    <xdr:ext cx="571500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314325</xdr:colOff>
      <xdr:row>18</xdr:row>
      <xdr:rowOff>161925</xdr:rowOff>
    </xdr:from>
    <xdr:ext cx="571500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457200</xdr:colOff>
      <xdr:row>11</xdr:row>
      <xdr:rowOff>123825</xdr:rowOff>
    </xdr:from>
    <xdr:ext cx="5715000" cy="3533775"/>
    <xdr:graphicFrame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0</xdr:row>
      <xdr:rowOff>142875</xdr:rowOff>
    </xdr:from>
    <xdr:ext cx="5715000" cy="3533775"/>
    <xdr:graphicFrame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209550</xdr:colOff>
      <xdr:row>18</xdr:row>
      <xdr:rowOff>114300</xdr:rowOff>
    </xdr:from>
    <xdr:ext cx="5715000" cy="3533775"/>
    <xdr:graphicFrame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619125</xdr:colOff>
      <xdr:row>10</xdr:row>
      <xdr:rowOff>161925</xdr:rowOff>
    </xdr:from>
    <xdr:ext cx="5715000" cy="3533775"/>
    <xdr:graphicFrame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0</xdr:row>
      <xdr:rowOff>76200</xdr:rowOff>
    </xdr:from>
    <xdr:ext cx="5715000" cy="3533775"/>
    <xdr:graphicFrame>
      <xdr:nvGraphicFramePr>
        <xdr:cNvPr id="25" name="Chart 2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266700</xdr:colOff>
      <xdr:row>18</xdr:row>
      <xdr:rowOff>114300</xdr:rowOff>
    </xdr:from>
    <xdr:ext cx="5715000" cy="3533775"/>
    <xdr:graphicFrame>
      <xdr:nvGraphicFramePr>
        <xdr:cNvPr id="26" name="Chart 2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</xdr:colOff>
      <xdr:row>11</xdr:row>
      <xdr:rowOff>123825</xdr:rowOff>
    </xdr:from>
    <xdr:ext cx="5715000" cy="3533775"/>
    <xdr:graphicFrame>
      <xdr:nvGraphicFramePr>
        <xdr:cNvPr id="27" name="Chart 2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38100</xdr:rowOff>
    </xdr:from>
    <xdr:ext cx="5715000" cy="3533775"/>
    <xdr:graphicFrame>
      <xdr:nvGraphicFramePr>
        <xdr:cNvPr id="28" name="Chart 2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123825</xdr:colOff>
      <xdr:row>17</xdr:row>
      <xdr:rowOff>180975</xdr:rowOff>
    </xdr:from>
    <xdr:ext cx="5715000" cy="3533775"/>
    <xdr:graphicFrame>
      <xdr:nvGraphicFramePr>
        <xdr:cNvPr id="29" name="Chart 2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581025</xdr:colOff>
      <xdr:row>11</xdr:row>
      <xdr:rowOff>57150</xdr:rowOff>
    </xdr:from>
    <xdr:ext cx="5715000" cy="3533775"/>
    <xdr:graphicFrame>
      <xdr:nvGraphicFramePr>
        <xdr:cNvPr id="30" name="Chart 3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0</xdr:row>
      <xdr:rowOff>38100</xdr:rowOff>
    </xdr:from>
    <xdr:ext cx="5715000" cy="3533775"/>
    <xdr:graphicFrame>
      <xdr:nvGraphicFramePr>
        <xdr:cNvPr id="31" name="Chart 3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371475</xdr:colOff>
      <xdr:row>18</xdr:row>
      <xdr:rowOff>19050</xdr:rowOff>
    </xdr:from>
    <xdr:ext cx="5715000" cy="3533775"/>
    <xdr:graphicFrame>
      <xdr:nvGraphicFramePr>
        <xdr:cNvPr id="32" name="Chart 3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828675</xdr:colOff>
      <xdr:row>9</xdr:row>
      <xdr:rowOff>0</xdr:rowOff>
    </xdr:from>
    <xdr:ext cx="5715000" cy="3533775"/>
    <xdr:graphicFrame>
      <xdr:nvGraphicFramePr>
        <xdr:cNvPr id="33" name="Chart 3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0</xdr:row>
      <xdr:rowOff>9525</xdr:rowOff>
    </xdr:from>
    <xdr:ext cx="5715000" cy="3533775"/>
    <xdr:graphicFrame>
      <xdr:nvGraphicFramePr>
        <xdr:cNvPr id="34" name="Chart 3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295275</xdr:colOff>
      <xdr:row>17</xdr:row>
      <xdr:rowOff>123825</xdr:rowOff>
    </xdr:from>
    <xdr:ext cx="5715000" cy="3533775"/>
    <xdr:graphicFrame>
      <xdr:nvGraphicFramePr>
        <xdr:cNvPr id="35" name="Chart 3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485775</xdr:colOff>
      <xdr:row>10</xdr:row>
      <xdr:rowOff>171450</xdr:rowOff>
    </xdr:from>
    <xdr:ext cx="5715000" cy="3533775"/>
    <xdr:graphicFrame>
      <xdr:nvGraphicFramePr>
        <xdr:cNvPr id="36" name="Chart 3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0</xdr:rowOff>
    </xdr:from>
    <xdr:ext cx="5715000" cy="3533775"/>
    <xdr:graphicFrame>
      <xdr:nvGraphicFramePr>
        <xdr:cNvPr id="37" name="Chart 3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123825</xdr:colOff>
      <xdr:row>18</xdr:row>
      <xdr:rowOff>0</xdr:rowOff>
    </xdr:from>
    <xdr:ext cx="5715000" cy="3533775"/>
    <xdr:graphicFrame>
      <xdr:nvGraphicFramePr>
        <xdr:cNvPr id="38" name="Chart 3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866775</xdr:colOff>
      <xdr:row>9</xdr:row>
      <xdr:rowOff>180975</xdr:rowOff>
    </xdr:from>
    <xdr:ext cx="5715000" cy="3533775"/>
    <xdr:graphicFrame>
      <xdr:nvGraphicFramePr>
        <xdr:cNvPr id="39" name="Chart 3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77</xdr:row>
      <xdr:rowOff>161925</xdr:rowOff>
    </xdr:from>
    <xdr:ext cx="5715000" cy="3533775"/>
    <xdr:graphicFrame>
      <xdr:nvGraphicFramePr>
        <xdr:cNvPr id="40" name="Chart 4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74</xdr:row>
      <xdr:rowOff>190500</xdr:rowOff>
    </xdr:from>
    <xdr:ext cx="5715000" cy="3533775"/>
    <xdr:graphicFrame>
      <xdr:nvGraphicFramePr>
        <xdr:cNvPr id="41" name="Chart 4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73</xdr:row>
      <xdr:rowOff>114300</xdr:rowOff>
    </xdr:from>
    <xdr:ext cx="5715000" cy="3533775"/>
    <xdr:graphicFrame>
      <xdr:nvGraphicFramePr>
        <xdr:cNvPr id="42" name="Chart 4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73</xdr:row>
      <xdr:rowOff>123825</xdr:rowOff>
    </xdr:from>
    <xdr:ext cx="5715000" cy="3533775"/>
    <xdr:graphicFrame>
      <xdr:nvGraphicFramePr>
        <xdr:cNvPr id="43" name="Chart 4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72</xdr:row>
      <xdr:rowOff>190500</xdr:rowOff>
    </xdr:from>
    <xdr:ext cx="5715000" cy="3533775"/>
    <xdr:graphicFrame>
      <xdr:nvGraphicFramePr>
        <xdr:cNvPr id="44" name="Chart 4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695325</xdr:colOff>
      <xdr:row>63</xdr:row>
      <xdr:rowOff>28575</xdr:rowOff>
    </xdr:from>
    <xdr:ext cx="5715000" cy="3533775"/>
    <xdr:graphicFrame>
      <xdr:nvGraphicFramePr>
        <xdr:cNvPr id="45" name="Chart 4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838200</xdr:colOff>
      <xdr:row>74</xdr:row>
      <xdr:rowOff>57150</xdr:rowOff>
    </xdr:from>
    <xdr:ext cx="5715000" cy="3533775"/>
    <xdr:graphicFrame>
      <xdr:nvGraphicFramePr>
        <xdr:cNvPr id="46" name="Chart 4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771525</xdr:colOff>
      <xdr:row>0</xdr:row>
      <xdr:rowOff>285750</xdr:rowOff>
    </xdr:from>
    <xdr:ext cx="5715000" cy="3533775"/>
    <xdr:graphicFrame>
      <xdr:nvGraphicFramePr>
        <xdr:cNvPr id="47" name="Chart 4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704850</xdr:colOff>
      <xdr:row>18</xdr:row>
      <xdr:rowOff>190500</xdr:rowOff>
    </xdr:from>
    <xdr:ext cx="5715000" cy="3533775"/>
    <xdr:graphicFrame>
      <xdr:nvGraphicFramePr>
        <xdr:cNvPr id="48" name="Chart 4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390525</xdr:colOff>
      <xdr:row>0</xdr:row>
      <xdr:rowOff>161925</xdr:rowOff>
    </xdr:from>
    <xdr:ext cx="5715000" cy="3533775"/>
    <xdr:graphicFrame>
      <xdr:nvGraphicFramePr>
        <xdr:cNvPr id="49" name="Chart 4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0</xdr:row>
      <xdr:rowOff>0</xdr:rowOff>
    </xdr:from>
    <xdr:ext cx="5715000" cy="3533775"/>
    <xdr:graphicFrame>
      <xdr:nvGraphicFramePr>
        <xdr:cNvPr id="50" name="Chart 5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438150</xdr:colOff>
      <xdr:row>18</xdr:row>
      <xdr:rowOff>57150</xdr:rowOff>
    </xdr:from>
    <xdr:ext cx="5715000" cy="3533775"/>
    <xdr:graphicFrame>
      <xdr:nvGraphicFramePr>
        <xdr:cNvPr id="51" name="Chart 5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714375</xdr:colOff>
      <xdr:row>9</xdr:row>
      <xdr:rowOff>57150</xdr:rowOff>
    </xdr:from>
    <xdr:ext cx="5715000" cy="3533775"/>
    <xdr:graphicFrame>
      <xdr:nvGraphicFramePr>
        <xdr:cNvPr id="52" name="Chart 5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0</xdr:row>
      <xdr:rowOff>0</xdr:rowOff>
    </xdr:from>
    <xdr:ext cx="5715000" cy="3533775"/>
    <xdr:graphicFrame>
      <xdr:nvGraphicFramePr>
        <xdr:cNvPr id="53" name="Chart 5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152400</xdr:colOff>
      <xdr:row>17</xdr:row>
      <xdr:rowOff>19050</xdr:rowOff>
    </xdr:from>
    <xdr:ext cx="5715000" cy="3533775"/>
    <xdr:graphicFrame>
      <xdr:nvGraphicFramePr>
        <xdr:cNvPr id="54" name="Chart 5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457200</xdr:colOff>
      <xdr:row>10</xdr:row>
      <xdr:rowOff>76200</xdr:rowOff>
    </xdr:from>
    <xdr:ext cx="5715000" cy="3533775"/>
    <xdr:graphicFrame>
      <xdr:nvGraphicFramePr>
        <xdr:cNvPr id="55" name="Chart 5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0</xdr:rowOff>
    </xdr:from>
    <xdr:ext cx="5715000" cy="3533775"/>
    <xdr:graphicFrame>
      <xdr:nvGraphicFramePr>
        <xdr:cNvPr id="56" name="Chart 5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28575</xdr:colOff>
      <xdr:row>17</xdr:row>
      <xdr:rowOff>76200</xdr:rowOff>
    </xdr:from>
    <xdr:ext cx="5715000" cy="3533775"/>
    <xdr:graphicFrame>
      <xdr:nvGraphicFramePr>
        <xdr:cNvPr id="57" name="Chart 5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200025</xdr:colOff>
      <xdr:row>9</xdr:row>
      <xdr:rowOff>142875</xdr:rowOff>
    </xdr:from>
    <xdr:ext cx="5715000" cy="3533775"/>
    <xdr:graphicFrame>
      <xdr:nvGraphicFramePr>
        <xdr:cNvPr id="58" name="Chart 5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66675</xdr:rowOff>
    </xdr:from>
    <xdr:ext cx="5715000" cy="3533775"/>
    <xdr:graphicFrame>
      <xdr:nvGraphicFramePr>
        <xdr:cNvPr id="59" name="Chart 5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152400</xdr:colOff>
      <xdr:row>19</xdr:row>
      <xdr:rowOff>28575</xdr:rowOff>
    </xdr:from>
    <xdr:ext cx="5715000" cy="3533775"/>
    <xdr:graphicFrame>
      <xdr:nvGraphicFramePr>
        <xdr:cNvPr id="60" name="Chart 6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685800</xdr:colOff>
      <xdr:row>7</xdr:row>
      <xdr:rowOff>142875</xdr:rowOff>
    </xdr:from>
    <xdr:ext cx="5715000" cy="3533775"/>
    <xdr:graphicFrame>
      <xdr:nvGraphicFramePr>
        <xdr:cNvPr id="61" name="Chart 6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38100</xdr:rowOff>
    </xdr:from>
    <xdr:ext cx="5715000" cy="3533775"/>
    <xdr:graphicFrame>
      <xdr:nvGraphicFramePr>
        <xdr:cNvPr id="62" name="Chart 6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171450</xdr:colOff>
      <xdr:row>18</xdr:row>
      <xdr:rowOff>104775</xdr:rowOff>
    </xdr:from>
    <xdr:ext cx="5715000" cy="3533775"/>
    <xdr:graphicFrame>
      <xdr:nvGraphicFramePr>
        <xdr:cNvPr id="63" name="Chart 6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619125</xdr:colOff>
      <xdr:row>9</xdr:row>
      <xdr:rowOff>38100</xdr:rowOff>
    </xdr:from>
    <xdr:ext cx="5715000" cy="3533775"/>
    <xdr:graphicFrame>
      <xdr:nvGraphicFramePr>
        <xdr:cNvPr id="64" name="Chart 6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38100</xdr:rowOff>
    </xdr:from>
    <xdr:ext cx="5715000" cy="3533775"/>
    <xdr:graphicFrame>
      <xdr:nvGraphicFramePr>
        <xdr:cNvPr id="65" name="Chart 6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123825</xdr:colOff>
      <xdr:row>18</xdr:row>
      <xdr:rowOff>28575</xdr:rowOff>
    </xdr:from>
    <xdr:ext cx="5715000" cy="3533775"/>
    <xdr:graphicFrame>
      <xdr:nvGraphicFramePr>
        <xdr:cNvPr id="66" name="Chart 6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314325</xdr:colOff>
      <xdr:row>9</xdr:row>
      <xdr:rowOff>152400</xdr:rowOff>
    </xdr:from>
    <xdr:ext cx="5715000" cy="3533775"/>
    <xdr:graphicFrame>
      <xdr:nvGraphicFramePr>
        <xdr:cNvPr id="67" name="Chart 6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5715000" cy="3533775"/>
    <xdr:graphicFrame>
      <xdr:nvGraphicFramePr>
        <xdr:cNvPr id="68" name="Chart 6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</xdr:colOff>
      <xdr:row>17</xdr:row>
      <xdr:rowOff>9525</xdr:rowOff>
    </xdr:from>
    <xdr:ext cx="5715000" cy="3533775"/>
    <xdr:graphicFrame>
      <xdr:nvGraphicFramePr>
        <xdr:cNvPr id="69" name="Chart 6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685800</xdr:colOff>
      <xdr:row>9</xdr:row>
      <xdr:rowOff>95250</xdr:rowOff>
    </xdr:from>
    <xdr:ext cx="5715000" cy="3533775"/>
    <xdr:graphicFrame>
      <xdr:nvGraphicFramePr>
        <xdr:cNvPr id="70" name="Chart 7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333375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20</xdr:row>
      <xdr:rowOff>114300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400050</xdr:colOff>
      <xdr:row>12</xdr:row>
      <xdr:rowOff>133350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0</xdr:row>
      <xdr:rowOff>161925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371475</xdr:colOff>
      <xdr:row>18</xdr:row>
      <xdr:rowOff>47625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600075</xdr:colOff>
      <xdr:row>11</xdr:row>
      <xdr:rowOff>171450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4.75"/>
    <col customWidth="1" min="3" max="3" width="21.38"/>
    <col customWidth="1" min="4" max="4" width="18.63"/>
    <col customWidth="1" min="5" max="6" width="20.63"/>
    <col customWidth="1" min="7" max="7" width="20.13"/>
    <col customWidth="1" min="8" max="8" width="23.13"/>
    <col customWidth="1" min="9" max="9" width="14.88"/>
    <col customWidth="1" min="10" max="10" width="16.5"/>
    <col customWidth="1" min="11" max="11" width="17.38"/>
    <col customWidth="1" min="12" max="12" width="19.0"/>
    <col customWidth="1" min="13" max="13" width="19.75"/>
  </cols>
  <sheetData>
    <row r="1">
      <c r="A1" s="1" t="s">
        <v>0</v>
      </c>
      <c r="B1" s="1" t="s">
        <v>1</v>
      </c>
      <c r="C1" s="1">
        <v>2005.0</v>
      </c>
      <c r="D1" s="2">
        <v>7.340688229</v>
      </c>
      <c r="E1" s="3">
        <v>10.66205788</v>
      </c>
      <c r="F1" s="3">
        <v>0.96789217</v>
      </c>
      <c r="G1" s="3">
        <v>69.80000305</v>
      </c>
      <c r="H1" s="3">
        <v>0.9349733</v>
      </c>
      <c r="I1" s="4"/>
      <c r="J1" s="3">
        <v>0.390415937</v>
      </c>
    </row>
    <row r="2">
      <c r="A2" s="1" t="s">
        <v>2</v>
      </c>
      <c r="B2" s="1" t="s">
        <v>3</v>
      </c>
      <c r="C2" s="1">
        <v>2005.0</v>
      </c>
      <c r="D2" s="2">
        <v>7.262290478</v>
      </c>
      <c r="E2" s="3">
        <v>10.74380779</v>
      </c>
      <c r="F2" s="3">
        <v>0.934874713</v>
      </c>
      <c r="G2" s="3">
        <v>68.40000153</v>
      </c>
      <c r="H2" s="3">
        <v>0.923843026</v>
      </c>
      <c r="I2" s="4"/>
      <c r="J2" s="3">
        <v>0.597554445</v>
      </c>
    </row>
    <row r="3">
      <c r="A3" s="1" t="s">
        <v>4</v>
      </c>
      <c r="B3" s="1" t="s">
        <v>5</v>
      </c>
      <c r="C3" s="1">
        <v>2005.0</v>
      </c>
      <c r="D3" s="2">
        <v>6.636771202</v>
      </c>
      <c r="E3" s="3">
        <v>9.4351511</v>
      </c>
      <c r="F3" s="3">
        <v>0.882922947</v>
      </c>
      <c r="G3" s="3">
        <v>63.09999847</v>
      </c>
      <c r="H3" s="3">
        <v>0.882186115</v>
      </c>
      <c r="I3" s="4"/>
      <c r="J3" s="3">
        <v>0.744994044</v>
      </c>
    </row>
    <row r="4">
      <c r="A4" s="1" t="s">
        <v>6</v>
      </c>
      <c r="B4" s="1" t="s">
        <v>1</v>
      </c>
      <c r="C4" s="1">
        <v>2005.0</v>
      </c>
      <c r="D4" s="2">
        <v>7.418048382</v>
      </c>
      <c r="E4" s="3">
        <v>10.70729923</v>
      </c>
      <c r="F4" s="3">
        <v>0.961552441</v>
      </c>
      <c r="G4" s="3">
        <v>70.5</v>
      </c>
      <c r="H4" s="3">
        <v>0.957306266</v>
      </c>
      <c r="I4" s="3">
        <v>0.248032972</v>
      </c>
      <c r="J4" s="3">
        <v>0.502681196</v>
      </c>
    </row>
    <row r="5">
      <c r="A5" s="1" t="s">
        <v>7</v>
      </c>
      <c r="C5" s="1">
        <v>2005.0</v>
      </c>
      <c r="D5" s="2">
        <v>6.439256668</v>
      </c>
      <c r="E5" s="3">
        <v>10.32168579</v>
      </c>
      <c r="F5" s="3">
        <v>0.918759465</v>
      </c>
      <c r="G5" s="3">
        <v>67.09999847</v>
      </c>
      <c r="H5" s="3">
        <v>0.865234971</v>
      </c>
      <c r="I5" s="4"/>
      <c r="J5" s="3">
        <v>0.900732756</v>
      </c>
    </row>
    <row r="6">
      <c r="A6" s="1" t="s">
        <v>8</v>
      </c>
      <c r="B6" s="1" t="s">
        <v>3</v>
      </c>
      <c r="C6" s="1">
        <v>2005.0</v>
      </c>
      <c r="D6" s="2">
        <v>8.01893425</v>
      </c>
      <c r="E6" s="3">
        <v>10.84901237</v>
      </c>
      <c r="F6" s="3">
        <v>0.972371519</v>
      </c>
      <c r="G6" s="3">
        <v>68.30000305</v>
      </c>
      <c r="H6" s="3">
        <v>0.97113502</v>
      </c>
      <c r="I6" s="4"/>
      <c r="J6" s="3">
        <v>0.236521706</v>
      </c>
    </row>
    <row r="7">
      <c r="A7" s="1" t="s">
        <v>9</v>
      </c>
      <c r="B7" s="1" t="s">
        <v>10</v>
      </c>
      <c r="C7" s="1">
        <v>2005.0</v>
      </c>
      <c r="D7" s="2">
        <v>5.167754173</v>
      </c>
      <c r="E7" s="3">
        <v>8.989677429</v>
      </c>
      <c r="F7" s="3">
        <v>0.847842455</v>
      </c>
      <c r="G7" s="3">
        <v>61.40000153</v>
      </c>
      <c r="H7" s="3">
        <v>0.81736201</v>
      </c>
      <c r="I7" s="4"/>
      <c r="J7" s="4"/>
    </row>
    <row r="8">
      <c r="A8" s="1" t="s">
        <v>11</v>
      </c>
      <c r="B8" s="1" t="s">
        <v>3</v>
      </c>
      <c r="C8" s="1">
        <v>2005.0</v>
      </c>
      <c r="D8" s="2">
        <v>7.093392849</v>
      </c>
      <c r="E8" s="3">
        <v>10.63676929</v>
      </c>
      <c r="F8" s="3">
        <v>0.940338254</v>
      </c>
      <c r="G8" s="3">
        <v>70.69999695</v>
      </c>
      <c r="H8" s="3">
        <v>0.89481926</v>
      </c>
      <c r="I8" s="4"/>
      <c r="J8" s="3">
        <v>0.687850833</v>
      </c>
    </row>
    <row r="9">
      <c r="A9" s="1" t="s">
        <v>12</v>
      </c>
      <c r="B9" s="1" t="s">
        <v>3</v>
      </c>
      <c r="C9" s="1">
        <v>2005.0</v>
      </c>
      <c r="D9" s="2">
        <v>6.619549751</v>
      </c>
      <c r="E9" s="3">
        <v>10.69079208</v>
      </c>
      <c r="F9" s="3">
        <v>0.963490367</v>
      </c>
      <c r="G9" s="3">
        <v>69.90000153</v>
      </c>
      <c r="H9" s="3">
        <v>0.846623778</v>
      </c>
      <c r="I9" s="4"/>
      <c r="J9" s="3">
        <v>0.781006813</v>
      </c>
    </row>
    <row r="10">
      <c r="A10" s="1" t="s">
        <v>13</v>
      </c>
      <c r="B10" s="1" t="s">
        <v>3</v>
      </c>
      <c r="C10" s="1">
        <v>2005.0</v>
      </c>
      <c r="D10" s="2">
        <v>6.006309986</v>
      </c>
      <c r="E10" s="3">
        <v>10.45363522</v>
      </c>
      <c r="F10" s="3">
        <v>0.836539447</v>
      </c>
      <c r="G10" s="3">
        <v>69.59999847</v>
      </c>
      <c r="H10" s="3">
        <v>0.734171808</v>
      </c>
      <c r="I10" s="4"/>
      <c r="J10" s="3">
        <v>0.860563099</v>
      </c>
    </row>
    <row r="11">
      <c r="A11" s="1" t="s">
        <v>14</v>
      </c>
      <c r="B11" s="1" t="s">
        <v>15</v>
      </c>
      <c r="C11" s="1">
        <v>2005.0</v>
      </c>
      <c r="D11" s="2">
        <v>5.193933487</v>
      </c>
      <c r="E11" s="3">
        <v>10.10293579</v>
      </c>
      <c r="F11" s="3">
        <v>0.929628253</v>
      </c>
      <c r="G11" s="3">
        <v>65.0</v>
      </c>
      <c r="H11" s="3">
        <v>0.696874499</v>
      </c>
      <c r="I11" s="4"/>
      <c r="J11" s="3">
        <v>0.902810693</v>
      </c>
    </row>
    <row r="12">
      <c r="A12" s="1" t="s">
        <v>16</v>
      </c>
      <c r="B12" s="1" t="s">
        <v>10</v>
      </c>
      <c r="C12" s="1">
        <v>2005.0</v>
      </c>
      <c r="D12" s="2">
        <v>5.308190346</v>
      </c>
      <c r="E12" s="3">
        <v>9.497694016</v>
      </c>
      <c r="F12" s="3">
        <v>0.765978038</v>
      </c>
      <c r="G12" s="3">
        <v>64.30000305</v>
      </c>
      <c r="H12" s="3">
        <v>0.651167691</v>
      </c>
      <c r="I12" s="4"/>
      <c r="J12" s="3">
        <v>0.636490345</v>
      </c>
    </row>
    <row r="13">
      <c r="A13" s="1" t="s">
        <v>17</v>
      </c>
      <c r="B13" s="1" t="s">
        <v>3</v>
      </c>
      <c r="C13" s="1">
        <v>2005.0</v>
      </c>
      <c r="D13" s="2">
        <v>6.853783607</v>
      </c>
      <c r="E13" s="3">
        <v>10.697855</v>
      </c>
      <c r="F13" s="3">
        <v>0.928000689</v>
      </c>
      <c r="G13" s="3">
        <v>70.59999847</v>
      </c>
      <c r="H13" s="3">
        <v>0.802194953</v>
      </c>
      <c r="I13" s="4"/>
      <c r="J13" s="3">
        <v>0.943912327</v>
      </c>
    </row>
    <row r="14">
      <c r="A14" s="1" t="s">
        <v>18</v>
      </c>
      <c r="B14" s="1" t="s">
        <v>19</v>
      </c>
      <c r="C14" s="1">
        <v>2005.0</v>
      </c>
      <c r="D14" s="2">
        <v>6.515817165</v>
      </c>
      <c r="E14" s="3">
        <v>10.55191517</v>
      </c>
      <c r="F14" s="3">
        <v>0.927711964</v>
      </c>
      <c r="G14" s="3">
        <v>72.40000153</v>
      </c>
      <c r="H14" s="3">
        <v>0.867779255</v>
      </c>
      <c r="I14" s="4"/>
      <c r="J14" s="3">
        <v>0.698929727</v>
      </c>
    </row>
    <row r="15">
      <c r="A15" s="1" t="s">
        <v>20</v>
      </c>
      <c r="B15" s="1" t="s">
        <v>10</v>
      </c>
      <c r="C15" s="1">
        <v>2005.0</v>
      </c>
      <c r="D15" s="2">
        <v>6.294660091</v>
      </c>
      <c r="E15" s="3">
        <v>9.28282547</v>
      </c>
      <c r="F15" s="3">
        <v>0.920012951</v>
      </c>
      <c r="G15" s="3">
        <v>65.80000305</v>
      </c>
      <c r="H15" s="4"/>
      <c r="I15" s="4"/>
      <c r="J15" s="3">
        <v>0.669726729</v>
      </c>
    </row>
    <row r="16">
      <c r="A16" s="1" t="s">
        <v>21</v>
      </c>
      <c r="B16" s="1" t="s">
        <v>10</v>
      </c>
      <c r="C16" s="1">
        <v>2005.0</v>
      </c>
      <c r="D16" s="2">
        <v>5.49124527</v>
      </c>
      <c r="E16" s="3">
        <v>9.572590828</v>
      </c>
      <c r="F16" s="3">
        <v>0.796278358</v>
      </c>
      <c r="G16" s="3">
        <v>65.09999847</v>
      </c>
      <c r="H16" s="3">
        <v>0.703205824</v>
      </c>
      <c r="I16" s="4"/>
      <c r="J16" s="3">
        <v>0.945177019</v>
      </c>
    </row>
    <row r="17">
      <c r="A17" s="1" t="s">
        <v>22</v>
      </c>
      <c r="B17" s="1" t="s">
        <v>5</v>
      </c>
      <c r="C17" s="1">
        <v>2005.0</v>
      </c>
      <c r="D17" s="2">
        <v>6.580657959</v>
      </c>
      <c r="E17" s="3">
        <v>9.791635513</v>
      </c>
      <c r="F17" s="3">
        <v>0.902807653</v>
      </c>
      <c r="G17" s="3">
        <v>64.40000153</v>
      </c>
      <c r="H17" s="3">
        <v>0.813745499</v>
      </c>
      <c r="I17" s="4"/>
      <c r="J17" s="3">
        <v>0.764249027</v>
      </c>
    </row>
    <row r="18">
      <c r="A18" s="1" t="s">
        <v>23</v>
      </c>
      <c r="B18" s="1" t="s">
        <v>3</v>
      </c>
      <c r="C18" s="1">
        <v>2005.0</v>
      </c>
      <c r="D18" s="2">
        <v>7.463979244</v>
      </c>
      <c r="E18" s="3">
        <v>10.80906963</v>
      </c>
      <c r="F18" s="3">
        <v>0.947357953</v>
      </c>
      <c r="G18" s="3">
        <v>70.69999695</v>
      </c>
      <c r="H18" s="3">
        <v>0.901007771</v>
      </c>
      <c r="I18" s="4"/>
      <c r="J18" s="3">
        <v>0.57134223</v>
      </c>
    </row>
    <row r="19">
      <c r="A19" s="1" t="s">
        <v>24</v>
      </c>
      <c r="B19" s="1" t="s">
        <v>25</v>
      </c>
      <c r="C19" s="1">
        <v>2005.0</v>
      </c>
      <c r="D19" s="2">
        <v>5.224657536</v>
      </c>
      <c r="E19" s="3">
        <v>8.25220871</v>
      </c>
      <c r="F19" s="3">
        <v>0.590945721</v>
      </c>
      <c r="G19" s="3">
        <v>53.20000076</v>
      </c>
      <c r="H19" s="3">
        <v>0.629995883</v>
      </c>
      <c r="I19" s="4"/>
      <c r="J19" s="3">
        <v>0.844436169</v>
      </c>
    </row>
    <row r="20">
      <c r="A20" s="1" t="s">
        <v>26</v>
      </c>
      <c r="B20" s="1" t="s">
        <v>15</v>
      </c>
      <c r="C20" s="1">
        <v>2005.0</v>
      </c>
      <c r="D20" s="2">
        <v>5.587209225</v>
      </c>
      <c r="E20" s="3">
        <v>9.843979836</v>
      </c>
      <c r="F20" s="3">
        <v>0.921527624</v>
      </c>
      <c r="G20" s="3">
        <v>66.19999695</v>
      </c>
      <c r="H20" s="3">
        <v>0.782473147</v>
      </c>
      <c r="I20" s="4"/>
      <c r="J20" s="3">
        <v>0.982930899</v>
      </c>
    </row>
    <row r="21">
      <c r="A21" s="1" t="s">
        <v>27</v>
      </c>
      <c r="B21" s="1" t="s">
        <v>15</v>
      </c>
      <c r="C21" s="1">
        <v>2005.0</v>
      </c>
      <c r="D21" s="2">
        <v>5.048648357</v>
      </c>
      <c r="E21" s="3">
        <v>9.733084679</v>
      </c>
      <c r="F21" s="3">
        <v>0.837685466</v>
      </c>
      <c r="G21" s="3">
        <v>64.5</v>
      </c>
      <c r="H21" s="3">
        <v>0.800120592</v>
      </c>
      <c r="I21" s="4"/>
      <c r="J21" s="3">
        <v>0.956884563</v>
      </c>
    </row>
    <row r="22">
      <c r="A22" s="1" t="s">
        <v>28</v>
      </c>
      <c r="B22" s="1" t="s">
        <v>10</v>
      </c>
      <c r="C22" s="1">
        <v>2005.0</v>
      </c>
      <c r="D22" s="2">
        <v>7.079644203</v>
      </c>
      <c r="E22" s="3">
        <v>10.6748333</v>
      </c>
      <c r="F22" s="3">
        <v>0.867819488</v>
      </c>
      <c r="G22" s="3">
        <v>61.20000076</v>
      </c>
      <c r="H22" s="4"/>
      <c r="I22" s="4"/>
      <c r="J22" s="3">
        <v>0.505149066</v>
      </c>
    </row>
    <row r="23">
      <c r="A23" s="1" t="s">
        <v>29</v>
      </c>
      <c r="B23" s="1" t="s">
        <v>3</v>
      </c>
      <c r="C23" s="1">
        <v>2005.0</v>
      </c>
      <c r="D23" s="2">
        <v>7.152785778</v>
      </c>
      <c r="E23" s="3">
        <v>10.54381371</v>
      </c>
      <c r="F23" s="3">
        <v>0.961042881</v>
      </c>
      <c r="G23" s="3">
        <v>70.40000153</v>
      </c>
      <c r="H23" s="3">
        <v>0.916164696</v>
      </c>
      <c r="I23" s="4"/>
      <c r="J23" s="3">
        <v>0.777272284</v>
      </c>
    </row>
    <row r="24">
      <c r="A24" s="1" t="s">
        <v>30</v>
      </c>
      <c r="B24" s="1" t="s">
        <v>3</v>
      </c>
      <c r="C24" s="1">
        <v>2005.0</v>
      </c>
      <c r="D24" s="2">
        <v>7.376315594</v>
      </c>
      <c r="E24" s="3">
        <v>10.72415447</v>
      </c>
      <c r="F24" s="3">
        <v>0.951469898</v>
      </c>
      <c r="G24" s="3">
        <v>71.0</v>
      </c>
      <c r="H24" s="3">
        <v>0.964395404</v>
      </c>
      <c r="I24" s="4"/>
      <c r="J24" s="4"/>
    </row>
    <row r="25">
      <c r="A25" s="1" t="s">
        <v>31</v>
      </c>
      <c r="C25" s="1">
        <v>2005.0</v>
      </c>
      <c r="D25" s="2">
        <v>4.718733788</v>
      </c>
      <c r="E25" s="3">
        <v>9.800280571</v>
      </c>
      <c r="F25" s="3">
        <v>0.819936395</v>
      </c>
      <c r="G25" s="3">
        <v>66.09999847</v>
      </c>
      <c r="H25" s="3">
        <v>0.623114944</v>
      </c>
      <c r="I25" s="4"/>
      <c r="J25" s="3">
        <v>0.876998603</v>
      </c>
    </row>
    <row r="26">
      <c r="A26" s="1" t="s">
        <v>32</v>
      </c>
      <c r="B26" s="1" t="s">
        <v>3</v>
      </c>
      <c r="C26" s="1">
        <v>2005.0</v>
      </c>
      <c r="D26" s="2">
        <v>6.983556747</v>
      </c>
      <c r="E26" s="3">
        <v>10.66725636</v>
      </c>
      <c r="F26" s="3">
        <v>0.978839755</v>
      </c>
      <c r="G26" s="3">
        <v>69.09999847</v>
      </c>
      <c r="H26" s="3">
        <v>0.922354519</v>
      </c>
      <c r="I26" s="4"/>
      <c r="J26" s="3">
        <v>0.398456872</v>
      </c>
    </row>
    <row r="27">
      <c r="A27" s="1" t="s">
        <v>33</v>
      </c>
      <c r="B27" s="1" t="s">
        <v>5</v>
      </c>
      <c r="C27" s="1">
        <v>2005.0</v>
      </c>
      <c r="D27" s="2">
        <v>7.169620991</v>
      </c>
      <c r="E27" s="3">
        <v>9.316228867</v>
      </c>
      <c r="F27" s="3">
        <v>0.955278456</v>
      </c>
      <c r="G27" s="3">
        <v>65.5</v>
      </c>
      <c r="H27" s="3">
        <v>0.838198006</v>
      </c>
      <c r="I27" s="4"/>
      <c r="J27" s="3">
        <v>0.719800055</v>
      </c>
    </row>
    <row r="28">
      <c r="A28" s="1" t="s">
        <v>34</v>
      </c>
      <c r="B28" s="1" t="s">
        <v>5</v>
      </c>
      <c r="C28" s="1">
        <v>2006.0</v>
      </c>
      <c r="D28" s="2">
        <v>6.312925339</v>
      </c>
      <c r="E28" s="3">
        <v>9.936885834</v>
      </c>
      <c r="F28" s="3">
        <v>0.938462794</v>
      </c>
      <c r="G28" s="3">
        <v>65.81999969</v>
      </c>
      <c r="H28" s="3">
        <v>0.733003676</v>
      </c>
      <c r="I28" s="3">
        <v>-0.159916088</v>
      </c>
      <c r="J28" s="3">
        <v>0.851799488</v>
      </c>
    </row>
    <row r="29">
      <c r="A29" s="1" t="s">
        <v>35</v>
      </c>
      <c r="B29" s="1" t="s">
        <v>36</v>
      </c>
      <c r="C29" s="1">
        <v>2006.0</v>
      </c>
      <c r="D29" s="2">
        <v>4.289310932</v>
      </c>
      <c r="E29" s="3">
        <v>9.020847321</v>
      </c>
      <c r="F29" s="3">
        <v>0.681876779</v>
      </c>
      <c r="G29" s="3">
        <v>63.84000015</v>
      </c>
      <c r="H29" s="3">
        <v>0.520197809</v>
      </c>
      <c r="I29" s="3">
        <v>-0.232203081</v>
      </c>
      <c r="J29" s="3">
        <v>0.849513113</v>
      </c>
    </row>
    <row r="30">
      <c r="A30" s="1" t="s">
        <v>37</v>
      </c>
      <c r="B30" s="1" t="s">
        <v>3</v>
      </c>
      <c r="C30" s="1">
        <v>2006.0</v>
      </c>
      <c r="D30" s="2">
        <v>7.122211456</v>
      </c>
      <c r="E30" s="3">
        <v>10.83645248</v>
      </c>
      <c r="F30" s="3">
        <v>0.936350405</v>
      </c>
      <c r="G30" s="3">
        <v>69.5</v>
      </c>
      <c r="H30" s="3">
        <v>0.941382349</v>
      </c>
      <c r="I30" s="3">
        <v>0.298436075</v>
      </c>
      <c r="J30" s="3">
        <v>0.490111172</v>
      </c>
    </row>
    <row r="31">
      <c r="A31" s="1" t="s">
        <v>38</v>
      </c>
      <c r="B31" s="1" t="s">
        <v>36</v>
      </c>
      <c r="C31" s="1">
        <v>2006.0</v>
      </c>
      <c r="D31" s="2">
        <v>4.727870941</v>
      </c>
      <c r="E31" s="3">
        <v>9.154187202</v>
      </c>
      <c r="F31" s="3">
        <v>0.85441488</v>
      </c>
      <c r="G31" s="3">
        <v>60.58000183</v>
      </c>
      <c r="H31" s="3">
        <v>0.771528184</v>
      </c>
      <c r="I31" s="3">
        <v>-0.236623272</v>
      </c>
      <c r="J31" s="3">
        <v>0.774117172</v>
      </c>
    </row>
    <row r="32">
      <c r="A32" s="1" t="s">
        <v>39</v>
      </c>
      <c r="B32" s="1" t="s">
        <v>25</v>
      </c>
      <c r="C32" s="1">
        <v>2006.0</v>
      </c>
      <c r="D32" s="2">
        <v>4.318909168</v>
      </c>
      <c r="E32" s="3">
        <v>7.939726353</v>
      </c>
      <c r="F32" s="3">
        <v>0.672002196</v>
      </c>
      <c r="G32" s="3">
        <v>59.11999893</v>
      </c>
      <c r="H32" s="3">
        <v>0.611664236</v>
      </c>
      <c r="I32" s="3">
        <v>0.055184368</v>
      </c>
      <c r="J32" s="3">
        <v>0.785916209</v>
      </c>
    </row>
    <row r="33">
      <c r="A33" s="1" t="s">
        <v>40</v>
      </c>
      <c r="B33" s="1" t="s">
        <v>36</v>
      </c>
      <c r="C33" s="1">
        <v>2006.0</v>
      </c>
      <c r="D33" s="2">
        <v>5.657649994</v>
      </c>
      <c r="E33" s="3">
        <v>9.489098549</v>
      </c>
      <c r="F33" s="3">
        <v>0.917898655</v>
      </c>
      <c r="G33" s="3">
        <v>60.06000137</v>
      </c>
      <c r="H33" s="3">
        <v>0.707080483</v>
      </c>
      <c r="I33" s="3">
        <v>-0.249204546</v>
      </c>
      <c r="J33" s="3">
        <v>0.708274722</v>
      </c>
    </row>
    <row r="34">
      <c r="A34" s="1" t="s">
        <v>41</v>
      </c>
      <c r="B34" s="1" t="s">
        <v>42</v>
      </c>
      <c r="C34" s="1">
        <v>2006.0</v>
      </c>
      <c r="D34" s="2">
        <v>3.329801559</v>
      </c>
      <c r="E34" s="3">
        <v>7.843532562</v>
      </c>
      <c r="F34" s="3">
        <v>0.444781214</v>
      </c>
      <c r="G34" s="3">
        <v>51.95999908</v>
      </c>
      <c r="H34" s="3">
        <v>0.580069304</v>
      </c>
      <c r="I34" s="3">
        <v>-0.011397413</v>
      </c>
      <c r="J34" s="3">
        <v>0.789862454</v>
      </c>
    </row>
    <row r="35">
      <c r="A35" s="1" t="s">
        <v>43</v>
      </c>
      <c r="B35" s="1" t="s">
        <v>5</v>
      </c>
      <c r="C35" s="1">
        <v>2006.0</v>
      </c>
      <c r="D35" s="2">
        <v>5.373986244</v>
      </c>
      <c r="E35" s="3">
        <v>8.670664787</v>
      </c>
      <c r="F35" s="3">
        <v>0.834279954</v>
      </c>
      <c r="G35" s="3">
        <v>60.90000153</v>
      </c>
      <c r="H35" s="3">
        <v>0.770134747</v>
      </c>
      <c r="I35" s="3">
        <v>-0.045580111</v>
      </c>
      <c r="J35" s="3">
        <v>0.794484198</v>
      </c>
    </row>
    <row r="36">
      <c r="A36" s="1" t="s">
        <v>44</v>
      </c>
      <c r="B36" s="1" t="s">
        <v>42</v>
      </c>
      <c r="C36" s="1">
        <v>2006.0</v>
      </c>
      <c r="D36" s="2">
        <v>4.739367008</v>
      </c>
      <c r="E36" s="3">
        <v>9.494558334</v>
      </c>
      <c r="F36" s="3">
        <v>0.883035779</v>
      </c>
      <c r="G36" s="3">
        <v>48.84000015</v>
      </c>
      <c r="H36" s="3">
        <v>0.823774636</v>
      </c>
      <c r="I36" s="3">
        <v>-0.198090717</v>
      </c>
      <c r="J36" s="3">
        <v>0.723239183</v>
      </c>
    </row>
    <row r="37">
      <c r="A37" s="1" t="s">
        <v>45</v>
      </c>
      <c r="B37" s="1" t="s">
        <v>42</v>
      </c>
      <c r="C37" s="1">
        <v>2006.0</v>
      </c>
      <c r="D37" s="2">
        <v>3.801490784</v>
      </c>
      <c r="E37" s="3">
        <v>7.327224731</v>
      </c>
      <c r="F37" s="3">
        <v>0.796405017</v>
      </c>
      <c r="G37" s="3">
        <v>49.43999863</v>
      </c>
      <c r="H37" s="3">
        <v>0.588338017</v>
      </c>
      <c r="I37" s="3">
        <v>0.029684732</v>
      </c>
      <c r="J37" s="3">
        <v>0.797700584</v>
      </c>
    </row>
    <row r="38">
      <c r="A38" s="1" t="s">
        <v>46</v>
      </c>
      <c r="B38" s="1" t="s">
        <v>47</v>
      </c>
      <c r="C38" s="1">
        <v>2006.0</v>
      </c>
      <c r="D38" s="2">
        <v>3.568744659</v>
      </c>
      <c r="E38" s="3">
        <v>7.746443272</v>
      </c>
      <c r="F38" s="3">
        <v>0.793081462</v>
      </c>
      <c r="G38" s="3">
        <v>57.63999939</v>
      </c>
      <c r="H38" s="4"/>
      <c r="I38" s="3">
        <v>0.253480405</v>
      </c>
      <c r="J38" s="3">
        <v>0.829181135</v>
      </c>
    </row>
    <row r="39">
      <c r="A39" s="1" t="s">
        <v>48</v>
      </c>
      <c r="B39" s="1" t="s">
        <v>42</v>
      </c>
      <c r="C39" s="1">
        <v>2006.0</v>
      </c>
      <c r="D39" s="2">
        <v>3.851072073</v>
      </c>
      <c r="E39" s="3">
        <v>8.089927673</v>
      </c>
      <c r="F39" s="3">
        <v>0.689600766</v>
      </c>
      <c r="G39" s="3">
        <v>47.84000015</v>
      </c>
      <c r="H39" s="3">
        <v>0.653422654</v>
      </c>
      <c r="I39" s="3">
        <v>-0.017281633</v>
      </c>
      <c r="J39" s="3">
        <v>0.907067657</v>
      </c>
    </row>
    <row r="40">
      <c r="A40" s="1" t="s">
        <v>49</v>
      </c>
      <c r="B40" s="1" t="s">
        <v>42</v>
      </c>
      <c r="C40" s="1">
        <v>2006.0</v>
      </c>
      <c r="D40" s="2">
        <v>3.434800625</v>
      </c>
      <c r="E40" s="3">
        <v>7.369199753</v>
      </c>
      <c r="F40" s="3">
        <v>0.724308193</v>
      </c>
      <c r="G40" s="3">
        <v>47.08000183</v>
      </c>
      <c r="H40" s="3">
        <v>0.306131899</v>
      </c>
      <c r="I40" s="3">
        <v>0.025769988</v>
      </c>
      <c r="J40" s="3">
        <v>0.961073756</v>
      </c>
    </row>
    <row r="41">
      <c r="A41" s="1" t="s">
        <v>50</v>
      </c>
      <c r="B41" s="1" t="s">
        <v>5</v>
      </c>
      <c r="C41" s="1">
        <v>2006.0</v>
      </c>
      <c r="D41" s="2">
        <v>6.062851906</v>
      </c>
      <c r="E41" s="3">
        <v>9.869904518</v>
      </c>
      <c r="F41" s="3">
        <v>0.835543633</v>
      </c>
      <c r="G41" s="3">
        <v>67.77999878</v>
      </c>
      <c r="H41" s="3">
        <v>0.744291902</v>
      </c>
      <c r="I41" s="3">
        <v>0.163423926</v>
      </c>
      <c r="J41" s="3">
        <v>0.633629858</v>
      </c>
    </row>
    <row r="42">
      <c r="A42" s="1" t="s">
        <v>51</v>
      </c>
      <c r="B42" s="1" t="s">
        <v>19</v>
      </c>
      <c r="C42" s="1">
        <v>2006.0</v>
      </c>
      <c r="D42" s="2">
        <v>4.560495377</v>
      </c>
      <c r="E42" s="3">
        <v>8.696139336</v>
      </c>
      <c r="F42" s="3">
        <v>0.747011304</v>
      </c>
      <c r="G42" s="3">
        <v>65.66000366</v>
      </c>
      <c r="H42" s="4"/>
      <c r="I42" s="4"/>
      <c r="J42" s="4"/>
    </row>
    <row r="43">
      <c r="A43" s="1" t="s">
        <v>52</v>
      </c>
      <c r="B43" s="1" t="s">
        <v>5</v>
      </c>
      <c r="C43" s="1">
        <v>2006.0</v>
      </c>
      <c r="D43" s="2">
        <v>6.024942875</v>
      </c>
      <c r="E43" s="3">
        <v>9.277318954</v>
      </c>
      <c r="F43" s="3">
        <v>0.910293102</v>
      </c>
      <c r="G43" s="3">
        <v>66.31999969</v>
      </c>
      <c r="H43" s="3">
        <v>0.80466181</v>
      </c>
      <c r="I43" s="3">
        <v>-0.017999403</v>
      </c>
      <c r="J43" s="3">
        <v>0.807830036</v>
      </c>
    </row>
    <row r="44">
      <c r="A44" s="1" t="s">
        <v>53</v>
      </c>
      <c r="B44" s="1" t="s">
        <v>5</v>
      </c>
      <c r="C44" s="1">
        <v>2006.0</v>
      </c>
      <c r="D44" s="2">
        <v>7.082465172</v>
      </c>
      <c r="E44" s="3">
        <v>9.606750488</v>
      </c>
      <c r="F44" s="3">
        <v>0.936938047</v>
      </c>
      <c r="G44" s="3">
        <v>68.55999756</v>
      </c>
      <c r="H44" s="3">
        <v>0.882419884</v>
      </c>
      <c r="I44" s="3">
        <v>0.054026622</v>
      </c>
      <c r="J44" s="3">
        <v>0.797522187</v>
      </c>
    </row>
    <row r="45">
      <c r="A45" s="1" t="s">
        <v>54</v>
      </c>
      <c r="C45" s="1">
        <v>2006.0</v>
      </c>
      <c r="D45" s="2">
        <v>5.417868614</v>
      </c>
      <c r="E45" s="4"/>
      <c r="F45" s="3">
        <v>0.969595134</v>
      </c>
      <c r="G45" s="3">
        <v>68.0</v>
      </c>
      <c r="H45" s="3">
        <v>0.281457931</v>
      </c>
      <c r="I45" s="4"/>
      <c r="J45" s="4"/>
    </row>
    <row r="46">
      <c r="A46" s="1" t="s">
        <v>55</v>
      </c>
      <c r="B46" s="1" t="s">
        <v>3</v>
      </c>
      <c r="C46" s="1">
        <v>2006.0</v>
      </c>
      <c r="D46" s="2">
        <v>6.237958431</v>
      </c>
      <c r="E46" s="3">
        <v>10.56758976</v>
      </c>
      <c r="F46" s="3">
        <v>0.878201067</v>
      </c>
      <c r="G46" s="3">
        <v>70.16000366</v>
      </c>
      <c r="H46" s="3">
        <v>0.836101174</v>
      </c>
      <c r="I46" s="3">
        <v>0.013915932</v>
      </c>
      <c r="J46" s="3">
        <v>0.712468922</v>
      </c>
    </row>
    <row r="47">
      <c r="A47" s="1" t="s">
        <v>56</v>
      </c>
      <c r="B47" s="1" t="s">
        <v>5</v>
      </c>
      <c r="C47" s="1">
        <v>2006.0</v>
      </c>
      <c r="D47" s="2">
        <v>5.087967873</v>
      </c>
      <c r="E47" s="3">
        <v>9.306493759</v>
      </c>
      <c r="F47" s="3">
        <v>0.91889888</v>
      </c>
      <c r="G47" s="3">
        <v>65.36000061</v>
      </c>
      <c r="H47" s="3">
        <v>0.858241439</v>
      </c>
      <c r="I47" s="3">
        <v>0.035150796</v>
      </c>
      <c r="J47" s="3">
        <v>0.754729331</v>
      </c>
    </row>
    <row r="48">
      <c r="A48" s="1" t="s">
        <v>57</v>
      </c>
      <c r="B48" s="1" t="s">
        <v>5</v>
      </c>
      <c r="C48" s="1">
        <v>2006.0</v>
      </c>
      <c r="D48" s="2">
        <v>5.02419138</v>
      </c>
      <c r="E48" s="3">
        <v>9.189364433</v>
      </c>
      <c r="F48" s="3">
        <v>0.910188437</v>
      </c>
      <c r="G48" s="3">
        <v>64.44000244</v>
      </c>
      <c r="H48" s="3">
        <v>0.671074986</v>
      </c>
      <c r="I48" s="3">
        <v>-0.09399841</v>
      </c>
      <c r="J48" s="3">
        <v>0.900686622</v>
      </c>
    </row>
    <row r="49">
      <c r="A49" s="1" t="s">
        <v>58</v>
      </c>
      <c r="B49" s="1" t="s">
        <v>5</v>
      </c>
      <c r="C49" s="1">
        <v>2006.0</v>
      </c>
      <c r="D49" s="2">
        <v>5.700929642</v>
      </c>
      <c r="E49" s="3">
        <v>8.884818077</v>
      </c>
      <c r="F49" s="3">
        <v>0.878409147</v>
      </c>
      <c r="G49" s="3">
        <v>65.12000275</v>
      </c>
      <c r="H49" s="3">
        <v>0.682989538</v>
      </c>
      <c r="I49" s="3">
        <v>-0.05917595</v>
      </c>
      <c r="J49" s="3">
        <v>0.806595683</v>
      </c>
    </row>
    <row r="50">
      <c r="A50" s="1" t="s">
        <v>59</v>
      </c>
      <c r="B50" s="1" t="s">
        <v>15</v>
      </c>
      <c r="C50" s="1">
        <v>2006.0</v>
      </c>
      <c r="D50" s="2">
        <v>5.371054649</v>
      </c>
      <c r="E50" s="3">
        <v>10.26864815</v>
      </c>
      <c r="F50" s="3">
        <v>0.91006434</v>
      </c>
      <c r="G50" s="3">
        <v>65.77999878</v>
      </c>
      <c r="H50" s="3">
        <v>0.748576343</v>
      </c>
      <c r="I50" s="3">
        <v>-0.267635405</v>
      </c>
      <c r="J50" s="3">
        <v>0.796722651</v>
      </c>
    </row>
    <row r="51">
      <c r="A51" s="1" t="s">
        <v>60</v>
      </c>
      <c r="B51" s="1" t="s">
        <v>3</v>
      </c>
      <c r="C51" s="1">
        <v>2006.0</v>
      </c>
      <c r="D51" s="2">
        <v>7.672449112</v>
      </c>
      <c r="E51" s="3">
        <v>10.74531746</v>
      </c>
      <c r="F51" s="3">
        <v>0.964562833</v>
      </c>
      <c r="G51" s="3">
        <v>68.72000122</v>
      </c>
      <c r="H51" s="3">
        <v>0.968580484</v>
      </c>
      <c r="I51" s="3">
        <v>-0.008802262</v>
      </c>
      <c r="J51" s="3">
        <v>0.132430181</v>
      </c>
    </row>
    <row r="52">
      <c r="A52" s="1" t="s">
        <v>11</v>
      </c>
      <c r="B52" s="1" t="s">
        <v>3</v>
      </c>
      <c r="C52" s="1">
        <v>2006.0</v>
      </c>
      <c r="D52" s="2">
        <v>6.582700253</v>
      </c>
      <c r="E52" s="3">
        <v>10.65402985</v>
      </c>
      <c r="F52" s="3">
        <v>0.943929076</v>
      </c>
      <c r="G52" s="3">
        <v>70.80000305</v>
      </c>
      <c r="H52" s="3">
        <v>0.789120734</v>
      </c>
      <c r="I52" s="3">
        <v>0.122206368</v>
      </c>
      <c r="J52" s="3">
        <v>0.699270129</v>
      </c>
    </row>
    <row r="53">
      <c r="A53" s="1" t="s">
        <v>61</v>
      </c>
      <c r="B53" s="1" t="s">
        <v>36</v>
      </c>
      <c r="C53" s="1">
        <v>2006.0</v>
      </c>
      <c r="D53" s="2">
        <v>3.675108433</v>
      </c>
      <c r="E53" s="3">
        <v>8.993415833</v>
      </c>
      <c r="F53" s="3">
        <v>0.64663595</v>
      </c>
      <c r="G53" s="3">
        <v>63.29999924</v>
      </c>
      <c r="H53" s="3">
        <v>0.552592635</v>
      </c>
      <c r="I53" s="3">
        <v>-0.269846261</v>
      </c>
      <c r="J53" s="3">
        <v>0.751933634</v>
      </c>
    </row>
    <row r="54">
      <c r="A54" s="1" t="s">
        <v>62</v>
      </c>
      <c r="B54" s="1" t="s">
        <v>42</v>
      </c>
      <c r="C54" s="1">
        <v>2006.0</v>
      </c>
      <c r="D54" s="2">
        <v>4.535019875</v>
      </c>
      <c r="E54" s="3">
        <v>8.067016602</v>
      </c>
      <c r="F54" s="3">
        <v>0.728269994</v>
      </c>
      <c r="G54" s="3">
        <v>52.54000092</v>
      </c>
      <c r="H54" s="3">
        <v>0.849283397</v>
      </c>
      <c r="I54" s="3">
        <v>0.211543143</v>
      </c>
      <c r="J54" s="3">
        <v>0.814070404</v>
      </c>
    </row>
    <row r="55">
      <c r="A55" s="1" t="s">
        <v>63</v>
      </c>
      <c r="B55" s="1" t="s">
        <v>5</v>
      </c>
      <c r="C55" s="1">
        <v>2006.0</v>
      </c>
      <c r="D55" s="2">
        <v>5.901429176</v>
      </c>
      <c r="E55" s="3">
        <v>8.849712372</v>
      </c>
      <c r="F55" s="3">
        <v>0.830441594</v>
      </c>
      <c r="G55" s="3">
        <v>58.97999954</v>
      </c>
      <c r="H55" s="3">
        <v>0.663381696</v>
      </c>
      <c r="I55" s="3">
        <v>0.169568151</v>
      </c>
      <c r="J55" s="3">
        <v>0.706095576</v>
      </c>
    </row>
    <row r="56">
      <c r="A56" s="1" t="s">
        <v>64</v>
      </c>
      <c r="B56" s="1" t="s">
        <v>5</v>
      </c>
      <c r="C56" s="1">
        <v>2006.0</v>
      </c>
      <c r="D56" s="2">
        <v>3.754156113</v>
      </c>
      <c r="E56" s="3">
        <v>7.972617149</v>
      </c>
      <c r="F56" s="3">
        <v>0.693800747</v>
      </c>
      <c r="G56" s="3">
        <v>6.71999979</v>
      </c>
      <c r="H56" s="3">
        <v>0.449474722</v>
      </c>
      <c r="I56" s="3">
        <v>0.358533382</v>
      </c>
      <c r="J56" s="3">
        <v>0.853506446</v>
      </c>
    </row>
    <row r="57">
      <c r="A57" s="1" t="s">
        <v>65</v>
      </c>
      <c r="B57" s="1" t="s">
        <v>5</v>
      </c>
      <c r="C57" s="1">
        <v>2006.0</v>
      </c>
      <c r="D57" s="2">
        <v>5.396519661</v>
      </c>
      <c r="E57" s="3">
        <v>8.448007584</v>
      </c>
      <c r="F57" s="3">
        <v>0.932676792</v>
      </c>
      <c r="G57" s="3">
        <v>63.09999847</v>
      </c>
      <c r="H57" s="3">
        <v>0.650253594</v>
      </c>
      <c r="I57" s="3">
        <v>0.087854728</v>
      </c>
      <c r="J57" s="3">
        <v>0.843539059</v>
      </c>
    </row>
    <row r="58">
      <c r="A58" s="1" t="s">
        <v>66</v>
      </c>
      <c r="B58" s="1" t="s">
        <v>19</v>
      </c>
      <c r="C58" s="1">
        <v>2006.0</v>
      </c>
      <c r="D58" s="2">
        <v>5.511187077</v>
      </c>
      <c r="E58" s="3">
        <v>10.74639988</v>
      </c>
      <c r="F58" s="3">
        <v>0.812177718</v>
      </c>
      <c r="G58" s="4"/>
      <c r="H58" s="3">
        <v>0.90982008</v>
      </c>
      <c r="I58" s="3">
        <v>0.151303262</v>
      </c>
      <c r="J58" s="3">
        <v>0.355984807</v>
      </c>
    </row>
    <row r="59">
      <c r="A59" s="1" t="s">
        <v>67</v>
      </c>
      <c r="B59" s="1" t="s">
        <v>25</v>
      </c>
      <c r="C59" s="1">
        <v>2006.0</v>
      </c>
      <c r="D59" s="2">
        <v>5.348258972</v>
      </c>
      <c r="E59" s="3">
        <v>8.141137123</v>
      </c>
      <c r="F59" s="3">
        <v>0.707318068</v>
      </c>
      <c r="G59" s="3">
        <v>55.86000061</v>
      </c>
      <c r="H59" s="3">
        <v>0.773737073</v>
      </c>
      <c r="I59" s="4"/>
      <c r="J59" s="3">
        <v>0.854811728</v>
      </c>
    </row>
    <row r="60">
      <c r="A60" s="1" t="s">
        <v>68</v>
      </c>
      <c r="B60" s="1" t="s">
        <v>47</v>
      </c>
      <c r="C60" s="1">
        <v>2006.0</v>
      </c>
      <c r="D60" s="2">
        <v>4.946978092</v>
      </c>
      <c r="E60" s="3">
        <v>8.839255333</v>
      </c>
      <c r="F60" s="3">
        <v>0.770950854</v>
      </c>
      <c r="G60" s="3">
        <v>60.31999969</v>
      </c>
      <c r="H60" s="3">
        <v>0.713171124</v>
      </c>
      <c r="I60" s="3">
        <v>0.345576108</v>
      </c>
      <c r="J60" s="3">
        <v>0.915120065</v>
      </c>
    </row>
    <row r="61">
      <c r="A61" s="1" t="s">
        <v>69</v>
      </c>
      <c r="B61" s="1" t="s">
        <v>3</v>
      </c>
      <c r="C61" s="1">
        <v>2006.0</v>
      </c>
      <c r="D61" s="2">
        <v>7.144246578</v>
      </c>
      <c r="E61" s="3">
        <v>10.98210621</v>
      </c>
      <c r="F61" s="3">
        <v>0.967041135</v>
      </c>
      <c r="G61" s="3">
        <v>69.62000275</v>
      </c>
      <c r="H61" s="3">
        <v>0.943274736</v>
      </c>
      <c r="I61" s="3">
        <v>0.236722007</v>
      </c>
      <c r="J61" s="3">
        <v>0.472848564</v>
      </c>
    </row>
    <row r="62">
      <c r="A62" s="1" t="s">
        <v>70</v>
      </c>
      <c r="B62" s="1" t="s">
        <v>10</v>
      </c>
      <c r="C62" s="1">
        <v>2006.0</v>
      </c>
      <c r="D62" s="2">
        <v>7.173417091</v>
      </c>
      <c r="E62" s="3">
        <v>10.35924149</v>
      </c>
      <c r="F62" s="3">
        <v>0.927078903</v>
      </c>
      <c r="G62" s="3">
        <v>71.08000183</v>
      </c>
      <c r="H62" s="3">
        <v>0.816652834</v>
      </c>
      <c r="I62" s="4"/>
      <c r="J62" s="3">
        <v>0.905374765</v>
      </c>
    </row>
    <row r="63">
      <c r="A63" s="1" t="s">
        <v>71</v>
      </c>
      <c r="B63" s="1" t="s">
        <v>5</v>
      </c>
      <c r="C63" s="1">
        <v>2006.0</v>
      </c>
      <c r="D63" s="2">
        <v>6.207881927</v>
      </c>
      <c r="E63" s="3">
        <v>9.249233246</v>
      </c>
      <c r="F63" s="3">
        <v>0.909083962</v>
      </c>
      <c r="G63" s="3">
        <v>66.59999847</v>
      </c>
      <c r="H63" s="3">
        <v>0.73823607</v>
      </c>
      <c r="I63" s="3">
        <v>-0.008541069</v>
      </c>
      <c r="J63" s="3">
        <v>0.94598788</v>
      </c>
    </row>
    <row r="64">
      <c r="A64" s="1" t="s">
        <v>72</v>
      </c>
      <c r="B64" s="1" t="s">
        <v>36</v>
      </c>
      <c r="C64" s="1">
        <v>2006.0</v>
      </c>
      <c r="D64" s="2">
        <v>5.475948334</v>
      </c>
      <c r="E64" s="3">
        <v>9.804372787</v>
      </c>
      <c r="F64" s="3">
        <v>0.87208885</v>
      </c>
      <c r="G64" s="3">
        <v>58.0</v>
      </c>
      <c r="H64" s="3">
        <v>0.730545938</v>
      </c>
      <c r="I64" s="3">
        <v>-0.277468532</v>
      </c>
      <c r="J64" s="3">
        <v>0.864982486</v>
      </c>
    </row>
    <row r="65">
      <c r="A65" s="1" t="s">
        <v>73</v>
      </c>
      <c r="B65" s="1" t="s">
        <v>42</v>
      </c>
      <c r="C65" s="1">
        <v>2006.0</v>
      </c>
      <c r="D65" s="2">
        <v>4.223234177</v>
      </c>
      <c r="E65" s="3">
        <v>8.16432476</v>
      </c>
      <c r="F65" s="3">
        <v>0.908798158</v>
      </c>
      <c r="G65" s="3">
        <v>51.41999817</v>
      </c>
      <c r="H65" s="3">
        <v>0.615886152</v>
      </c>
      <c r="I65" s="3">
        <v>-0.031125981</v>
      </c>
      <c r="J65" s="3">
        <v>0.86025697</v>
      </c>
    </row>
    <row r="66">
      <c r="A66" s="1" t="s">
        <v>74</v>
      </c>
      <c r="B66" s="1" t="s">
        <v>10</v>
      </c>
      <c r="C66" s="1">
        <v>2006.0</v>
      </c>
      <c r="D66" s="2">
        <v>6.075547218</v>
      </c>
      <c r="E66" s="3">
        <v>11.23256493</v>
      </c>
      <c r="F66" s="3">
        <v>0.918950438</v>
      </c>
      <c r="G66" s="3">
        <v>68.40000153</v>
      </c>
      <c r="H66" s="3">
        <v>0.769072413</v>
      </c>
      <c r="I66" s="3">
        <v>-0.240763038</v>
      </c>
      <c r="J66" s="3">
        <v>0.32815811</v>
      </c>
    </row>
    <row r="67">
      <c r="A67" s="1" t="s">
        <v>75</v>
      </c>
      <c r="B67" s="1" t="s">
        <v>36</v>
      </c>
      <c r="C67" s="1">
        <v>2006.0</v>
      </c>
      <c r="D67" s="2">
        <v>4.641398907</v>
      </c>
      <c r="E67" s="3">
        <v>8.185375214</v>
      </c>
      <c r="F67" s="3">
        <v>0.844136536</v>
      </c>
      <c r="G67" s="3">
        <v>59.91999817</v>
      </c>
      <c r="H67" s="3">
        <v>0.677571654</v>
      </c>
      <c r="I67" s="3">
        <v>-0.142216817</v>
      </c>
      <c r="J67" s="3">
        <v>0.878633499</v>
      </c>
    </row>
    <row r="68">
      <c r="A68" s="1" t="s">
        <v>76</v>
      </c>
      <c r="B68" s="1" t="s">
        <v>47</v>
      </c>
      <c r="C68" s="1">
        <v>2006.0</v>
      </c>
      <c r="D68" s="2">
        <v>5.076225758</v>
      </c>
      <c r="E68" s="3">
        <v>8.233675003</v>
      </c>
      <c r="F68" s="3">
        <v>0.806987047</v>
      </c>
      <c r="G68" s="3">
        <v>55.88000107</v>
      </c>
      <c r="H68" s="3">
        <v>0.925082147</v>
      </c>
      <c r="I68" s="3">
        <v>0.438292474</v>
      </c>
      <c r="J68" s="3">
        <v>0.687814236</v>
      </c>
    </row>
    <row r="69">
      <c r="A69" s="1" t="s">
        <v>77</v>
      </c>
      <c r="B69" s="1" t="s">
        <v>15</v>
      </c>
      <c r="C69" s="1">
        <v>2006.0</v>
      </c>
      <c r="D69" s="2">
        <v>4.70950222</v>
      </c>
      <c r="E69" s="3">
        <v>10.04218674</v>
      </c>
      <c r="F69" s="3">
        <v>0.884498775</v>
      </c>
      <c r="G69" s="3">
        <v>63.09999847</v>
      </c>
      <c r="H69" s="3">
        <v>0.640807152</v>
      </c>
      <c r="I69" s="3">
        <v>-0.233599529</v>
      </c>
      <c r="J69" s="3">
        <v>0.937048614</v>
      </c>
    </row>
    <row r="70">
      <c r="A70" s="1" t="s">
        <v>21</v>
      </c>
      <c r="B70" s="1" t="s">
        <v>10</v>
      </c>
      <c r="C70" s="1">
        <v>2006.0</v>
      </c>
      <c r="D70" s="2">
        <v>4.653103828</v>
      </c>
      <c r="E70" s="3">
        <v>9.571557045</v>
      </c>
      <c r="F70" s="3">
        <v>0.853151023</v>
      </c>
      <c r="G70" s="3">
        <v>65.16000366</v>
      </c>
      <c r="H70" s="3">
        <v>0.670193553</v>
      </c>
      <c r="I70" s="3">
        <v>0.065851532</v>
      </c>
      <c r="J70" s="3">
        <v>0.901959538</v>
      </c>
    </row>
    <row r="71">
      <c r="A71" s="1" t="s">
        <v>78</v>
      </c>
      <c r="B71" s="1" t="s">
        <v>15</v>
      </c>
      <c r="C71" s="1">
        <v>2006.0</v>
      </c>
      <c r="D71" s="2">
        <v>5.954442978</v>
      </c>
      <c r="E71" s="3">
        <v>10.04229259</v>
      </c>
      <c r="F71" s="3">
        <v>0.930439949</v>
      </c>
      <c r="G71" s="3">
        <v>63.5</v>
      </c>
      <c r="H71" s="3">
        <v>0.567254603</v>
      </c>
      <c r="I71" s="3">
        <v>-0.298515499</v>
      </c>
      <c r="J71" s="3">
        <v>0.966878653</v>
      </c>
    </row>
    <row r="72">
      <c r="A72" s="1" t="s">
        <v>79</v>
      </c>
      <c r="B72" s="1" t="s">
        <v>42</v>
      </c>
      <c r="C72" s="1">
        <v>2006.0</v>
      </c>
      <c r="D72" s="2">
        <v>3.979751348</v>
      </c>
      <c r="E72" s="3">
        <v>7.351137161</v>
      </c>
      <c r="F72" s="3">
        <v>0.711134732</v>
      </c>
      <c r="G72" s="3">
        <v>54.13999939</v>
      </c>
      <c r="H72" s="4"/>
      <c r="I72" s="3">
        <v>-0.038257848</v>
      </c>
      <c r="J72" s="4"/>
    </row>
    <row r="73">
      <c r="A73" s="1" t="s">
        <v>80</v>
      </c>
      <c r="B73" s="1" t="s">
        <v>42</v>
      </c>
      <c r="C73" s="1">
        <v>2006.0</v>
      </c>
      <c r="D73" s="2">
        <v>3.829868078</v>
      </c>
      <c r="E73" s="3">
        <v>7.017002583</v>
      </c>
      <c r="F73" s="3">
        <v>0.553878903</v>
      </c>
      <c r="G73" s="3">
        <v>45.36000061</v>
      </c>
      <c r="H73" s="3">
        <v>0.76714164</v>
      </c>
      <c r="I73" s="3">
        <v>0.17483063</v>
      </c>
      <c r="J73" s="3">
        <v>0.676439166</v>
      </c>
    </row>
    <row r="74">
      <c r="A74" s="1" t="s">
        <v>81</v>
      </c>
      <c r="B74" s="1" t="s">
        <v>47</v>
      </c>
      <c r="C74" s="1">
        <v>2006.0</v>
      </c>
      <c r="D74" s="2">
        <v>6.011716843</v>
      </c>
      <c r="E74" s="3">
        <v>9.827419281</v>
      </c>
      <c r="F74" s="3">
        <v>0.865899801</v>
      </c>
      <c r="G74" s="3">
        <v>65.08000183</v>
      </c>
      <c r="H74" s="3">
        <v>0.836765766</v>
      </c>
      <c r="I74" s="3">
        <v>0.198498324</v>
      </c>
      <c r="J74" s="3">
        <v>0.739797235</v>
      </c>
    </row>
    <row r="75">
      <c r="A75" s="1" t="s">
        <v>82</v>
      </c>
      <c r="B75" s="1" t="s">
        <v>42</v>
      </c>
      <c r="C75" s="1">
        <v>2006.0</v>
      </c>
      <c r="D75" s="2">
        <v>4.014075756</v>
      </c>
      <c r="E75" s="3">
        <v>7.561395168</v>
      </c>
      <c r="F75" s="3">
        <v>0.761116147</v>
      </c>
      <c r="G75" s="3">
        <v>49.93999863</v>
      </c>
      <c r="H75" s="3">
        <v>0.555075645</v>
      </c>
      <c r="I75" s="3">
        <v>-0.071135223</v>
      </c>
      <c r="J75" s="3">
        <v>0.761045754</v>
      </c>
    </row>
    <row r="76">
      <c r="A76" s="1" t="s">
        <v>83</v>
      </c>
      <c r="B76" s="1" t="s">
        <v>36</v>
      </c>
      <c r="C76" s="1">
        <v>2006.0</v>
      </c>
      <c r="D76" s="2">
        <v>5.102071285</v>
      </c>
      <c r="E76" s="3">
        <v>8.935538292</v>
      </c>
      <c r="F76" s="3">
        <v>0.812182605</v>
      </c>
      <c r="G76" s="3">
        <v>59.47999954</v>
      </c>
      <c r="H76" s="3">
        <v>0.554478109</v>
      </c>
      <c r="I76" s="3">
        <v>-0.166970164</v>
      </c>
      <c r="J76" s="3">
        <v>0.926055431</v>
      </c>
    </row>
    <row r="77">
      <c r="A77" s="1" t="s">
        <v>84</v>
      </c>
      <c r="B77" s="1" t="s">
        <v>42</v>
      </c>
      <c r="C77" s="1">
        <v>2006.0</v>
      </c>
      <c r="D77" s="2">
        <v>4.594879627</v>
      </c>
      <c r="E77" s="3">
        <v>6.791730404</v>
      </c>
      <c r="F77" s="3">
        <v>0.878794909</v>
      </c>
      <c r="G77" s="3">
        <v>44.81999969</v>
      </c>
      <c r="H77" s="3">
        <v>0.684149206</v>
      </c>
      <c r="I77" s="3">
        <v>0.038969543</v>
      </c>
      <c r="J77" s="3">
        <v>0.757999182</v>
      </c>
    </row>
    <row r="78">
      <c r="A78" s="1" t="s">
        <v>85</v>
      </c>
      <c r="B78" s="1" t="s">
        <v>25</v>
      </c>
      <c r="C78" s="1">
        <v>2006.0</v>
      </c>
      <c r="D78" s="2">
        <v>4.566594601</v>
      </c>
      <c r="E78" s="3">
        <v>7.734345436</v>
      </c>
      <c r="F78" s="3">
        <v>0.873681068</v>
      </c>
      <c r="G78" s="3">
        <v>59.65999985</v>
      </c>
      <c r="H78" s="3">
        <v>0.689295828</v>
      </c>
      <c r="I78" s="4"/>
      <c r="J78" s="3">
        <v>0.897136629</v>
      </c>
    </row>
    <row r="79">
      <c r="A79" s="1" t="s">
        <v>86</v>
      </c>
      <c r="B79" s="1" t="s">
        <v>1</v>
      </c>
      <c r="C79" s="1">
        <v>2006.0</v>
      </c>
      <c r="D79" s="2">
        <v>7.305014133</v>
      </c>
      <c r="E79" s="3">
        <v>10.54080963</v>
      </c>
      <c r="F79" s="3">
        <v>0.946047485</v>
      </c>
      <c r="G79" s="3">
        <v>69.72000122</v>
      </c>
      <c r="H79" s="3">
        <v>0.932080269</v>
      </c>
      <c r="I79" s="3">
        <v>0.306319982</v>
      </c>
      <c r="J79" s="3">
        <v>0.224220231</v>
      </c>
    </row>
    <row r="80">
      <c r="A80" s="1" t="s">
        <v>87</v>
      </c>
      <c r="B80" s="1" t="s">
        <v>5</v>
      </c>
      <c r="C80" s="1">
        <v>2006.0</v>
      </c>
      <c r="D80" s="2">
        <v>4.460158348</v>
      </c>
      <c r="E80" s="3">
        <v>8.395245552</v>
      </c>
      <c r="F80" s="3">
        <v>0.877170146</v>
      </c>
      <c r="G80" s="3">
        <v>64.30000305</v>
      </c>
      <c r="H80" s="3">
        <v>0.745456338</v>
      </c>
      <c r="I80" s="3">
        <v>0.007597657</v>
      </c>
      <c r="J80" s="3">
        <v>0.844391346</v>
      </c>
    </row>
    <row r="81">
      <c r="A81" s="1" t="s">
        <v>88</v>
      </c>
      <c r="B81" s="1" t="s">
        <v>42</v>
      </c>
      <c r="C81" s="1">
        <v>2006.0</v>
      </c>
      <c r="D81" s="2">
        <v>3.736951828</v>
      </c>
      <c r="E81" s="3">
        <v>6.872498035</v>
      </c>
      <c r="F81" s="3">
        <v>0.677165508</v>
      </c>
      <c r="G81" s="3">
        <v>50.13999939</v>
      </c>
      <c r="H81" s="3">
        <v>0.750336349</v>
      </c>
      <c r="I81" s="3">
        <v>0.076448418</v>
      </c>
      <c r="J81" s="3">
        <v>0.754975379</v>
      </c>
    </row>
    <row r="82">
      <c r="A82" s="1" t="s">
        <v>89</v>
      </c>
      <c r="B82" s="1" t="s">
        <v>42</v>
      </c>
      <c r="C82" s="1">
        <v>2006.0</v>
      </c>
      <c r="D82" s="2">
        <v>4.709745884</v>
      </c>
      <c r="E82" s="3">
        <v>8.313640594</v>
      </c>
      <c r="F82" s="3">
        <v>0.73517859</v>
      </c>
      <c r="G82" s="3">
        <v>50.22000122</v>
      </c>
      <c r="H82" s="3">
        <v>0.649139762</v>
      </c>
      <c r="I82" s="3">
        <v>0.083538376</v>
      </c>
      <c r="J82" s="3">
        <v>0.870748997</v>
      </c>
    </row>
    <row r="83">
      <c r="A83" s="1" t="s">
        <v>90</v>
      </c>
      <c r="B83" s="1" t="s">
        <v>3</v>
      </c>
      <c r="C83" s="1">
        <v>2006.0</v>
      </c>
      <c r="D83" s="2">
        <v>7.415682316</v>
      </c>
      <c r="E83" s="3">
        <v>11.04845715</v>
      </c>
      <c r="F83" s="3">
        <v>0.958511293</v>
      </c>
      <c r="G83" s="3">
        <v>69.40000153</v>
      </c>
      <c r="H83" s="3">
        <v>0.959532738</v>
      </c>
      <c r="I83" s="3">
        <v>0.102744296</v>
      </c>
      <c r="J83" s="3">
        <v>0.397150129</v>
      </c>
    </row>
    <row r="84">
      <c r="A84" s="1" t="s">
        <v>91</v>
      </c>
      <c r="B84" s="1" t="s">
        <v>5</v>
      </c>
      <c r="C84" s="1">
        <v>2006.0</v>
      </c>
      <c r="D84" s="2">
        <v>6.127988338</v>
      </c>
      <c r="E84" s="3">
        <v>9.770547867</v>
      </c>
      <c r="F84" s="3">
        <v>0.950980365</v>
      </c>
      <c r="G84" s="3">
        <v>66.86000061</v>
      </c>
      <c r="H84" s="3">
        <v>0.882047236</v>
      </c>
      <c r="I84" s="3">
        <v>-0.051021133</v>
      </c>
      <c r="J84" s="3">
        <v>0.911755919</v>
      </c>
    </row>
    <row r="85">
      <c r="A85" s="1" t="s">
        <v>92</v>
      </c>
      <c r="B85" s="1" t="s">
        <v>5</v>
      </c>
      <c r="C85" s="1">
        <v>2006.0</v>
      </c>
      <c r="D85" s="2">
        <v>4.730082035</v>
      </c>
      <c r="E85" s="3">
        <v>9.153956413</v>
      </c>
      <c r="F85" s="3">
        <v>0.895427763</v>
      </c>
      <c r="G85" s="3">
        <v>64.87999725</v>
      </c>
      <c r="H85" s="3">
        <v>0.691021681</v>
      </c>
      <c r="I85" s="3">
        <v>0.05841906</v>
      </c>
      <c r="J85" s="3">
        <v>0.840989172</v>
      </c>
    </row>
    <row r="86">
      <c r="A86" s="1" t="s">
        <v>93</v>
      </c>
      <c r="B86" s="1" t="s">
        <v>5</v>
      </c>
      <c r="C86" s="1">
        <v>2006.0</v>
      </c>
      <c r="D86" s="2">
        <v>4.810845375</v>
      </c>
      <c r="E86" s="3">
        <v>8.979471207</v>
      </c>
      <c r="F86" s="3">
        <v>0.874649584</v>
      </c>
      <c r="G86" s="3">
        <v>66.45999908</v>
      </c>
      <c r="H86" s="3">
        <v>0.667579174</v>
      </c>
      <c r="I86" s="3">
        <v>-0.073277101</v>
      </c>
      <c r="J86" s="3">
        <v>0.895347834</v>
      </c>
    </row>
    <row r="87">
      <c r="A87" s="1" t="s">
        <v>94</v>
      </c>
      <c r="B87" s="1" t="s">
        <v>47</v>
      </c>
      <c r="C87" s="1">
        <v>2006.0</v>
      </c>
      <c r="D87" s="2">
        <v>4.669945717</v>
      </c>
      <c r="E87" s="3">
        <v>8.561695099</v>
      </c>
      <c r="F87" s="3">
        <v>0.795313299</v>
      </c>
      <c r="G87" s="3">
        <v>61.36000061</v>
      </c>
      <c r="H87" s="3">
        <v>0.828273118</v>
      </c>
      <c r="I87" s="3">
        <v>0.06099581</v>
      </c>
      <c r="J87" s="3">
        <v>0.841298819</v>
      </c>
    </row>
    <row r="88">
      <c r="A88" s="1" t="s">
        <v>95</v>
      </c>
      <c r="B88" s="1" t="s">
        <v>3</v>
      </c>
      <c r="C88" s="1">
        <v>2006.0</v>
      </c>
      <c r="D88" s="2">
        <v>5.405246258</v>
      </c>
      <c r="E88" s="3">
        <v>10.35852814</v>
      </c>
      <c r="F88" s="3">
        <v>0.905289888</v>
      </c>
      <c r="G88" s="3">
        <v>68.33999634</v>
      </c>
      <c r="H88" s="3">
        <v>0.882068098</v>
      </c>
      <c r="I88" s="3">
        <v>-0.182437301</v>
      </c>
      <c r="J88" s="3">
        <v>0.880059004</v>
      </c>
    </row>
    <row r="89">
      <c r="A89" s="1" t="s">
        <v>96</v>
      </c>
      <c r="B89" s="1" t="s">
        <v>36</v>
      </c>
      <c r="C89" s="1">
        <v>2006.0</v>
      </c>
      <c r="D89" s="2">
        <v>4.963742733</v>
      </c>
      <c r="E89" s="3">
        <v>9.987711906</v>
      </c>
      <c r="F89" s="3">
        <v>0.894707382</v>
      </c>
      <c r="G89" s="3">
        <v>58.74000168</v>
      </c>
      <c r="H89" s="3">
        <v>0.643388212</v>
      </c>
      <c r="I89" s="3">
        <v>-0.309966475</v>
      </c>
      <c r="J89" s="3">
        <v>0.935101748</v>
      </c>
    </row>
    <row r="90">
      <c r="A90" s="1" t="s">
        <v>97</v>
      </c>
      <c r="B90" s="1" t="s">
        <v>42</v>
      </c>
      <c r="C90" s="1">
        <v>2006.0</v>
      </c>
      <c r="D90" s="2">
        <v>4.21470356</v>
      </c>
      <c r="E90" s="3">
        <v>7.086945057</v>
      </c>
      <c r="F90" s="3">
        <v>0.717583358</v>
      </c>
      <c r="G90" s="3">
        <v>53.5</v>
      </c>
      <c r="H90" s="3">
        <v>0.915480852</v>
      </c>
      <c r="I90" s="4"/>
      <c r="J90" s="3">
        <v>0.298643529</v>
      </c>
    </row>
    <row r="91">
      <c r="A91" s="1" t="s">
        <v>98</v>
      </c>
      <c r="B91" s="1" t="s">
        <v>42</v>
      </c>
      <c r="C91" s="1">
        <v>2006.0</v>
      </c>
      <c r="D91" s="2">
        <v>4.417352676</v>
      </c>
      <c r="E91" s="3">
        <v>7.929926872</v>
      </c>
      <c r="F91" s="3">
        <v>0.760252059</v>
      </c>
      <c r="G91" s="3">
        <v>55.5</v>
      </c>
      <c r="H91" s="3">
        <v>0.735723555</v>
      </c>
      <c r="I91" s="3">
        <v>-0.056021299</v>
      </c>
      <c r="J91" s="3">
        <v>0.805329144</v>
      </c>
    </row>
    <row r="92">
      <c r="A92" s="1" t="s">
        <v>99</v>
      </c>
      <c r="B92" s="1" t="s">
        <v>42</v>
      </c>
      <c r="C92" s="1">
        <v>2006.0</v>
      </c>
      <c r="D92" s="2">
        <v>3.628185034</v>
      </c>
      <c r="E92" s="3">
        <v>7.134282589</v>
      </c>
      <c r="F92" s="3">
        <v>0.561355948</v>
      </c>
      <c r="G92" s="3">
        <v>46.27999878</v>
      </c>
      <c r="H92" s="3">
        <v>0.679001093</v>
      </c>
      <c r="I92" s="3">
        <v>0.099506438</v>
      </c>
      <c r="J92" s="3">
        <v>0.836166084</v>
      </c>
    </row>
    <row r="93">
      <c r="A93" s="1" t="s">
        <v>100</v>
      </c>
      <c r="B93" s="1" t="s">
        <v>47</v>
      </c>
      <c r="C93" s="1">
        <v>2006.0</v>
      </c>
      <c r="D93" s="2">
        <v>6.462702751</v>
      </c>
      <c r="E93" s="3">
        <v>11.16699886</v>
      </c>
      <c r="F93" s="3">
        <v>0.904328883</v>
      </c>
      <c r="G93" s="3">
        <v>71.58000183</v>
      </c>
      <c r="H93" s="3">
        <v>0.756873548</v>
      </c>
      <c r="I93" s="3">
        <v>0.133671299</v>
      </c>
      <c r="J93" s="4"/>
    </row>
    <row r="94">
      <c r="A94" s="1" t="s">
        <v>101</v>
      </c>
      <c r="B94" s="1" t="s">
        <v>15</v>
      </c>
      <c r="C94" s="1">
        <v>2006.0</v>
      </c>
      <c r="D94" s="2">
        <v>5.264676571</v>
      </c>
      <c r="E94" s="3">
        <v>9.986261368</v>
      </c>
      <c r="F94" s="3">
        <v>0.953579247</v>
      </c>
      <c r="G94" s="3">
        <v>65.62000275</v>
      </c>
      <c r="H94" s="3">
        <v>0.542479694</v>
      </c>
      <c r="I94" s="3">
        <v>-0.051252428</v>
      </c>
      <c r="J94" s="3">
        <v>0.945731282</v>
      </c>
    </row>
    <row r="95">
      <c r="A95" s="1" t="s">
        <v>102</v>
      </c>
      <c r="B95" s="1" t="s">
        <v>15</v>
      </c>
      <c r="C95" s="1">
        <v>2006.0</v>
      </c>
      <c r="D95" s="2">
        <v>5.811264515</v>
      </c>
      <c r="E95" s="3">
        <v>10.39857197</v>
      </c>
      <c r="F95" s="3">
        <v>0.936075211</v>
      </c>
      <c r="G95" s="3">
        <v>68.55999756</v>
      </c>
      <c r="H95" s="3">
        <v>0.935824215</v>
      </c>
      <c r="I95" s="3">
        <v>0.038996208</v>
      </c>
      <c r="J95" s="3">
        <v>0.707797885</v>
      </c>
    </row>
    <row r="96">
      <c r="A96" s="1" t="s">
        <v>103</v>
      </c>
      <c r="B96" s="1" t="s">
        <v>42</v>
      </c>
      <c r="C96" s="1">
        <v>2006.0</v>
      </c>
      <c r="D96" s="2">
        <v>5.083986759</v>
      </c>
      <c r="E96" s="3">
        <v>9.455392838</v>
      </c>
      <c r="F96" s="3">
        <v>0.913030207</v>
      </c>
      <c r="G96" s="3">
        <v>46.0</v>
      </c>
      <c r="H96" s="3">
        <v>0.648762882</v>
      </c>
      <c r="I96" s="3">
        <v>-0.091893308</v>
      </c>
      <c r="J96" s="4"/>
    </row>
    <row r="97">
      <c r="A97" s="1" t="s">
        <v>104</v>
      </c>
      <c r="B97" s="1" t="s">
        <v>19</v>
      </c>
      <c r="C97" s="1">
        <v>2006.0</v>
      </c>
      <c r="D97" s="2">
        <v>5.332177639</v>
      </c>
      <c r="E97" s="3">
        <v>10.30863667</v>
      </c>
      <c r="F97" s="3">
        <v>0.775498927</v>
      </c>
      <c r="G97" s="3">
        <v>70.01999664</v>
      </c>
      <c r="H97" s="3">
        <v>0.71524173</v>
      </c>
      <c r="I97" s="3">
        <v>-0.055842292</v>
      </c>
      <c r="J97" s="3">
        <v>0.798615158</v>
      </c>
    </row>
    <row r="98">
      <c r="A98" s="1" t="s">
        <v>105</v>
      </c>
      <c r="B98" s="1" t="s">
        <v>25</v>
      </c>
      <c r="C98" s="1">
        <v>2006.0</v>
      </c>
      <c r="D98" s="2">
        <v>4.344610691</v>
      </c>
      <c r="E98" s="3">
        <v>8.945660591</v>
      </c>
      <c r="F98" s="3">
        <v>0.863598704</v>
      </c>
      <c r="G98" s="3">
        <v>62.27999878</v>
      </c>
      <c r="H98" s="3">
        <v>0.723847628</v>
      </c>
      <c r="I98" s="3">
        <v>0.057247881</v>
      </c>
      <c r="J98" s="3">
        <v>0.837784767</v>
      </c>
    </row>
    <row r="99">
      <c r="A99" s="1" t="s">
        <v>106</v>
      </c>
      <c r="C99" s="1">
        <v>2006.0</v>
      </c>
      <c r="D99" s="2">
        <v>4.716387749</v>
      </c>
      <c r="E99" s="3">
        <v>8.201192856</v>
      </c>
      <c r="F99" s="3">
        <v>0.817945421</v>
      </c>
      <c r="G99" s="3">
        <v>61.77999878</v>
      </c>
      <c r="H99" s="3">
        <v>0.546506464</v>
      </c>
      <c r="I99" s="4"/>
      <c r="J99" s="3">
        <v>0.857823968</v>
      </c>
    </row>
    <row r="100">
      <c r="A100" s="1" t="s">
        <v>107</v>
      </c>
      <c r="B100" s="1" t="s">
        <v>3</v>
      </c>
      <c r="C100" s="1">
        <v>2006.0</v>
      </c>
      <c r="D100" s="2">
        <v>7.473252773</v>
      </c>
      <c r="E100" s="3">
        <v>11.06919479</v>
      </c>
      <c r="F100" s="3">
        <v>0.951352119</v>
      </c>
      <c r="G100" s="3">
        <v>71.16000366</v>
      </c>
      <c r="H100" s="3">
        <v>0.91895771</v>
      </c>
      <c r="I100" s="3">
        <v>0.284541279</v>
      </c>
      <c r="J100" s="3">
        <v>0.407931417</v>
      </c>
    </row>
    <row r="101">
      <c r="A101" s="1" t="s">
        <v>108</v>
      </c>
      <c r="B101" s="1" t="s">
        <v>19</v>
      </c>
      <c r="C101" s="1">
        <v>2006.0</v>
      </c>
      <c r="D101" s="2">
        <v>6.189050198</v>
      </c>
      <c r="E101" s="3">
        <v>10.60169029</v>
      </c>
      <c r="F101" s="3">
        <v>0.882246196</v>
      </c>
      <c r="G101" s="3">
        <v>68.68000031</v>
      </c>
      <c r="H101" s="3">
        <v>0.629909635</v>
      </c>
      <c r="I101" s="3">
        <v>-0.033146396</v>
      </c>
      <c r="J101" s="3">
        <v>0.845849812</v>
      </c>
    </row>
    <row r="102">
      <c r="A102" s="1" t="s">
        <v>109</v>
      </c>
      <c r="B102" s="1" t="s">
        <v>36</v>
      </c>
      <c r="C102" s="1">
        <v>2006.0</v>
      </c>
      <c r="D102" s="2">
        <v>4.613099098</v>
      </c>
      <c r="E102" s="3">
        <v>7.590978146</v>
      </c>
      <c r="F102" s="3">
        <v>0.723840773</v>
      </c>
      <c r="G102" s="3">
        <v>60.5</v>
      </c>
      <c r="H102" s="3">
        <v>0.701759934</v>
      </c>
      <c r="I102" s="3">
        <v>-0.092669666</v>
      </c>
      <c r="J102" s="3">
        <v>0.768155158</v>
      </c>
    </row>
    <row r="103">
      <c r="A103" s="1" t="s">
        <v>110</v>
      </c>
      <c r="B103" s="1" t="s">
        <v>42</v>
      </c>
      <c r="C103" s="1">
        <v>2006.0</v>
      </c>
      <c r="D103" s="2">
        <v>3.922484159</v>
      </c>
      <c r="E103" s="3">
        <v>7.459784985</v>
      </c>
      <c r="F103" s="3">
        <v>0.782916188</v>
      </c>
      <c r="G103" s="3">
        <v>50.75999832</v>
      </c>
      <c r="H103" s="3">
        <v>0.786858559</v>
      </c>
      <c r="I103" s="3">
        <v>-0.02690478</v>
      </c>
      <c r="J103" s="3">
        <v>0.649104774</v>
      </c>
    </row>
    <row r="104">
      <c r="A104" s="1" t="s">
        <v>111</v>
      </c>
      <c r="B104" s="1" t="s">
        <v>47</v>
      </c>
      <c r="C104" s="1">
        <v>2006.0</v>
      </c>
      <c r="D104" s="2">
        <v>5.88543272</v>
      </c>
      <c r="E104" s="3">
        <v>9.45248127</v>
      </c>
      <c r="F104" s="3">
        <v>0.894326627</v>
      </c>
      <c r="G104" s="3">
        <v>66.37999725</v>
      </c>
      <c r="H104" s="3">
        <v>0.863195002</v>
      </c>
      <c r="I104" s="3">
        <v>0.328907818</v>
      </c>
      <c r="J104" s="3">
        <v>0.934745491</v>
      </c>
    </row>
    <row r="105">
      <c r="A105" s="1" t="s">
        <v>112</v>
      </c>
      <c r="B105" s="1" t="s">
        <v>42</v>
      </c>
      <c r="C105" s="1">
        <v>2006.0</v>
      </c>
      <c r="D105" s="2">
        <v>3.202429295</v>
      </c>
      <c r="E105" s="3">
        <v>7.341597557</v>
      </c>
      <c r="F105" s="3">
        <v>0.435413569</v>
      </c>
      <c r="G105" s="3">
        <v>50.24000168</v>
      </c>
      <c r="H105" s="3">
        <v>0.628228486</v>
      </c>
      <c r="I105" s="3">
        <v>-0.026758458</v>
      </c>
      <c r="J105" s="3">
        <v>0.849971652</v>
      </c>
    </row>
    <row r="106">
      <c r="A106" s="1" t="s">
        <v>113</v>
      </c>
      <c r="C106" s="1">
        <v>2006.0</v>
      </c>
      <c r="D106" s="2">
        <v>5.832188606</v>
      </c>
      <c r="E106" s="3">
        <v>10.17208767</v>
      </c>
      <c r="F106" s="3">
        <v>0.886789143</v>
      </c>
      <c r="G106" s="3">
        <v>61.77999878</v>
      </c>
      <c r="H106" s="3">
        <v>0.840088725</v>
      </c>
      <c r="I106" s="3">
        <v>0.141344205</v>
      </c>
      <c r="J106" s="3">
        <v>0.917428493</v>
      </c>
    </row>
    <row r="107">
      <c r="A107" s="1" t="s">
        <v>114</v>
      </c>
      <c r="B107" s="1" t="s">
        <v>42</v>
      </c>
      <c r="C107" s="1">
        <v>2006.0</v>
      </c>
      <c r="D107" s="2">
        <v>3.733583927</v>
      </c>
      <c r="E107" s="3">
        <v>7.370232105</v>
      </c>
      <c r="F107" s="3">
        <v>0.760255516</v>
      </c>
      <c r="G107" s="3">
        <v>48.74000168</v>
      </c>
      <c r="H107" s="3">
        <v>0.746722817</v>
      </c>
      <c r="I107" s="3">
        <v>-0.042478558</v>
      </c>
      <c r="J107" s="3">
        <v>0.80658859</v>
      </c>
    </row>
    <row r="108">
      <c r="A108" s="1" t="s">
        <v>115</v>
      </c>
      <c r="B108" s="1" t="s">
        <v>36</v>
      </c>
      <c r="C108" s="1">
        <v>2006.0</v>
      </c>
      <c r="D108" s="2">
        <v>4.803954124</v>
      </c>
      <c r="E108" s="3">
        <v>9.414028168</v>
      </c>
      <c r="F108" s="3">
        <v>0.852453351</v>
      </c>
      <c r="G108" s="3">
        <v>60.91999817</v>
      </c>
      <c r="H108" s="3">
        <v>0.623814106</v>
      </c>
      <c r="I108" s="3">
        <v>-0.262653708</v>
      </c>
      <c r="J108" s="3">
        <v>0.929431498</v>
      </c>
    </row>
    <row r="109">
      <c r="A109" s="1" t="s">
        <v>116</v>
      </c>
      <c r="B109" s="1" t="s">
        <v>10</v>
      </c>
      <c r="C109" s="1">
        <v>2006.0</v>
      </c>
      <c r="D109" s="2">
        <v>6.734221935</v>
      </c>
      <c r="E109" s="3">
        <v>11.43305492</v>
      </c>
      <c r="F109" s="3">
        <v>0.903410435</v>
      </c>
      <c r="G109" s="3">
        <v>64.86000061</v>
      </c>
      <c r="H109" s="3">
        <v>0.89755702</v>
      </c>
      <c r="I109" s="3">
        <v>-0.042062353</v>
      </c>
      <c r="J109" s="3">
        <v>0.203358769</v>
      </c>
    </row>
    <row r="110">
      <c r="A110" s="1" t="s">
        <v>117</v>
      </c>
      <c r="B110" s="1" t="s">
        <v>1</v>
      </c>
      <c r="C110" s="1">
        <v>2006.0</v>
      </c>
      <c r="D110" s="2">
        <v>7.18179369</v>
      </c>
      <c r="E110" s="3">
        <v>10.92078495</v>
      </c>
      <c r="F110" s="3">
        <v>0.964571774</v>
      </c>
      <c r="G110" s="3">
        <v>66.77999878</v>
      </c>
      <c r="H110" s="3">
        <v>0.911496103</v>
      </c>
      <c r="I110" s="4"/>
      <c r="J110" s="3">
        <v>0.600308657</v>
      </c>
    </row>
    <row r="111">
      <c r="A111" s="1" t="s">
        <v>118</v>
      </c>
      <c r="B111" s="1" t="s">
        <v>5</v>
      </c>
      <c r="C111" s="1">
        <v>2006.0</v>
      </c>
      <c r="D111" s="2">
        <v>5.785868168</v>
      </c>
      <c r="E111" s="3">
        <v>9.629241943</v>
      </c>
      <c r="F111" s="3">
        <v>0.911876857</v>
      </c>
      <c r="G111" s="3">
        <v>66.77999878</v>
      </c>
      <c r="H111" s="3">
        <v>0.806579232</v>
      </c>
      <c r="I111" s="3">
        <v>-0.122032814</v>
      </c>
      <c r="J111" s="3">
        <v>0.476627111</v>
      </c>
    </row>
    <row r="112">
      <c r="A112" s="1" t="s">
        <v>119</v>
      </c>
      <c r="B112" s="1" t="s">
        <v>36</v>
      </c>
      <c r="C112" s="1">
        <v>2006.0</v>
      </c>
      <c r="D112" s="2">
        <v>5.232322216</v>
      </c>
      <c r="E112" s="3">
        <v>8.255723</v>
      </c>
      <c r="F112" s="3">
        <v>0.903066933</v>
      </c>
      <c r="G112" s="3">
        <v>61.34000015</v>
      </c>
      <c r="H112" s="3">
        <v>0.784301162</v>
      </c>
      <c r="I112" s="3">
        <v>-0.122146532</v>
      </c>
      <c r="J112" s="3">
        <v>0.608808279</v>
      </c>
    </row>
    <row r="113">
      <c r="A113" s="1" t="s">
        <v>33</v>
      </c>
      <c r="B113" s="1" t="s">
        <v>5</v>
      </c>
      <c r="C113" s="1">
        <v>2006.0</v>
      </c>
      <c r="D113" s="2">
        <v>6.525146008</v>
      </c>
      <c r="E113" s="3">
        <v>9.467176437</v>
      </c>
      <c r="F113" s="3">
        <v>0.946309865</v>
      </c>
      <c r="G113" s="3">
        <v>65.45999908</v>
      </c>
      <c r="H113" s="3">
        <v>0.798280835</v>
      </c>
      <c r="I113" s="3">
        <v>-0.034786578</v>
      </c>
      <c r="J113" s="3">
        <v>0.646170914</v>
      </c>
    </row>
    <row r="114">
      <c r="A114" s="1" t="s">
        <v>120</v>
      </c>
      <c r="B114" s="1" t="s">
        <v>47</v>
      </c>
      <c r="C114" s="1">
        <v>2006.0</v>
      </c>
      <c r="D114" s="2">
        <v>5.293659687</v>
      </c>
      <c r="E114" s="3">
        <v>8.553801537</v>
      </c>
      <c r="F114" s="3">
        <v>0.887664497</v>
      </c>
      <c r="G114" s="3">
        <v>64.18000031</v>
      </c>
      <c r="H114" s="3">
        <v>0.885792136</v>
      </c>
      <c r="I114" s="3">
        <v>-0.00345441</v>
      </c>
      <c r="J114" s="4"/>
    </row>
    <row r="115">
      <c r="A115" s="1" t="s">
        <v>121</v>
      </c>
      <c r="B115" s="1" t="s">
        <v>42</v>
      </c>
      <c r="C115" s="1">
        <v>2006.0</v>
      </c>
      <c r="D115" s="2">
        <v>4.824454784</v>
      </c>
      <c r="E115" s="3">
        <v>7.83403492</v>
      </c>
      <c r="F115" s="3">
        <v>0.797664523</v>
      </c>
      <c r="G115" s="3">
        <v>46.75999832</v>
      </c>
      <c r="H115" s="3">
        <v>0.720971525</v>
      </c>
      <c r="I115" s="3">
        <v>-0.008994478</v>
      </c>
      <c r="J115" s="3">
        <v>0.78528136</v>
      </c>
    </row>
    <row r="116">
      <c r="A116" s="1" t="s">
        <v>122</v>
      </c>
      <c r="B116" s="1" t="s">
        <v>42</v>
      </c>
      <c r="C116" s="1">
        <v>2006.0</v>
      </c>
      <c r="D116" s="2">
        <v>3.826268435</v>
      </c>
      <c r="E116" s="3">
        <v>7.459545135</v>
      </c>
      <c r="F116" s="3">
        <v>0.821655512</v>
      </c>
      <c r="G116" s="3">
        <v>40.40000153</v>
      </c>
      <c r="H116" s="3">
        <v>0.431110412</v>
      </c>
      <c r="I116" s="3">
        <v>-0.059926417</v>
      </c>
      <c r="J116" s="3">
        <v>0.904756904</v>
      </c>
    </row>
    <row r="117">
      <c r="A117" s="1" t="s">
        <v>123</v>
      </c>
      <c r="B117" s="1" t="s">
        <v>15</v>
      </c>
      <c r="C117" s="1">
        <v>2007.0</v>
      </c>
      <c r="D117" s="2">
        <v>4.634251595</v>
      </c>
      <c r="E117" s="3">
        <v>9.121704102</v>
      </c>
      <c r="F117" s="3">
        <v>0.821371615</v>
      </c>
      <c r="G117" s="3">
        <v>66.76000214</v>
      </c>
      <c r="H117" s="3">
        <v>0.528604746</v>
      </c>
      <c r="I117" s="3">
        <v>-0.010428508</v>
      </c>
      <c r="J117" s="3">
        <v>0.874699533</v>
      </c>
    </row>
    <row r="118">
      <c r="A118" s="1" t="s">
        <v>34</v>
      </c>
      <c r="B118" s="1" t="s">
        <v>5</v>
      </c>
      <c r="C118" s="1">
        <v>2007.0</v>
      </c>
      <c r="D118" s="2">
        <v>6.073158264</v>
      </c>
      <c r="E118" s="3">
        <v>10.01307106</v>
      </c>
      <c r="F118" s="3">
        <v>0.862205565</v>
      </c>
      <c r="G118" s="3">
        <v>65.94000244</v>
      </c>
      <c r="H118" s="3">
        <v>0.652832627</v>
      </c>
      <c r="I118" s="3">
        <v>-0.144076824</v>
      </c>
      <c r="J118" s="3">
        <v>0.881057739</v>
      </c>
    </row>
    <row r="119">
      <c r="A119" s="1" t="s">
        <v>35</v>
      </c>
      <c r="B119" s="1" t="s">
        <v>36</v>
      </c>
      <c r="C119" s="1">
        <v>2007.0</v>
      </c>
      <c r="D119" s="2">
        <v>4.881515503</v>
      </c>
      <c r="E119" s="3">
        <v>9.156567574</v>
      </c>
      <c r="F119" s="3">
        <v>0.75964433</v>
      </c>
      <c r="G119" s="3">
        <v>64.08000183</v>
      </c>
      <c r="H119" s="3">
        <v>0.605410755</v>
      </c>
      <c r="I119" s="3">
        <v>-0.252352089</v>
      </c>
      <c r="J119" s="3">
        <v>0.817444861</v>
      </c>
    </row>
    <row r="120">
      <c r="A120" s="1" t="s">
        <v>0</v>
      </c>
      <c r="B120" s="1" t="s">
        <v>1</v>
      </c>
      <c r="C120" s="1">
        <v>2007.0</v>
      </c>
      <c r="D120" s="2">
        <v>7.285390854</v>
      </c>
      <c r="E120" s="3">
        <v>10.69443417</v>
      </c>
      <c r="F120" s="3">
        <v>0.965276182</v>
      </c>
      <c r="G120" s="3">
        <v>69.95999908</v>
      </c>
      <c r="H120" s="3">
        <v>0.890681982</v>
      </c>
      <c r="I120" s="3">
        <v>0.343434006</v>
      </c>
      <c r="J120" s="3">
        <v>0.512578487</v>
      </c>
    </row>
    <row r="121">
      <c r="A121" s="1" t="s">
        <v>38</v>
      </c>
      <c r="B121" s="1" t="s">
        <v>36</v>
      </c>
      <c r="C121" s="1">
        <v>2007.0</v>
      </c>
      <c r="D121" s="2">
        <v>4.56815958</v>
      </c>
      <c r="E121" s="3">
        <v>9.365991592</v>
      </c>
      <c r="F121" s="3">
        <v>0.753246784</v>
      </c>
      <c r="G121" s="3">
        <v>60.86000061</v>
      </c>
      <c r="H121" s="3">
        <v>0.522046328</v>
      </c>
      <c r="I121" s="3">
        <v>-0.208600223</v>
      </c>
      <c r="J121" s="3">
        <v>0.870909989</v>
      </c>
    </row>
    <row r="122">
      <c r="A122" s="1" t="s">
        <v>39</v>
      </c>
      <c r="B122" s="1" t="s">
        <v>25</v>
      </c>
      <c r="C122" s="1">
        <v>2007.0</v>
      </c>
      <c r="D122" s="2">
        <v>4.607322216</v>
      </c>
      <c r="E122" s="3">
        <v>7.997421265</v>
      </c>
      <c r="F122" s="3">
        <v>0.514170706</v>
      </c>
      <c r="G122" s="3">
        <v>59.63999939</v>
      </c>
      <c r="H122" s="3">
        <v>0.604538321</v>
      </c>
      <c r="I122" s="3">
        <v>0.027072242</v>
      </c>
      <c r="J122" s="3">
        <v>0.806116879</v>
      </c>
    </row>
    <row r="123">
      <c r="A123" s="1" t="s">
        <v>40</v>
      </c>
      <c r="B123" s="1" t="s">
        <v>36</v>
      </c>
      <c r="C123" s="1">
        <v>2007.0</v>
      </c>
      <c r="D123" s="2">
        <v>5.616976261</v>
      </c>
      <c r="E123" s="3">
        <v>9.576188087</v>
      </c>
      <c r="F123" s="3">
        <v>0.857527673</v>
      </c>
      <c r="G123" s="3">
        <v>60.61999893</v>
      </c>
      <c r="H123" s="3">
        <v>0.667299509</v>
      </c>
      <c r="I123" s="3">
        <v>-0.228082791</v>
      </c>
      <c r="J123" s="3">
        <v>0.694849432</v>
      </c>
    </row>
    <row r="124">
      <c r="A124" s="1" t="s">
        <v>2</v>
      </c>
      <c r="B124" s="1" t="s">
        <v>3</v>
      </c>
      <c r="C124" s="1">
        <v>2007.0</v>
      </c>
      <c r="D124" s="2">
        <v>7.218839645</v>
      </c>
      <c r="E124" s="3">
        <v>10.79118156</v>
      </c>
      <c r="F124" s="3">
        <v>0.921602786</v>
      </c>
      <c r="G124" s="3">
        <v>68.72000122</v>
      </c>
      <c r="H124" s="3">
        <v>0.900870383</v>
      </c>
      <c r="I124" s="3">
        <v>0.065253459</v>
      </c>
      <c r="J124" s="3">
        <v>0.721093476</v>
      </c>
    </row>
    <row r="125">
      <c r="A125" s="1" t="s">
        <v>124</v>
      </c>
      <c r="C125" s="1">
        <v>2007.0</v>
      </c>
      <c r="D125" s="2">
        <v>6.450644493</v>
      </c>
      <c r="E125" s="3">
        <v>9.191672325</v>
      </c>
      <c r="F125" s="3">
        <v>0.87226665</v>
      </c>
      <c r="G125" s="3">
        <v>64.30000305</v>
      </c>
      <c r="H125" s="3">
        <v>0.705305934</v>
      </c>
      <c r="I125" s="3">
        <v>0.00844966</v>
      </c>
      <c r="J125" s="3">
        <v>0.768984437</v>
      </c>
    </row>
    <row r="126">
      <c r="A126" s="1" t="s">
        <v>43</v>
      </c>
      <c r="B126" s="1" t="s">
        <v>5</v>
      </c>
      <c r="C126" s="1">
        <v>2007.0</v>
      </c>
      <c r="D126" s="2">
        <v>5.628419399</v>
      </c>
      <c r="E126" s="3">
        <v>8.697794914</v>
      </c>
      <c r="F126" s="3">
        <v>0.796136498</v>
      </c>
      <c r="G126" s="3">
        <v>61.09999847</v>
      </c>
      <c r="H126" s="3">
        <v>0.779935241</v>
      </c>
      <c r="I126" s="3">
        <v>-7.25256E-4</v>
      </c>
      <c r="J126" s="3">
        <v>0.816993952</v>
      </c>
    </row>
    <row r="127">
      <c r="A127" s="1" t="s">
        <v>125</v>
      </c>
      <c r="B127" s="1" t="s">
        <v>15</v>
      </c>
      <c r="C127" s="1">
        <v>2007.0</v>
      </c>
      <c r="D127" s="2">
        <v>4.899806976</v>
      </c>
      <c r="E127" s="3">
        <v>9.19063282</v>
      </c>
      <c r="F127" s="3">
        <v>0.76560384</v>
      </c>
      <c r="G127" s="3">
        <v>67.0</v>
      </c>
      <c r="H127" s="3">
        <v>0.341565669</v>
      </c>
      <c r="I127" s="3">
        <v>0.00848286</v>
      </c>
      <c r="J127" s="3">
        <v>0.92612499</v>
      </c>
    </row>
    <row r="128">
      <c r="A128" s="1" t="s">
        <v>4</v>
      </c>
      <c r="B128" s="1" t="s">
        <v>5</v>
      </c>
      <c r="C128" s="1">
        <v>2007.0</v>
      </c>
      <c r="D128" s="2">
        <v>6.320672989</v>
      </c>
      <c r="E128" s="3">
        <v>9.511839867</v>
      </c>
      <c r="F128" s="3">
        <v>0.886402428</v>
      </c>
      <c r="G128" s="3">
        <v>63.41999817</v>
      </c>
      <c r="H128" s="3">
        <v>0.776644826</v>
      </c>
      <c r="I128" s="3">
        <v>-0.019236436</v>
      </c>
      <c r="J128" s="3">
        <v>0.72803849</v>
      </c>
    </row>
    <row r="129">
      <c r="A129" s="1" t="s">
        <v>126</v>
      </c>
      <c r="B129" s="1" t="s">
        <v>15</v>
      </c>
      <c r="C129" s="1">
        <v>2007.0</v>
      </c>
      <c r="D129" s="2">
        <v>3.843797922</v>
      </c>
      <c r="E129" s="3">
        <v>9.746398926</v>
      </c>
      <c r="F129" s="3">
        <v>0.831507623</v>
      </c>
      <c r="G129" s="3">
        <v>64.77999878</v>
      </c>
      <c r="H129" s="3">
        <v>0.5657866</v>
      </c>
      <c r="I129" s="3">
        <v>-0.143415853</v>
      </c>
      <c r="J129" s="3">
        <v>0.976061046</v>
      </c>
    </row>
    <row r="130">
      <c r="A130" s="1" t="s">
        <v>45</v>
      </c>
      <c r="B130" s="1" t="s">
        <v>42</v>
      </c>
      <c r="C130" s="1">
        <v>2007.0</v>
      </c>
      <c r="D130" s="2">
        <v>4.017130375</v>
      </c>
      <c r="E130" s="3">
        <v>7.337188244</v>
      </c>
      <c r="F130" s="3">
        <v>0.770785034</v>
      </c>
      <c r="G130" s="3">
        <v>49.88000107</v>
      </c>
      <c r="H130" s="3">
        <v>0.582292378</v>
      </c>
      <c r="I130" s="3">
        <v>-0.058656864</v>
      </c>
      <c r="J130" s="3">
        <v>0.832764924</v>
      </c>
    </row>
    <row r="131">
      <c r="A131" s="1" t="s">
        <v>46</v>
      </c>
      <c r="B131" s="1" t="s">
        <v>47</v>
      </c>
      <c r="C131" s="1">
        <v>2007.0</v>
      </c>
      <c r="D131" s="2">
        <v>4.15597105</v>
      </c>
      <c r="E131" s="3">
        <v>7.826251507</v>
      </c>
      <c r="F131" s="3">
        <v>0.675132096</v>
      </c>
      <c r="G131" s="3">
        <v>57.97999954</v>
      </c>
      <c r="H131" s="3">
        <v>0.818699539</v>
      </c>
      <c r="I131" s="3">
        <v>0.113903776</v>
      </c>
      <c r="J131" s="3">
        <v>0.878507555</v>
      </c>
    </row>
    <row r="132">
      <c r="A132" s="1" t="s">
        <v>48</v>
      </c>
      <c r="B132" s="1" t="s">
        <v>42</v>
      </c>
      <c r="C132" s="1">
        <v>2007.0</v>
      </c>
      <c r="D132" s="2">
        <v>4.349939346</v>
      </c>
      <c r="E132" s="3">
        <v>8.104486465</v>
      </c>
      <c r="F132" s="3">
        <v>0.717394173</v>
      </c>
      <c r="G132" s="3">
        <v>48.27999878</v>
      </c>
      <c r="H132" s="3">
        <v>0.643883944</v>
      </c>
      <c r="I132" s="3">
        <v>-0.03891449</v>
      </c>
      <c r="J132" s="3">
        <v>0.910349727</v>
      </c>
    </row>
    <row r="133">
      <c r="A133" s="1" t="s">
        <v>6</v>
      </c>
      <c r="B133" s="1" t="s">
        <v>1</v>
      </c>
      <c r="C133" s="1">
        <v>2007.0</v>
      </c>
      <c r="D133" s="2">
        <v>7.481752872</v>
      </c>
      <c r="E133" s="3">
        <v>10.73396969</v>
      </c>
      <c r="F133" s="4"/>
      <c r="G133" s="3">
        <v>70.62000275</v>
      </c>
      <c r="H133" s="3">
        <v>0.930341303</v>
      </c>
      <c r="I133" s="3">
        <v>0.245596439</v>
      </c>
      <c r="J133" s="3">
        <v>0.405608416</v>
      </c>
    </row>
    <row r="134">
      <c r="A134" s="1" t="s">
        <v>127</v>
      </c>
      <c r="C134" s="1">
        <v>2007.0</v>
      </c>
      <c r="D134" s="2">
        <v>4.160129547</v>
      </c>
      <c r="E134" s="3">
        <v>6.945773602</v>
      </c>
      <c r="F134" s="3">
        <v>0.532296896</v>
      </c>
      <c r="G134" s="3">
        <v>41.47999954</v>
      </c>
      <c r="H134" s="3">
        <v>0.662871003</v>
      </c>
      <c r="I134" s="3">
        <v>0.082949884</v>
      </c>
      <c r="J134" s="3">
        <v>0.782130718</v>
      </c>
    </row>
    <row r="135">
      <c r="A135" s="1" t="s">
        <v>49</v>
      </c>
      <c r="B135" s="1" t="s">
        <v>42</v>
      </c>
      <c r="C135" s="1">
        <v>2007.0</v>
      </c>
      <c r="D135" s="2">
        <v>4.141326904</v>
      </c>
      <c r="E135" s="3">
        <v>7.367519379</v>
      </c>
      <c r="F135" s="3">
        <v>0.478950858</v>
      </c>
      <c r="G135" s="3">
        <v>47.45999908</v>
      </c>
      <c r="H135" s="3">
        <v>0.294611782</v>
      </c>
      <c r="I135" s="3">
        <v>-0.013499532</v>
      </c>
      <c r="J135" s="3">
        <v>0.873609602</v>
      </c>
    </row>
    <row r="136">
      <c r="A136" s="1" t="s">
        <v>50</v>
      </c>
      <c r="B136" s="1" t="s">
        <v>5</v>
      </c>
      <c r="C136" s="1">
        <v>2007.0</v>
      </c>
      <c r="D136" s="2">
        <v>5.697929859</v>
      </c>
      <c r="E136" s="3">
        <v>9.910489082</v>
      </c>
      <c r="F136" s="3">
        <v>0.814620972</v>
      </c>
      <c r="G136" s="3">
        <v>67.95999908</v>
      </c>
      <c r="H136" s="3">
        <v>0.66190511</v>
      </c>
      <c r="I136" s="3">
        <v>0.238680527</v>
      </c>
      <c r="J136" s="3">
        <v>0.722670555</v>
      </c>
    </row>
    <row r="137">
      <c r="A137" s="1" t="s">
        <v>51</v>
      </c>
      <c r="B137" s="1" t="s">
        <v>19</v>
      </c>
      <c r="C137" s="1">
        <v>2007.0</v>
      </c>
      <c r="D137" s="2">
        <v>4.86286211</v>
      </c>
      <c r="E137" s="3">
        <v>8.823967934</v>
      </c>
      <c r="F137" s="3">
        <v>0.810852408</v>
      </c>
      <c r="G137" s="3">
        <v>65.91999817</v>
      </c>
      <c r="H137" s="4"/>
      <c r="I137" s="3">
        <v>-0.178882852</v>
      </c>
      <c r="J137" s="4"/>
    </row>
    <row r="138">
      <c r="A138" s="1" t="s">
        <v>52</v>
      </c>
      <c r="B138" s="1" t="s">
        <v>5</v>
      </c>
      <c r="C138" s="1">
        <v>2007.0</v>
      </c>
      <c r="D138" s="2">
        <v>6.138411522</v>
      </c>
      <c r="E138" s="3">
        <v>9.33012867</v>
      </c>
      <c r="F138" s="3">
        <v>0.893706799</v>
      </c>
      <c r="G138" s="3">
        <v>66.54000092</v>
      </c>
      <c r="H138" s="3">
        <v>0.785865963</v>
      </c>
      <c r="I138" s="3">
        <v>-0.043440264</v>
      </c>
      <c r="J138" s="3">
        <v>0.85976088</v>
      </c>
    </row>
    <row r="139">
      <c r="A139" s="1" t="s">
        <v>53</v>
      </c>
      <c r="B139" s="1" t="s">
        <v>5</v>
      </c>
      <c r="C139" s="1">
        <v>2007.0</v>
      </c>
      <c r="D139" s="2">
        <v>7.432132244</v>
      </c>
      <c r="E139" s="3">
        <v>9.671673775</v>
      </c>
      <c r="F139" s="3">
        <v>0.917678237</v>
      </c>
      <c r="G139" s="3">
        <v>68.72000122</v>
      </c>
      <c r="H139" s="3">
        <v>0.922735691</v>
      </c>
      <c r="I139" s="3">
        <v>0.091504224</v>
      </c>
      <c r="J139" s="3">
        <v>0.819655001</v>
      </c>
    </row>
    <row r="140">
      <c r="A140" s="1" t="s">
        <v>128</v>
      </c>
      <c r="B140" s="1" t="s">
        <v>15</v>
      </c>
      <c r="C140" s="1">
        <v>2007.0</v>
      </c>
      <c r="D140" s="2">
        <v>5.820907593</v>
      </c>
      <c r="E140" s="3">
        <v>10.17382431</v>
      </c>
      <c r="F140" s="3">
        <v>0.909822166</v>
      </c>
      <c r="G140" s="3">
        <v>66.94000244</v>
      </c>
      <c r="H140" s="3">
        <v>0.662205756</v>
      </c>
      <c r="I140" s="3">
        <v>-0.09655869</v>
      </c>
      <c r="J140" s="3">
        <v>0.934273541</v>
      </c>
    </row>
    <row r="141">
      <c r="A141" s="1" t="s">
        <v>7</v>
      </c>
      <c r="C141" s="1">
        <v>2007.0</v>
      </c>
      <c r="D141" s="2">
        <v>6.500194073</v>
      </c>
      <c r="E141" s="3">
        <v>10.43282795</v>
      </c>
      <c r="F141" s="3">
        <v>0.899779022</v>
      </c>
      <c r="G141" s="3">
        <v>67.33999634</v>
      </c>
      <c r="H141" s="3">
        <v>0.798949361</v>
      </c>
      <c r="I141" s="3">
        <v>-0.067165785</v>
      </c>
      <c r="J141" s="3">
        <v>0.927871466</v>
      </c>
    </row>
    <row r="142">
      <c r="A142" s="1" t="s">
        <v>8</v>
      </c>
      <c r="B142" s="1" t="s">
        <v>3</v>
      </c>
      <c r="C142" s="1">
        <v>2007.0</v>
      </c>
      <c r="D142" s="2">
        <v>7.834233284</v>
      </c>
      <c r="E142" s="3">
        <v>10.88872623</v>
      </c>
      <c r="F142" s="3">
        <v>0.954201102</v>
      </c>
      <c r="G142" s="3">
        <v>68.73999786</v>
      </c>
      <c r="H142" s="3">
        <v>0.932086229</v>
      </c>
      <c r="I142" s="3">
        <v>0.235808134</v>
      </c>
      <c r="J142" s="3">
        <v>0.206005678</v>
      </c>
    </row>
    <row r="143">
      <c r="A143" s="1" t="s">
        <v>56</v>
      </c>
      <c r="B143" s="1" t="s">
        <v>5</v>
      </c>
      <c r="C143" s="1">
        <v>2007.0</v>
      </c>
      <c r="D143" s="2">
        <v>5.081305981</v>
      </c>
      <c r="E143" s="3">
        <v>9.365398407</v>
      </c>
      <c r="F143" s="3">
        <v>0.847544849</v>
      </c>
      <c r="G143" s="3">
        <v>65.12000275</v>
      </c>
      <c r="H143" s="3">
        <v>0.886246681</v>
      </c>
      <c r="I143" s="3">
        <v>-0.010273828</v>
      </c>
      <c r="J143" s="3">
        <v>0.771574259</v>
      </c>
    </row>
    <row r="144">
      <c r="A144" s="1" t="s">
        <v>57</v>
      </c>
      <c r="B144" s="1" t="s">
        <v>5</v>
      </c>
      <c r="C144" s="1">
        <v>2007.0</v>
      </c>
      <c r="D144" s="2">
        <v>4.995875359</v>
      </c>
      <c r="E144" s="3">
        <v>9.193846703</v>
      </c>
      <c r="F144" s="3">
        <v>0.838859499</v>
      </c>
      <c r="G144" s="3">
        <v>64.77999878</v>
      </c>
      <c r="H144" s="3">
        <v>0.669843376</v>
      </c>
      <c r="I144" s="3">
        <v>-0.066260122</v>
      </c>
      <c r="J144" s="3">
        <v>0.829651475</v>
      </c>
    </row>
    <row r="145">
      <c r="A145" s="1" t="s">
        <v>9</v>
      </c>
      <c r="B145" s="1" t="s">
        <v>10</v>
      </c>
      <c r="C145" s="1">
        <v>2007.0</v>
      </c>
      <c r="D145" s="2">
        <v>5.540510654</v>
      </c>
      <c r="E145" s="3">
        <v>9.085371971</v>
      </c>
      <c r="F145" s="3">
        <v>0.685863256</v>
      </c>
      <c r="G145" s="3">
        <v>61.52000046</v>
      </c>
      <c r="H145" s="3">
        <v>0.609076858</v>
      </c>
      <c r="I145" s="3">
        <v>-0.119832203</v>
      </c>
      <c r="J145" s="4"/>
    </row>
    <row r="146">
      <c r="A146" s="1" t="s">
        <v>58</v>
      </c>
      <c r="B146" s="1" t="s">
        <v>5</v>
      </c>
      <c r="C146" s="1">
        <v>2007.0</v>
      </c>
      <c r="D146" s="2">
        <v>5.295535088</v>
      </c>
      <c r="E146" s="3">
        <v>8.901626587</v>
      </c>
      <c r="F146" s="3">
        <v>0.716827035</v>
      </c>
      <c r="G146" s="3">
        <v>64.94000244</v>
      </c>
      <c r="H146" s="3">
        <v>0.638936818</v>
      </c>
      <c r="I146" s="3">
        <v>-0.018540692</v>
      </c>
      <c r="J146" s="3">
        <v>0.785098732</v>
      </c>
    </row>
    <row r="147">
      <c r="A147" s="1" t="s">
        <v>59</v>
      </c>
      <c r="B147" s="1" t="s">
        <v>15</v>
      </c>
      <c r="C147" s="1">
        <v>2007.0</v>
      </c>
      <c r="D147" s="2">
        <v>5.332044125</v>
      </c>
      <c r="E147" s="3">
        <v>10.34626675</v>
      </c>
      <c r="F147" s="3">
        <v>0.895631552</v>
      </c>
      <c r="G147" s="3">
        <v>66.05999756</v>
      </c>
      <c r="H147" s="3">
        <v>0.712120891</v>
      </c>
      <c r="I147" s="3">
        <v>-0.24968648</v>
      </c>
      <c r="J147" s="3">
        <v>0.742697179</v>
      </c>
    </row>
    <row r="148">
      <c r="A148" s="1" t="s">
        <v>61</v>
      </c>
      <c r="B148" s="1" t="s">
        <v>36</v>
      </c>
      <c r="C148" s="1">
        <v>2007.0</v>
      </c>
      <c r="D148" s="2">
        <v>3.707194567</v>
      </c>
      <c r="E148" s="3">
        <v>9.117116928</v>
      </c>
      <c r="F148" s="3">
        <v>0.54836905</v>
      </c>
      <c r="G148" s="3">
        <v>63.40000153</v>
      </c>
      <c r="H148" s="3">
        <v>0.463722527</v>
      </c>
      <c r="I148" s="3">
        <v>-0.269574046</v>
      </c>
      <c r="J148" s="3">
        <v>0.697340012</v>
      </c>
    </row>
    <row r="149">
      <c r="A149" s="1" t="s">
        <v>12</v>
      </c>
      <c r="B149" s="1" t="s">
        <v>3</v>
      </c>
      <c r="C149" s="1">
        <v>2007.0</v>
      </c>
      <c r="D149" s="2">
        <v>6.416819572</v>
      </c>
      <c r="E149" s="3">
        <v>10.76004124</v>
      </c>
      <c r="F149" s="3">
        <v>0.925937593</v>
      </c>
      <c r="G149" s="3">
        <v>69.94000244</v>
      </c>
      <c r="H149" s="3">
        <v>0.800878227</v>
      </c>
      <c r="I149" s="3">
        <v>0.162688553</v>
      </c>
      <c r="J149" s="3">
        <v>0.792179406</v>
      </c>
    </row>
    <row r="150">
      <c r="A150" s="1" t="s">
        <v>62</v>
      </c>
      <c r="B150" s="1" t="s">
        <v>42</v>
      </c>
      <c r="C150" s="1">
        <v>2007.0</v>
      </c>
      <c r="D150" s="2">
        <v>5.220148087</v>
      </c>
      <c r="E150" s="3">
        <v>8.083511353</v>
      </c>
      <c r="F150" s="3">
        <v>0.729647696</v>
      </c>
      <c r="G150" s="3">
        <v>52.97999954</v>
      </c>
      <c r="H150" s="3">
        <v>0.891153276</v>
      </c>
      <c r="I150" s="3">
        <v>0.136071131</v>
      </c>
      <c r="J150" s="3">
        <v>0.771188259</v>
      </c>
    </row>
    <row r="151">
      <c r="A151" s="1" t="s">
        <v>13</v>
      </c>
      <c r="B151" s="1" t="s">
        <v>3</v>
      </c>
      <c r="C151" s="1">
        <v>2007.0</v>
      </c>
      <c r="D151" s="2">
        <v>6.646961212</v>
      </c>
      <c r="E151" s="3">
        <v>10.53528214</v>
      </c>
      <c r="F151" s="3">
        <v>0.808002651</v>
      </c>
      <c r="G151" s="3">
        <v>69.76000214</v>
      </c>
      <c r="H151" s="3">
        <v>0.575308859</v>
      </c>
      <c r="I151" s="3">
        <v>-0.193870589</v>
      </c>
      <c r="J151" s="3">
        <v>0.844570935</v>
      </c>
    </row>
    <row r="152">
      <c r="A152" s="1" t="s">
        <v>63</v>
      </c>
      <c r="B152" s="1" t="s">
        <v>5</v>
      </c>
      <c r="C152" s="1">
        <v>2007.0</v>
      </c>
      <c r="D152" s="2">
        <v>6.329581261</v>
      </c>
      <c r="E152" s="3">
        <v>8.891402245</v>
      </c>
      <c r="F152" s="3">
        <v>0.866397083</v>
      </c>
      <c r="G152" s="3">
        <v>59.25999832</v>
      </c>
      <c r="H152" s="3">
        <v>0.627586961</v>
      </c>
      <c r="I152" s="3">
        <v>0.133096263</v>
      </c>
      <c r="J152" s="3">
        <v>0.80974263</v>
      </c>
    </row>
    <row r="153">
      <c r="A153" s="1" t="s">
        <v>129</v>
      </c>
      <c r="C153" s="1">
        <v>2007.0</v>
      </c>
      <c r="D153" s="2">
        <v>5.992826462</v>
      </c>
      <c r="E153" s="3">
        <v>9.08853054</v>
      </c>
      <c r="F153" s="3">
        <v>0.848765194</v>
      </c>
      <c r="G153" s="3">
        <v>56.24000168</v>
      </c>
      <c r="H153" s="3">
        <v>0.694005668</v>
      </c>
      <c r="I153" s="3">
        <v>0.084674142</v>
      </c>
      <c r="J153" s="3">
        <v>0.835569084</v>
      </c>
    </row>
    <row r="154">
      <c r="A154" s="1" t="s">
        <v>65</v>
      </c>
      <c r="B154" s="1" t="s">
        <v>5</v>
      </c>
      <c r="C154" s="1">
        <v>2007.0</v>
      </c>
      <c r="D154" s="2">
        <v>5.09715414</v>
      </c>
      <c r="E154" s="3">
        <v>8.485170364</v>
      </c>
      <c r="F154" s="3">
        <v>0.818868577</v>
      </c>
      <c r="G154" s="3">
        <v>62.90000153</v>
      </c>
      <c r="H154" s="3">
        <v>0.675630987</v>
      </c>
      <c r="I154" s="3">
        <v>0.229019642</v>
      </c>
      <c r="J154" s="3">
        <v>0.825974703</v>
      </c>
    </row>
    <row r="155">
      <c r="A155" s="1" t="s">
        <v>14</v>
      </c>
      <c r="B155" s="1" t="s">
        <v>15</v>
      </c>
      <c r="C155" s="1">
        <v>2007.0</v>
      </c>
      <c r="D155" s="2">
        <v>4.953917027</v>
      </c>
      <c r="E155" s="3">
        <v>10.14751434</v>
      </c>
      <c r="F155" s="3">
        <v>0.93065387</v>
      </c>
      <c r="G155" s="3">
        <v>65.31999969</v>
      </c>
      <c r="H155" s="3">
        <v>0.538498104</v>
      </c>
      <c r="I155" s="3">
        <v>-0.164230525</v>
      </c>
      <c r="J155" s="3">
        <v>0.895177424</v>
      </c>
    </row>
    <row r="156">
      <c r="A156" s="1" t="s">
        <v>67</v>
      </c>
      <c r="B156" s="1" t="s">
        <v>25</v>
      </c>
      <c r="C156" s="1">
        <v>2007.0</v>
      </c>
      <c r="D156" s="2">
        <v>5.02679348</v>
      </c>
      <c r="E156" s="3">
        <v>8.200288773</v>
      </c>
      <c r="F156" s="3">
        <v>0.568992674</v>
      </c>
      <c r="G156" s="3">
        <v>56.22000122</v>
      </c>
      <c r="H156" s="3">
        <v>0.728892624</v>
      </c>
      <c r="I156" s="3">
        <v>-0.053103704</v>
      </c>
      <c r="J156" s="3">
        <v>0.862142861</v>
      </c>
    </row>
    <row r="157">
      <c r="A157" s="1" t="s">
        <v>68</v>
      </c>
      <c r="B157" s="1" t="s">
        <v>47</v>
      </c>
      <c r="C157" s="1">
        <v>2007.0</v>
      </c>
      <c r="D157" s="2">
        <v>5.101213932</v>
      </c>
      <c r="E157" s="3">
        <v>8.887655258</v>
      </c>
      <c r="F157" s="3">
        <v>0.703788102</v>
      </c>
      <c r="G157" s="3">
        <v>60.54000092</v>
      </c>
      <c r="H157" s="3">
        <v>0.603260338</v>
      </c>
      <c r="I157" s="3">
        <v>0.309535742</v>
      </c>
      <c r="J157" s="3">
        <v>0.959867001</v>
      </c>
    </row>
    <row r="158">
      <c r="A158" s="1" t="s">
        <v>16</v>
      </c>
      <c r="B158" s="1" t="s">
        <v>10</v>
      </c>
      <c r="C158" s="1">
        <v>2007.0</v>
      </c>
      <c r="D158" s="2">
        <v>5.336371422</v>
      </c>
      <c r="E158" s="3">
        <v>9.594892502</v>
      </c>
      <c r="F158" s="3">
        <v>0.71759212</v>
      </c>
      <c r="G158" s="3">
        <v>64.58000183</v>
      </c>
      <c r="H158" s="3">
        <v>0.532619894</v>
      </c>
      <c r="I158" s="3">
        <v>0.045288</v>
      </c>
      <c r="J158" s="3">
        <v>0.87164396</v>
      </c>
    </row>
    <row r="159">
      <c r="A159" s="1" t="s">
        <v>70</v>
      </c>
      <c r="B159" s="1" t="s">
        <v>10</v>
      </c>
      <c r="C159" s="1">
        <v>2007.0</v>
      </c>
      <c r="D159" s="2">
        <v>6.841114998</v>
      </c>
      <c r="E159" s="3">
        <v>10.40006256</v>
      </c>
      <c r="F159" s="3">
        <v>0.868216813</v>
      </c>
      <c r="G159" s="3">
        <v>71.16000366</v>
      </c>
      <c r="H159" s="3">
        <v>0.68286407</v>
      </c>
      <c r="I159" s="3">
        <v>0.217239365</v>
      </c>
      <c r="J159" s="3">
        <v>0.867820978</v>
      </c>
    </row>
    <row r="160">
      <c r="A160" s="1" t="s">
        <v>17</v>
      </c>
      <c r="B160" s="1" t="s">
        <v>3</v>
      </c>
      <c r="C160" s="1">
        <v>2007.0</v>
      </c>
      <c r="D160" s="2">
        <v>6.574412346</v>
      </c>
      <c r="E160" s="3">
        <v>10.72230911</v>
      </c>
      <c r="F160" s="3">
        <v>0.912292421</v>
      </c>
      <c r="G160" s="3">
        <v>70.80000305</v>
      </c>
      <c r="H160" s="3">
        <v>0.684297025</v>
      </c>
      <c r="I160" s="3">
        <v>0.10959781</v>
      </c>
      <c r="J160" s="3">
        <v>0.922196567</v>
      </c>
    </row>
    <row r="161">
      <c r="A161" s="1" t="s">
        <v>18</v>
      </c>
      <c r="B161" s="1" t="s">
        <v>19</v>
      </c>
      <c r="C161" s="1">
        <v>2007.0</v>
      </c>
      <c r="D161" s="2">
        <v>6.238197803</v>
      </c>
      <c r="E161" s="3">
        <v>10.57849312</v>
      </c>
      <c r="F161" s="3">
        <v>0.938148081</v>
      </c>
      <c r="G161" s="3">
        <v>72.63999939</v>
      </c>
      <c r="H161" s="3">
        <v>0.796054125</v>
      </c>
      <c r="I161" s="3">
        <v>-0.095640242</v>
      </c>
      <c r="J161" s="3">
        <v>0.809233308</v>
      </c>
    </row>
    <row r="162">
      <c r="A162" s="1" t="s">
        <v>20</v>
      </c>
      <c r="B162" s="1" t="s">
        <v>10</v>
      </c>
      <c r="C162" s="1">
        <v>2007.0</v>
      </c>
      <c r="D162" s="2">
        <v>5.59805727</v>
      </c>
      <c r="E162" s="3">
        <v>9.308220863</v>
      </c>
      <c r="F162" s="3">
        <v>0.840606511</v>
      </c>
      <c r="G162" s="3">
        <v>66.16000366</v>
      </c>
      <c r="H162" s="3">
        <v>0.646079123</v>
      </c>
      <c r="I162" s="3">
        <v>-0.114134409</v>
      </c>
      <c r="J162" s="3">
        <v>0.663644791</v>
      </c>
    </row>
    <row r="163">
      <c r="A163" s="1" t="s">
        <v>72</v>
      </c>
      <c r="B163" s="1" t="s">
        <v>36</v>
      </c>
      <c r="C163" s="1">
        <v>2007.0</v>
      </c>
      <c r="D163" s="2">
        <v>5.718553543</v>
      </c>
      <c r="E163" s="3">
        <v>9.878193855</v>
      </c>
      <c r="F163" s="3">
        <v>0.860892773</v>
      </c>
      <c r="G163" s="3">
        <v>58.59999847</v>
      </c>
      <c r="H163" s="3">
        <v>0.806299686</v>
      </c>
      <c r="I163" s="3">
        <v>-0.249100327</v>
      </c>
      <c r="J163" s="3">
        <v>0.865183055</v>
      </c>
    </row>
    <row r="164">
      <c r="A164" s="1" t="s">
        <v>73</v>
      </c>
      <c r="B164" s="1" t="s">
        <v>42</v>
      </c>
      <c r="C164" s="1">
        <v>2007.0</v>
      </c>
      <c r="D164" s="2">
        <v>4.575657845</v>
      </c>
      <c r="E164" s="3">
        <v>8.200929642</v>
      </c>
      <c r="F164" s="3">
        <v>0.841112077</v>
      </c>
      <c r="G164" s="3">
        <v>51.93999863</v>
      </c>
      <c r="H164" s="3">
        <v>0.749842286</v>
      </c>
      <c r="I164" s="3">
        <v>0.042769697</v>
      </c>
      <c r="J164" s="3">
        <v>0.798738539</v>
      </c>
    </row>
    <row r="165">
      <c r="A165" s="1" t="s">
        <v>130</v>
      </c>
      <c r="B165" s="1" t="s">
        <v>15</v>
      </c>
      <c r="C165" s="1">
        <v>2007.0</v>
      </c>
      <c r="D165" s="2">
        <v>5.103906155</v>
      </c>
      <c r="E165" s="4"/>
      <c r="F165" s="3">
        <v>0.847811699</v>
      </c>
      <c r="G165" s="4"/>
      <c r="H165" s="3">
        <v>0.381363839</v>
      </c>
      <c r="I165" s="4"/>
      <c r="J165" s="3">
        <v>0.894462228</v>
      </c>
    </row>
    <row r="166">
      <c r="A166" s="1" t="s">
        <v>75</v>
      </c>
      <c r="B166" s="1" t="s">
        <v>36</v>
      </c>
      <c r="C166" s="1">
        <v>2007.0</v>
      </c>
      <c r="D166" s="2">
        <v>4.697761536</v>
      </c>
      <c r="E166" s="3">
        <v>8.257814407</v>
      </c>
      <c r="F166" s="3">
        <v>0.833097875</v>
      </c>
      <c r="G166" s="3">
        <v>60.34000015</v>
      </c>
      <c r="H166" s="3">
        <v>0.683523118</v>
      </c>
      <c r="I166" s="3">
        <v>-0.093482301</v>
      </c>
      <c r="J166" s="3">
        <v>0.929054797</v>
      </c>
    </row>
    <row r="167">
      <c r="A167" s="1" t="s">
        <v>76</v>
      </c>
      <c r="B167" s="1" t="s">
        <v>47</v>
      </c>
      <c r="C167" s="1">
        <v>2007.0</v>
      </c>
      <c r="D167" s="2">
        <v>5.363854885</v>
      </c>
      <c r="E167" s="3">
        <v>8.291088104</v>
      </c>
      <c r="F167" s="3">
        <v>0.789620697</v>
      </c>
      <c r="G167" s="3">
        <v>56.25999832</v>
      </c>
      <c r="H167" s="3">
        <v>0.866524875</v>
      </c>
      <c r="I167" s="3">
        <v>0.477017224</v>
      </c>
      <c r="J167" s="3">
        <v>0.580067098</v>
      </c>
    </row>
    <row r="168">
      <c r="A168" s="1" t="s">
        <v>77</v>
      </c>
      <c r="B168" s="1" t="s">
        <v>15</v>
      </c>
      <c r="C168" s="1">
        <v>2007.0</v>
      </c>
      <c r="D168" s="2">
        <v>4.666971684</v>
      </c>
      <c r="E168" s="3">
        <v>10.14513016</v>
      </c>
      <c r="F168" s="3">
        <v>0.835508585</v>
      </c>
      <c r="G168" s="3">
        <v>63.40000153</v>
      </c>
      <c r="H168" s="3">
        <v>0.700174093</v>
      </c>
      <c r="I168" s="3">
        <v>-0.171169952</v>
      </c>
      <c r="J168" s="3">
        <v>0.923952639</v>
      </c>
    </row>
    <row r="169">
      <c r="A169" s="1" t="s">
        <v>131</v>
      </c>
      <c r="B169" s="1" t="s">
        <v>42</v>
      </c>
      <c r="C169" s="1">
        <v>2007.0</v>
      </c>
      <c r="D169" s="2">
        <v>3.701401234</v>
      </c>
      <c r="E169" s="3">
        <v>7.178884983</v>
      </c>
      <c r="F169" s="3">
        <v>0.593731701</v>
      </c>
      <c r="G169" s="3">
        <v>51.86000061</v>
      </c>
      <c r="H169" s="3">
        <v>0.790374219</v>
      </c>
      <c r="I169" s="3">
        <v>0.115159847</v>
      </c>
      <c r="J169" s="3">
        <v>0.775734663</v>
      </c>
    </row>
    <row r="170">
      <c r="A170" s="1" t="s">
        <v>78</v>
      </c>
      <c r="B170" s="1" t="s">
        <v>15</v>
      </c>
      <c r="C170" s="1">
        <v>2007.0</v>
      </c>
      <c r="D170" s="2">
        <v>5.80828476</v>
      </c>
      <c r="E170" s="3">
        <v>10.15950012</v>
      </c>
      <c r="F170" s="3">
        <v>0.940791965</v>
      </c>
      <c r="G170" s="3">
        <v>63.70000076</v>
      </c>
      <c r="H170" s="3">
        <v>0.589662313</v>
      </c>
      <c r="I170" s="3">
        <v>-0.285336435</v>
      </c>
      <c r="J170" s="3">
        <v>0.966326058</v>
      </c>
    </row>
    <row r="171">
      <c r="A171" s="1" t="s">
        <v>80</v>
      </c>
      <c r="B171" s="1" t="s">
        <v>42</v>
      </c>
      <c r="C171" s="1">
        <v>2007.0</v>
      </c>
      <c r="D171" s="2">
        <v>4.89103651</v>
      </c>
      <c r="E171" s="3">
        <v>7.080325127</v>
      </c>
      <c r="F171" s="3">
        <v>0.600266993</v>
      </c>
      <c r="G171" s="3">
        <v>46.41999817</v>
      </c>
      <c r="H171" s="3">
        <v>0.909993827</v>
      </c>
      <c r="I171" s="3">
        <v>0.176758975</v>
      </c>
      <c r="J171" s="3">
        <v>0.691305459</v>
      </c>
    </row>
    <row r="172">
      <c r="A172" s="1" t="s">
        <v>81</v>
      </c>
      <c r="B172" s="1" t="s">
        <v>47</v>
      </c>
      <c r="C172" s="1">
        <v>2007.0</v>
      </c>
      <c r="D172" s="2">
        <v>6.238904476</v>
      </c>
      <c r="E172" s="3">
        <v>9.866742134</v>
      </c>
      <c r="F172" s="3">
        <v>0.871497095</v>
      </c>
      <c r="G172" s="3">
        <v>65.16000366</v>
      </c>
      <c r="H172" s="3">
        <v>0.843627632</v>
      </c>
      <c r="I172" s="3">
        <v>0.086885467</v>
      </c>
      <c r="J172" s="3">
        <v>0.79905206</v>
      </c>
    </row>
    <row r="173">
      <c r="A173" s="1" t="s">
        <v>132</v>
      </c>
      <c r="B173" s="1" t="s">
        <v>42</v>
      </c>
      <c r="C173" s="1">
        <v>2007.0</v>
      </c>
      <c r="D173" s="2">
        <v>4.149043083</v>
      </c>
      <c r="E173" s="3">
        <v>8.528328896</v>
      </c>
      <c r="F173" s="3">
        <v>0.681909025</v>
      </c>
      <c r="G173" s="3">
        <v>56.5</v>
      </c>
      <c r="H173" s="3">
        <v>0.572888374</v>
      </c>
      <c r="I173" s="3">
        <v>-0.073921561</v>
      </c>
      <c r="J173" s="3">
        <v>0.586450517</v>
      </c>
    </row>
    <row r="174">
      <c r="A174" s="1" t="s">
        <v>22</v>
      </c>
      <c r="B174" s="1" t="s">
        <v>5</v>
      </c>
      <c r="C174" s="1">
        <v>2007.0</v>
      </c>
      <c r="D174" s="2">
        <v>6.525378227</v>
      </c>
      <c r="E174" s="3">
        <v>9.831493378</v>
      </c>
      <c r="F174" s="3">
        <v>0.878805637</v>
      </c>
      <c r="G174" s="3">
        <v>64.68000031</v>
      </c>
      <c r="H174" s="3">
        <v>0.670430362</v>
      </c>
      <c r="I174" s="3">
        <v>-0.098589547</v>
      </c>
      <c r="J174" s="3">
        <v>0.746681035</v>
      </c>
    </row>
    <row r="175">
      <c r="A175" s="1" t="s">
        <v>83</v>
      </c>
      <c r="B175" s="1" t="s">
        <v>36</v>
      </c>
      <c r="C175" s="1">
        <v>2007.0</v>
      </c>
      <c r="D175" s="2">
        <v>4.774918079</v>
      </c>
      <c r="E175" s="3">
        <v>8.967413902</v>
      </c>
      <c r="F175" s="3">
        <v>0.804191709</v>
      </c>
      <c r="G175" s="3">
        <v>59.86000061</v>
      </c>
      <c r="H175" s="3">
        <v>0.696194947</v>
      </c>
      <c r="I175" s="3">
        <v>-0.188301861</v>
      </c>
      <c r="J175" s="3">
        <v>0.929560363</v>
      </c>
    </row>
    <row r="176">
      <c r="A176" s="1" t="s">
        <v>133</v>
      </c>
      <c r="B176" s="1" t="s">
        <v>19</v>
      </c>
      <c r="C176" s="1">
        <v>2007.0</v>
      </c>
      <c r="D176" s="2">
        <v>4.609059334</v>
      </c>
      <c r="E176" s="3">
        <v>8.827466965</v>
      </c>
      <c r="F176" s="3">
        <v>0.881054759</v>
      </c>
      <c r="G176" s="3">
        <v>56.54000092</v>
      </c>
      <c r="H176" s="3">
        <v>0.781332672</v>
      </c>
      <c r="I176" s="3">
        <v>0.061379775</v>
      </c>
      <c r="J176" s="3">
        <v>0.917813003</v>
      </c>
    </row>
    <row r="177">
      <c r="A177" s="1" t="s">
        <v>134</v>
      </c>
      <c r="B177" s="1" t="s">
        <v>15</v>
      </c>
      <c r="C177" s="1">
        <v>2007.0</v>
      </c>
      <c r="D177" s="2">
        <v>5.196315289</v>
      </c>
      <c r="E177" s="3">
        <v>9.695925713</v>
      </c>
      <c r="F177" s="3">
        <v>0.831840634</v>
      </c>
      <c r="G177" s="3">
        <v>65.95999908</v>
      </c>
      <c r="H177" s="3">
        <v>0.512067258</v>
      </c>
      <c r="I177" s="3">
        <v>-0.137170851</v>
      </c>
      <c r="J177" s="3">
        <v>0.814567804</v>
      </c>
    </row>
    <row r="178">
      <c r="A178" s="1" t="s">
        <v>84</v>
      </c>
      <c r="B178" s="1" t="s">
        <v>42</v>
      </c>
      <c r="C178" s="1">
        <v>2007.0</v>
      </c>
      <c r="D178" s="2">
        <v>4.832634926</v>
      </c>
      <c r="E178" s="3">
        <v>6.84026432</v>
      </c>
      <c r="F178" s="3">
        <v>0.747681141</v>
      </c>
      <c r="G178" s="3">
        <v>45.24000168</v>
      </c>
      <c r="H178" s="3">
        <v>0.643061817</v>
      </c>
      <c r="I178" s="3">
        <v>0.071531974</v>
      </c>
      <c r="J178" s="3">
        <v>0.854016304</v>
      </c>
    </row>
    <row r="179">
      <c r="A179" s="1" t="s">
        <v>135</v>
      </c>
      <c r="B179" s="1" t="s">
        <v>42</v>
      </c>
      <c r="C179" s="1">
        <v>2007.0</v>
      </c>
      <c r="D179" s="2">
        <v>4.885587215</v>
      </c>
      <c r="E179" s="3">
        <v>9.072697639</v>
      </c>
      <c r="F179" s="3">
        <v>0.827623546</v>
      </c>
      <c r="G179" s="3">
        <v>51.88000107</v>
      </c>
      <c r="H179" s="3">
        <v>0.78104049</v>
      </c>
      <c r="I179" s="3">
        <v>-0.104437009</v>
      </c>
      <c r="J179" s="3">
        <v>0.839217842</v>
      </c>
    </row>
    <row r="180">
      <c r="A180" s="1" t="s">
        <v>85</v>
      </c>
      <c r="B180" s="1" t="s">
        <v>25</v>
      </c>
      <c r="C180" s="1">
        <v>2007.0</v>
      </c>
      <c r="D180" s="2">
        <v>4.74828434</v>
      </c>
      <c r="E180" s="3">
        <v>7.760577679</v>
      </c>
      <c r="F180" s="3">
        <v>0.786707699</v>
      </c>
      <c r="G180" s="3">
        <v>59.72000122</v>
      </c>
      <c r="H180" s="3">
        <v>0.413320839</v>
      </c>
      <c r="I180" s="3">
        <v>0.306051701</v>
      </c>
      <c r="J180" s="3">
        <v>0.890811265</v>
      </c>
    </row>
    <row r="181">
      <c r="A181" s="1" t="s">
        <v>23</v>
      </c>
      <c r="B181" s="1" t="s">
        <v>3</v>
      </c>
      <c r="C181" s="1">
        <v>2007.0</v>
      </c>
      <c r="D181" s="2">
        <v>7.451879501</v>
      </c>
      <c r="E181" s="3">
        <v>10.87634659</v>
      </c>
      <c r="F181" s="3">
        <v>0.943854094</v>
      </c>
      <c r="G181" s="3">
        <v>70.77999878</v>
      </c>
      <c r="H181" s="3">
        <v>0.896018088</v>
      </c>
      <c r="I181" s="3">
        <v>0.34030652</v>
      </c>
      <c r="J181" s="3">
        <v>0.445436567</v>
      </c>
    </row>
    <row r="182">
      <c r="A182" s="1" t="s">
        <v>86</v>
      </c>
      <c r="B182" s="1" t="s">
        <v>1</v>
      </c>
      <c r="C182" s="1">
        <v>2007.0</v>
      </c>
      <c r="D182" s="2">
        <v>7.604173183</v>
      </c>
      <c r="E182" s="3">
        <v>10.56131744</v>
      </c>
      <c r="F182" s="3">
        <v>0.966532767</v>
      </c>
      <c r="G182" s="3">
        <v>69.73999786</v>
      </c>
      <c r="H182" s="3">
        <v>0.878218889</v>
      </c>
      <c r="I182" s="3">
        <v>0.273508996</v>
      </c>
      <c r="J182" s="3">
        <v>0.294616222</v>
      </c>
    </row>
    <row r="183">
      <c r="A183" s="1" t="s">
        <v>87</v>
      </c>
      <c r="B183" s="1" t="s">
        <v>5</v>
      </c>
      <c r="C183" s="1">
        <v>2007.0</v>
      </c>
      <c r="D183" s="2">
        <v>4.944090843</v>
      </c>
      <c r="E183" s="3">
        <v>8.430822372</v>
      </c>
      <c r="F183" s="3">
        <v>0.866213024</v>
      </c>
      <c r="G183" s="3">
        <v>64.40000153</v>
      </c>
      <c r="H183" s="3">
        <v>0.835559726</v>
      </c>
      <c r="I183" s="3">
        <v>0.138307139</v>
      </c>
      <c r="J183" s="3">
        <v>0.825798512</v>
      </c>
    </row>
    <row r="184">
      <c r="A184" s="1" t="s">
        <v>88</v>
      </c>
      <c r="B184" s="1" t="s">
        <v>42</v>
      </c>
      <c r="C184" s="1">
        <v>2007.0</v>
      </c>
      <c r="D184" s="2">
        <v>4.277402401</v>
      </c>
      <c r="E184" s="3">
        <v>6.867029667</v>
      </c>
      <c r="F184" s="3">
        <v>0.725712836</v>
      </c>
      <c r="G184" s="3">
        <v>50.58000183</v>
      </c>
      <c r="H184" s="3">
        <v>0.584067166</v>
      </c>
      <c r="I184" s="3">
        <v>-0.055902552</v>
      </c>
      <c r="J184" s="3">
        <v>0.747563601</v>
      </c>
    </row>
    <row r="185">
      <c r="A185" s="1" t="s">
        <v>89</v>
      </c>
      <c r="B185" s="1" t="s">
        <v>42</v>
      </c>
      <c r="C185" s="1">
        <v>2007.0</v>
      </c>
      <c r="D185" s="2">
        <v>4.890419483</v>
      </c>
      <c r="E185" s="3">
        <v>8.350374222</v>
      </c>
      <c r="F185" s="3">
        <v>0.717703819</v>
      </c>
      <c r="G185" s="3">
        <v>50.54000092</v>
      </c>
      <c r="H185" s="3">
        <v>0.635073245</v>
      </c>
      <c r="I185" s="3">
        <v>0.135102481</v>
      </c>
      <c r="J185" s="3">
        <v>0.918391883</v>
      </c>
    </row>
    <row r="186">
      <c r="A186" s="1" t="s">
        <v>136</v>
      </c>
      <c r="B186" s="1" t="s">
        <v>15</v>
      </c>
      <c r="C186" s="1">
        <v>2007.0</v>
      </c>
      <c r="D186" s="2">
        <v>4.493598461</v>
      </c>
      <c r="E186" s="3">
        <v>9.434601784</v>
      </c>
      <c r="F186" s="3">
        <v>0.810537934</v>
      </c>
      <c r="G186" s="3">
        <v>64.66000366</v>
      </c>
      <c r="H186" s="3">
        <v>0.439399779</v>
      </c>
      <c r="I186" s="3">
        <v>0.075269647</v>
      </c>
      <c r="J186" s="3">
        <v>0.869545937</v>
      </c>
    </row>
    <row r="187">
      <c r="A187" s="1" t="s">
        <v>24</v>
      </c>
      <c r="B187" s="1" t="s">
        <v>25</v>
      </c>
      <c r="C187" s="1">
        <v>2007.0</v>
      </c>
      <c r="D187" s="2">
        <v>5.671460629</v>
      </c>
      <c r="E187" s="3">
        <v>8.314320564</v>
      </c>
      <c r="F187" s="3">
        <v>0.478887379</v>
      </c>
      <c r="G187" s="3">
        <v>53.72000122</v>
      </c>
      <c r="H187" s="3">
        <v>0.395642221</v>
      </c>
      <c r="I187" s="3">
        <v>0.084207237</v>
      </c>
      <c r="J187" s="3">
        <v>0.793795407</v>
      </c>
    </row>
    <row r="188">
      <c r="A188" s="1" t="s">
        <v>91</v>
      </c>
      <c r="B188" s="1" t="s">
        <v>5</v>
      </c>
      <c r="C188" s="1">
        <v>2007.0</v>
      </c>
      <c r="D188" s="2">
        <v>6.894139767</v>
      </c>
      <c r="E188" s="3">
        <v>9.86519146</v>
      </c>
      <c r="F188" s="3">
        <v>0.937078059</v>
      </c>
      <c r="G188" s="3">
        <v>67.01999664</v>
      </c>
      <c r="H188" s="3">
        <v>0.640218794</v>
      </c>
      <c r="I188" s="3">
        <v>0.079144992</v>
      </c>
      <c r="J188" s="3">
        <v>0.915287375</v>
      </c>
    </row>
    <row r="189">
      <c r="A189" s="1" t="s">
        <v>92</v>
      </c>
      <c r="B189" s="1" t="s">
        <v>5</v>
      </c>
      <c r="C189" s="1">
        <v>2007.0</v>
      </c>
      <c r="D189" s="2">
        <v>5.272461414</v>
      </c>
      <c r="E189" s="3">
        <v>9.196781158</v>
      </c>
      <c r="F189" s="3">
        <v>0.862656415</v>
      </c>
      <c r="G189" s="3">
        <v>64.95999908</v>
      </c>
      <c r="H189" s="3">
        <v>0.698987842</v>
      </c>
      <c r="I189" s="3">
        <v>0.124006636</v>
      </c>
      <c r="J189" s="3">
        <v>0.929890692</v>
      </c>
    </row>
    <row r="190">
      <c r="A190" s="1" t="s">
        <v>93</v>
      </c>
      <c r="B190" s="1" t="s">
        <v>5</v>
      </c>
      <c r="C190" s="1">
        <v>2007.0</v>
      </c>
      <c r="D190" s="2">
        <v>5.213962078</v>
      </c>
      <c r="E190" s="3">
        <v>9.053523064</v>
      </c>
      <c r="F190" s="3">
        <v>0.756369531</v>
      </c>
      <c r="G190" s="3">
        <v>66.72000122</v>
      </c>
      <c r="H190" s="3">
        <v>0.638496518</v>
      </c>
      <c r="I190" s="3">
        <v>-0.079749845</v>
      </c>
      <c r="J190" s="3">
        <v>0.930640996</v>
      </c>
    </row>
    <row r="191">
      <c r="A191" s="1" t="s">
        <v>94</v>
      </c>
      <c r="B191" s="1" t="s">
        <v>47</v>
      </c>
      <c r="C191" s="1">
        <v>2007.0</v>
      </c>
      <c r="D191" s="2">
        <v>5.073562145</v>
      </c>
      <c r="E191" s="3">
        <v>8.606146812</v>
      </c>
      <c r="F191" s="3">
        <v>0.800711393</v>
      </c>
      <c r="G191" s="3">
        <v>61.41999817</v>
      </c>
      <c r="H191" s="3">
        <v>0.851566434</v>
      </c>
      <c r="I191" s="3">
        <v>-0.023918567</v>
      </c>
      <c r="J191" s="3">
        <v>0.880245566</v>
      </c>
    </row>
    <row r="192">
      <c r="A192" s="1" t="s">
        <v>26</v>
      </c>
      <c r="B192" s="1" t="s">
        <v>15</v>
      </c>
      <c r="C192" s="1">
        <v>2007.0</v>
      </c>
      <c r="D192" s="2">
        <v>5.886137486</v>
      </c>
      <c r="E192" s="3">
        <v>9.972894669</v>
      </c>
      <c r="F192" s="3">
        <v>0.912639678</v>
      </c>
      <c r="G192" s="3">
        <v>66.55999756</v>
      </c>
      <c r="H192" s="3">
        <v>0.772223353</v>
      </c>
      <c r="I192" s="3">
        <v>-0.050559837</v>
      </c>
      <c r="J192" s="3">
        <v>0.925285518</v>
      </c>
    </row>
    <row r="193">
      <c r="A193" s="1" t="s">
        <v>27</v>
      </c>
      <c r="B193" s="1" t="s">
        <v>15</v>
      </c>
      <c r="C193" s="1">
        <v>2007.0</v>
      </c>
      <c r="D193" s="2">
        <v>5.393723965</v>
      </c>
      <c r="E193" s="3">
        <v>9.900849342</v>
      </c>
      <c r="F193" s="3">
        <v>0.736480415</v>
      </c>
      <c r="G193" s="3">
        <v>64.86000061</v>
      </c>
      <c r="H193" s="3">
        <v>0.685747743</v>
      </c>
      <c r="I193" s="3">
        <v>-0.191933364</v>
      </c>
      <c r="J193" s="3">
        <v>0.948706627</v>
      </c>
    </row>
    <row r="194">
      <c r="A194" s="1" t="s">
        <v>96</v>
      </c>
      <c r="B194" s="1" t="s">
        <v>36</v>
      </c>
      <c r="C194" s="1">
        <v>2007.0</v>
      </c>
      <c r="D194" s="2">
        <v>5.222867489</v>
      </c>
      <c r="E194" s="3">
        <v>10.07100296</v>
      </c>
      <c r="F194" s="3">
        <v>0.88465637</v>
      </c>
      <c r="G194" s="3">
        <v>59.18000031</v>
      </c>
      <c r="H194" s="3">
        <v>0.592569709</v>
      </c>
      <c r="I194" s="3">
        <v>-0.287217379</v>
      </c>
      <c r="J194" s="3">
        <v>0.93346411</v>
      </c>
    </row>
    <row r="195">
      <c r="A195" s="1" t="s">
        <v>28</v>
      </c>
      <c r="B195" s="1" t="s">
        <v>10</v>
      </c>
      <c r="C195" s="1">
        <v>2007.0</v>
      </c>
      <c r="D195" s="2">
        <v>7.266694069</v>
      </c>
      <c r="E195" s="3">
        <v>10.64175797</v>
      </c>
      <c r="F195" s="3">
        <v>0.891524911</v>
      </c>
      <c r="G195" s="3">
        <v>61.59999847</v>
      </c>
      <c r="H195" s="3">
        <v>0.622070193</v>
      </c>
      <c r="I195" s="3">
        <v>0.003790664</v>
      </c>
      <c r="J195" s="4"/>
    </row>
    <row r="196">
      <c r="A196" s="1" t="s">
        <v>98</v>
      </c>
      <c r="B196" s="1" t="s">
        <v>42</v>
      </c>
      <c r="C196" s="1">
        <v>2007.0</v>
      </c>
      <c r="D196" s="2">
        <v>4.679986954</v>
      </c>
      <c r="E196" s="3">
        <v>7.931477547</v>
      </c>
      <c r="F196" s="3">
        <v>0.718461037</v>
      </c>
      <c r="G196" s="3">
        <v>55.79999924</v>
      </c>
      <c r="H196" s="3">
        <v>0.698005259</v>
      </c>
      <c r="I196" s="3">
        <v>-0.006068336</v>
      </c>
      <c r="J196" s="3">
        <v>0.826684237</v>
      </c>
    </row>
    <row r="197">
      <c r="A197" s="1" t="s">
        <v>137</v>
      </c>
      <c r="B197" s="1" t="s">
        <v>15</v>
      </c>
      <c r="C197" s="1">
        <v>2007.0</v>
      </c>
      <c r="D197" s="2">
        <v>4.750383854</v>
      </c>
      <c r="E197" s="3">
        <v>9.535952568</v>
      </c>
      <c r="F197" s="3">
        <v>0.844413042</v>
      </c>
      <c r="G197" s="3">
        <v>65.27999878</v>
      </c>
      <c r="H197" s="3">
        <v>0.452781171</v>
      </c>
      <c r="I197" s="3">
        <v>-0.168838635</v>
      </c>
      <c r="J197" s="3">
        <v>0.904949665</v>
      </c>
    </row>
    <row r="198">
      <c r="A198" s="1" t="s">
        <v>99</v>
      </c>
      <c r="B198" s="1" t="s">
        <v>42</v>
      </c>
      <c r="C198" s="1">
        <v>2007.0</v>
      </c>
      <c r="D198" s="2">
        <v>3.585127354</v>
      </c>
      <c r="E198" s="3">
        <v>7.18975544</v>
      </c>
      <c r="F198" s="3">
        <v>0.686470926</v>
      </c>
      <c r="G198" s="3">
        <v>46.65999985</v>
      </c>
      <c r="H198" s="3">
        <v>0.720373392</v>
      </c>
      <c r="I198" s="3">
        <v>0.246222705</v>
      </c>
      <c r="J198" s="3">
        <v>0.8304829</v>
      </c>
    </row>
    <row r="199">
      <c r="A199" s="1" t="s">
        <v>100</v>
      </c>
      <c r="B199" s="1" t="s">
        <v>47</v>
      </c>
      <c r="C199" s="1">
        <v>2007.0</v>
      </c>
      <c r="D199" s="2">
        <v>6.833754539</v>
      </c>
      <c r="E199" s="3">
        <v>11.21171379</v>
      </c>
      <c r="F199" s="3">
        <v>0.920632064</v>
      </c>
      <c r="G199" s="3">
        <v>71.76000214</v>
      </c>
      <c r="H199" s="3">
        <v>0.866892278</v>
      </c>
      <c r="I199" s="3">
        <v>0.288681597</v>
      </c>
      <c r="J199" s="3">
        <v>0.063614883</v>
      </c>
    </row>
    <row r="200">
      <c r="A200" s="1" t="s">
        <v>103</v>
      </c>
      <c r="B200" s="1" t="s">
        <v>42</v>
      </c>
      <c r="C200" s="1">
        <v>2007.0</v>
      </c>
      <c r="D200" s="2">
        <v>5.204454422</v>
      </c>
      <c r="E200" s="3">
        <v>9.497470856</v>
      </c>
      <c r="F200" s="3">
        <v>0.788307607</v>
      </c>
      <c r="G200" s="3">
        <v>46.90000153</v>
      </c>
      <c r="H200" s="3">
        <v>0.68998754</v>
      </c>
      <c r="I200" s="3">
        <v>-0.166127637</v>
      </c>
      <c r="J200" s="3">
        <v>0.858651042</v>
      </c>
    </row>
    <row r="201">
      <c r="A201" s="1" t="s">
        <v>104</v>
      </c>
      <c r="B201" s="1" t="s">
        <v>19</v>
      </c>
      <c r="C201" s="1">
        <v>2007.0</v>
      </c>
      <c r="D201" s="2">
        <v>5.76727581</v>
      </c>
      <c r="E201" s="3">
        <v>10.35996056</v>
      </c>
      <c r="F201" s="3">
        <v>0.82671231</v>
      </c>
      <c r="G201" s="3">
        <v>70.23999786</v>
      </c>
      <c r="H201" s="3">
        <v>0.655827999</v>
      </c>
      <c r="I201" s="3">
        <v>-0.063150182</v>
      </c>
      <c r="J201" s="3">
        <v>0.80275315</v>
      </c>
    </row>
    <row r="202">
      <c r="A202" s="1" t="s">
        <v>29</v>
      </c>
      <c r="B202" s="1" t="s">
        <v>3</v>
      </c>
      <c r="C202" s="1">
        <v>2007.0</v>
      </c>
      <c r="D202" s="2">
        <v>6.994614601</v>
      </c>
      <c r="E202" s="3">
        <v>10.58402061</v>
      </c>
      <c r="F202" s="3">
        <v>0.956858516</v>
      </c>
      <c r="G202" s="3">
        <v>70.63999939</v>
      </c>
      <c r="H202" s="3">
        <v>0.78208214</v>
      </c>
      <c r="I202" s="3">
        <v>-0.097370856</v>
      </c>
      <c r="J202" s="3">
        <v>0.783717752</v>
      </c>
    </row>
    <row r="203">
      <c r="A203" s="1" t="s">
        <v>105</v>
      </c>
      <c r="B203" s="1" t="s">
        <v>25</v>
      </c>
      <c r="C203" s="1">
        <v>2007.0</v>
      </c>
      <c r="D203" s="2">
        <v>4.414805412</v>
      </c>
      <c r="E203" s="3">
        <v>9.004029274</v>
      </c>
      <c r="F203" s="3">
        <v>0.838327467</v>
      </c>
      <c r="G203" s="3">
        <v>62.75999832</v>
      </c>
      <c r="H203" s="3">
        <v>0.735852897</v>
      </c>
      <c r="I203" s="3">
        <v>0.104648575</v>
      </c>
      <c r="J203" s="3">
        <v>0.846718311</v>
      </c>
    </row>
    <row r="204">
      <c r="A204" s="1" t="s">
        <v>106</v>
      </c>
      <c r="C204" s="1">
        <v>2007.0</v>
      </c>
      <c r="D204" s="2">
        <v>4.151053905</v>
      </c>
      <c r="E204" s="3">
        <v>8.180532455</v>
      </c>
      <c r="F204" s="3">
        <v>0.711818635</v>
      </c>
      <c r="G204" s="3">
        <v>61.89749908</v>
      </c>
      <c r="H204" s="3">
        <v>0.365296155</v>
      </c>
      <c r="I204" s="3">
        <v>-0.079685576</v>
      </c>
      <c r="J204" s="3">
        <v>0.844180405</v>
      </c>
    </row>
    <row r="205">
      <c r="A205" s="1" t="s">
        <v>30</v>
      </c>
      <c r="B205" s="1" t="s">
        <v>3</v>
      </c>
      <c r="C205" s="1">
        <v>2007.0</v>
      </c>
      <c r="D205" s="2">
        <v>7.241362572</v>
      </c>
      <c r="E205" s="3">
        <v>10.79050159</v>
      </c>
      <c r="F205" s="3">
        <v>0.916559398</v>
      </c>
      <c r="G205" s="3">
        <v>71.08000183</v>
      </c>
      <c r="H205" s="3">
        <v>0.90996182</v>
      </c>
      <c r="I205" s="3">
        <v>0.143133983</v>
      </c>
      <c r="J205" s="3">
        <v>0.289332151</v>
      </c>
    </row>
    <row r="206">
      <c r="A206" s="1" t="s">
        <v>109</v>
      </c>
      <c r="B206" s="1" t="s">
        <v>36</v>
      </c>
      <c r="C206" s="1">
        <v>2007.0</v>
      </c>
      <c r="D206" s="2">
        <v>4.431608677</v>
      </c>
      <c r="E206" s="3">
        <v>7.647697449</v>
      </c>
      <c r="F206" s="3">
        <v>0.726655126</v>
      </c>
      <c r="G206" s="3">
        <v>60.59999847</v>
      </c>
      <c r="H206" s="3">
        <v>0.818355024</v>
      </c>
      <c r="I206" s="3">
        <v>-0.003961681</v>
      </c>
      <c r="J206" s="3">
        <v>0.658519804</v>
      </c>
    </row>
    <row r="207">
      <c r="A207" s="1" t="s">
        <v>110</v>
      </c>
      <c r="B207" s="1" t="s">
        <v>42</v>
      </c>
      <c r="C207" s="1">
        <v>2007.0</v>
      </c>
      <c r="D207" s="2">
        <v>4.317949772</v>
      </c>
      <c r="E207" s="3">
        <v>7.497267246</v>
      </c>
      <c r="F207" s="3">
        <v>0.707851589</v>
      </c>
      <c r="G207" s="3">
        <v>51.41999817</v>
      </c>
      <c r="H207" s="3">
        <v>0.715832293</v>
      </c>
      <c r="I207" s="3">
        <v>-0.01257504</v>
      </c>
      <c r="J207" s="3">
        <v>0.706752419</v>
      </c>
    </row>
    <row r="208">
      <c r="A208" s="1" t="s">
        <v>111</v>
      </c>
      <c r="B208" s="1" t="s">
        <v>47</v>
      </c>
      <c r="C208" s="1">
        <v>2007.0</v>
      </c>
      <c r="D208" s="2">
        <v>5.783891201</v>
      </c>
      <c r="E208" s="3">
        <v>9.497788429</v>
      </c>
      <c r="F208" s="3">
        <v>0.888634205</v>
      </c>
      <c r="G208" s="3">
        <v>66.55999756</v>
      </c>
      <c r="H208" s="3">
        <v>0.870159268</v>
      </c>
      <c r="I208" s="3">
        <v>0.3884992</v>
      </c>
      <c r="J208" s="3">
        <v>0.897752762</v>
      </c>
    </row>
    <row r="209">
      <c r="A209" s="1" t="s">
        <v>31</v>
      </c>
      <c r="C209" s="1">
        <v>2007.0</v>
      </c>
      <c r="D209" s="2">
        <v>5.623471737</v>
      </c>
      <c r="E209" s="3">
        <v>9.89130497</v>
      </c>
      <c r="F209" s="3">
        <v>0.792272806</v>
      </c>
      <c r="G209" s="3">
        <v>66.41999817</v>
      </c>
      <c r="H209" s="3">
        <v>0.459311515</v>
      </c>
      <c r="I209" s="3">
        <v>-0.180983201</v>
      </c>
      <c r="J209" s="3">
        <v>0.799733341</v>
      </c>
    </row>
    <row r="210">
      <c r="A210" s="1" t="s">
        <v>114</v>
      </c>
      <c r="B210" s="1" t="s">
        <v>42</v>
      </c>
      <c r="C210" s="1">
        <v>2007.0</v>
      </c>
      <c r="D210" s="2">
        <v>4.45583868</v>
      </c>
      <c r="E210" s="3">
        <v>7.421669006</v>
      </c>
      <c r="F210" s="3">
        <v>0.844879091</v>
      </c>
      <c r="G210" s="3">
        <v>49.58000183</v>
      </c>
      <c r="H210" s="3">
        <v>0.707960546</v>
      </c>
      <c r="I210" s="3">
        <v>-0.00246858</v>
      </c>
      <c r="J210" s="3">
        <v>0.880528808</v>
      </c>
    </row>
    <row r="211">
      <c r="A211" s="1" t="s">
        <v>115</v>
      </c>
      <c r="B211" s="1" t="s">
        <v>36</v>
      </c>
      <c r="C211" s="1">
        <v>2007.0</v>
      </c>
      <c r="D211" s="2">
        <v>5.25218153</v>
      </c>
      <c r="E211" s="3">
        <v>9.498954773</v>
      </c>
      <c r="F211" s="3">
        <v>0.820094347</v>
      </c>
      <c r="G211" s="3">
        <v>61.24000168</v>
      </c>
      <c r="H211" s="3">
        <v>0.493922472</v>
      </c>
      <c r="I211" s="3">
        <v>-0.246703863</v>
      </c>
      <c r="J211" s="3">
        <v>0.967939556</v>
      </c>
    </row>
    <row r="212">
      <c r="A212" s="1" t="s">
        <v>32</v>
      </c>
      <c r="B212" s="1" t="s">
        <v>3</v>
      </c>
      <c r="C212" s="1">
        <v>2007.0</v>
      </c>
      <c r="D212" s="2">
        <v>6.801930904</v>
      </c>
      <c r="E212" s="3">
        <v>10.69880486</v>
      </c>
      <c r="F212" s="3">
        <v>0.969869673</v>
      </c>
      <c r="G212" s="3">
        <v>69.22000122</v>
      </c>
      <c r="H212" s="3">
        <v>0.83833164</v>
      </c>
      <c r="I212" s="3">
        <v>0.332059264</v>
      </c>
      <c r="J212" s="3">
        <v>0.498093426</v>
      </c>
    </row>
    <row r="213">
      <c r="A213" s="1" t="s">
        <v>117</v>
      </c>
      <c r="B213" s="1" t="s">
        <v>1</v>
      </c>
      <c r="C213" s="1">
        <v>2007.0</v>
      </c>
      <c r="D213" s="2">
        <v>7.512687683</v>
      </c>
      <c r="E213" s="3">
        <v>10.93118</v>
      </c>
      <c r="F213" s="4"/>
      <c r="G213" s="3">
        <v>66.76000214</v>
      </c>
      <c r="H213" s="3">
        <v>0.871903777</v>
      </c>
      <c r="I213" s="3">
        <v>0.192796171</v>
      </c>
      <c r="J213" s="3">
        <v>0.633035123</v>
      </c>
    </row>
    <row r="214">
      <c r="A214" s="1" t="s">
        <v>118</v>
      </c>
      <c r="B214" s="1" t="s">
        <v>5</v>
      </c>
      <c r="C214" s="1">
        <v>2007.0</v>
      </c>
      <c r="D214" s="2">
        <v>5.693945885</v>
      </c>
      <c r="E214" s="3">
        <v>9.690691948</v>
      </c>
      <c r="F214" s="3">
        <v>0.874576509</v>
      </c>
      <c r="G214" s="3">
        <v>66.86000061</v>
      </c>
      <c r="H214" s="3">
        <v>0.786248624</v>
      </c>
      <c r="I214" s="3">
        <v>-0.174542174</v>
      </c>
      <c r="J214" s="3">
        <v>0.614029229</v>
      </c>
    </row>
    <row r="215">
      <c r="A215" s="1" t="s">
        <v>120</v>
      </c>
      <c r="B215" s="1" t="s">
        <v>47</v>
      </c>
      <c r="C215" s="1">
        <v>2007.0</v>
      </c>
      <c r="D215" s="2">
        <v>5.421687603</v>
      </c>
      <c r="E215" s="3">
        <v>8.613061905</v>
      </c>
      <c r="F215" s="3">
        <v>0.856022894</v>
      </c>
      <c r="G215" s="3">
        <v>64.26000214</v>
      </c>
      <c r="H215" s="3">
        <v>0.917835951</v>
      </c>
      <c r="I215" s="3">
        <v>0.071138225</v>
      </c>
      <c r="J215" s="3">
        <v>0.753933966</v>
      </c>
    </row>
    <row r="216">
      <c r="A216" s="1" t="s">
        <v>138</v>
      </c>
      <c r="B216" s="1" t="s">
        <v>10</v>
      </c>
      <c r="C216" s="1">
        <v>2007.0</v>
      </c>
      <c r="D216" s="2">
        <v>4.477132797</v>
      </c>
      <c r="E216" s="3">
        <v>8.211858749</v>
      </c>
      <c r="F216" s="3">
        <v>0.824968934</v>
      </c>
      <c r="G216" s="3">
        <v>58.72000122</v>
      </c>
      <c r="H216" s="3">
        <v>0.672685325</v>
      </c>
      <c r="I216" s="3">
        <v>0.009045254</v>
      </c>
      <c r="J216" s="4"/>
    </row>
    <row r="217">
      <c r="A217" s="1" t="s">
        <v>121</v>
      </c>
      <c r="B217" s="1" t="s">
        <v>42</v>
      </c>
      <c r="C217" s="1">
        <v>2007.0</v>
      </c>
      <c r="D217" s="2">
        <v>3.998293161</v>
      </c>
      <c r="E217" s="3">
        <v>7.878924847</v>
      </c>
      <c r="F217" s="3">
        <v>0.687989235</v>
      </c>
      <c r="G217" s="3">
        <v>47.41999817</v>
      </c>
      <c r="H217" s="3">
        <v>0.682005048</v>
      </c>
      <c r="I217" s="3">
        <v>-0.069392756</v>
      </c>
      <c r="J217" s="3">
        <v>0.947914422</v>
      </c>
    </row>
    <row r="218">
      <c r="A218" s="1" t="s">
        <v>122</v>
      </c>
      <c r="B218" s="1" t="s">
        <v>42</v>
      </c>
      <c r="C218" s="1">
        <v>2007.0</v>
      </c>
      <c r="D218" s="2">
        <v>3.280246735</v>
      </c>
      <c r="E218" s="3">
        <v>7.412636757</v>
      </c>
      <c r="F218" s="3">
        <v>0.828113437</v>
      </c>
      <c r="G218" s="3">
        <v>41.59999847</v>
      </c>
      <c r="H218" s="3">
        <v>0.455957234</v>
      </c>
      <c r="I218" s="3">
        <v>-0.06547711</v>
      </c>
      <c r="J218" s="3">
        <v>0.946287155</v>
      </c>
    </row>
    <row r="219">
      <c r="A219" s="1" t="s">
        <v>139</v>
      </c>
      <c r="B219" s="1" t="s">
        <v>25</v>
      </c>
      <c r="C219" s="1">
        <v>2008.0</v>
      </c>
      <c r="D219" s="2">
        <v>3.723589897</v>
      </c>
      <c r="E219" s="3">
        <v>7.350416183</v>
      </c>
      <c r="F219" s="3">
        <v>0.450662315</v>
      </c>
      <c r="G219" s="3">
        <v>50.5</v>
      </c>
      <c r="H219" s="3">
        <v>0.718114316</v>
      </c>
      <c r="I219" s="3">
        <v>0.167652458</v>
      </c>
      <c r="J219" s="3">
        <v>0.88168633</v>
      </c>
    </row>
    <row r="220">
      <c r="A220" s="1" t="s">
        <v>34</v>
      </c>
      <c r="B220" s="1" t="s">
        <v>5</v>
      </c>
      <c r="C220" s="1">
        <v>2008.0</v>
      </c>
      <c r="D220" s="2">
        <v>5.961034298</v>
      </c>
      <c r="E220" s="3">
        <v>10.04291821</v>
      </c>
      <c r="F220" s="3">
        <v>0.89219451</v>
      </c>
      <c r="G220" s="3">
        <v>66.05999756</v>
      </c>
      <c r="H220" s="3">
        <v>0.678222179</v>
      </c>
      <c r="I220" s="3">
        <v>-0.134857848</v>
      </c>
      <c r="J220" s="3">
        <v>0.864996254</v>
      </c>
    </row>
    <row r="221">
      <c r="A221" s="1" t="s">
        <v>35</v>
      </c>
      <c r="B221" s="1" t="s">
        <v>36</v>
      </c>
      <c r="C221" s="1">
        <v>2008.0</v>
      </c>
      <c r="D221" s="2">
        <v>4.651972294</v>
      </c>
      <c r="E221" s="3">
        <v>9.230296135</v>
      </c>
      <c r="F221" s="3">
        <v>0.709485531</v>
      </c>
      <c r="G221" s="3">
        <v>64.31999969</v>
      </c>
      <c r="H221" s="3">
        <v>0.462156564</v>
      </c>
      <c r="I221" s="3">
        <v>-0.216459826</v>
      </c>
      <c r="J221" s="3">
        <v>0.876099229</v>
      </c>
    </row>
    <row r="222">
      <c r="A222" s="1" t="s">
        <v>0</v>
      </c>
      <c r="B222" s="1" t="s">
        <v>1</v>
      </c>
      <c r="C222" s="1">
        <v>2008.0</v>
      </c>
      <c r="D222" s="2">
        <v>7.253757477</v>
      </c>
      <c r="E222" s="3">
        <v>10.70945644</v>
      </c>
      <c r="F222" s="3">
        <v>0.946635187</v>
      </c>
      <c r="G222" s="3">
        <v>70.04000092</v>
      </c>
      <c r="H222" s="3">
        <v>0.915733337</v>
      </c>
      <c r="I222" s="3">
        <v>0.301721752</v>
      </c>
      <c r="J222" s="3">
        <v>0.430810511</v>
      </c>
    </row>
    <row r="223">
      <c r="A223" s="1" t="s">
        <v>37</v>
      </c>
      <c r="B223" s="1" t="s">
        <v>3</v>
      </c>
      <c r="C223" s="1">
        <v>2008.0</v>
      </c>
      <c r="D223" s="2">
        <v>7.180953979</v>
      </c>
      <c r="E223" s="3">
        <v>10.88117504</v>
      </c>
      <c r="F223" s="3">
        <v>0.934592783</v>
      </c>
      <c r="G223" s="3">
        <v>69.69999695</v>
      </c>
      <c r="H223" s="3">
        <v>0.879069269</v>
      </c>
      <c r="I223" s="3">
        <v>0.28732118</v>
      </c>
      <c r="J223" s="3">
        <v>0.613625228</v>
      </c>
    </row>
    <row r="224">
      <c r="A224" s="1" t="s">
        <v>38</v>
      </c>
      <c r="B224" s="1" t="s">
        <v>36</v>
      </c>
      <c r="C224" s="1">
        <v>2008.0</v>
      </c>
      <c r="D224" s="2">
        <v>4.817189217</v>
      </c>
      <c r="E224" s="3">
        <v>9.447179794</v>
      </c>
      <c r="F224" s="3">
        <v>0.684267223</v>
      </c>
      <c r="G224" s="3">
        <v>61.13999939</v>
      </c>
      <c r="H224" s="3">
        <v>0.601043284</v>
      </c>
      <c r="I224" s="3">
        <v>-0.031347606</v>
      </c>
      <c r="J224" s="3">
        <v>0.715124726</v>
      </c>
    </row>
    <row r="225">
      <c r="A225" s="1" t="s">
        <v>39</v>
      </c>
      <c r="B225" s="1" t="s">
        <v>25</v>
      </c>
      <c r="C225" s="1">
        <v>2008.0</v>
      </c>
      <c r="D225" s="2">
        <v>5.052278519</v>
      </c>
      <c r="E225" s="3">
        <v>8.046941757</v>
      </c>
      <c r="F225" s="3">
        <v>0.466553479</v>
      </c>
      <c r="G225" s="3">
        <v>60.15999985</v>
      </c>
      <c r="H225" s="3">
        <v>0.606012166</v>
      </c>
      <c r="I225" s="3">
        <v>-0.05712276</v>
      </c>
      <c r="J225" s="3">
        <v>0.801819921</v>
      </c>
    </row>
    <row r="226">
      <c r="A226" s="1" t="s">
        <v>40</v>
      </c>
      <c r="B226" s="1" t="s">
        <v>36</v>
      </c>
      <c r="C226" s="1">
        <v>2008.0</v>
      </c>
      <c r="D226" s="2">
        <v>5.463332176</v>
      </c>
      <c r="E226" s="3">
        <v>9.676768303</v>
      </c>
      <c r="F226" s="3">
        <v>0.903700352</v>
      </c>
      <c r="G226" s="3">
        <v>61.18000031</v>
      </c>
      <c r="H226" s="3">
        <v>0.639923871</v>
      </c>
      <c r="I226" s="3">
        <v>-0.223394796</v>
      </c>
      <c r="J226" s="3">
        <v>0.69649595</v>
      </c>
    </row>
    <row r="227">
      <c r="A227" s="1" t="s">
        <v>2</v>
      </c>
      <c r="B227" s="1" t="s">
        <v>3</v>
      </c>
      <c r="C227" s="1">
        <v>2008.0</v>
      </c>
      <c r="D227" s="2">
        <v>7.116590977</v>
      </c>
      <c r="E227" s="3">
        <v>10.78774071</v>
      </c>
      <c r="F227" s="3">
        <v>0.92297703</v>
      </c>
      <c r="G227" s="3">
        <v>68.87999725</v>
      </c>
      <c r="H227" s="3">
        <v>0.887026727</v>
      </c>
      <c r="I227" s="3">
        <v>0.002729206</v>
      </c>
      <c r="J227" s="3">
        <v>0.651800513</v>
      </c>
    </row>
    <row r="228">
      <c r="A228" s="1" t="s">
        <v>41</v>
      </c>
      <c r="B228" s="1" t="s">
        <v>42</v>
      </c>
      <c r="C228" s="1">
        <v>2008.0</v>
      </c>
      <c r="D228" s="2">
        <v>3.66713953</v>
      </c>
      <c r="E228" s="3">
        <v>7.891244411</v>
      </c>
      <c r="F228" s="3">
        <v>0.382373512</v>
      </c>
      <c r="G228" s="3">
        <v>52.47999954</v>
      </c>
      <c r="H228" s="3">
        <v>0.709476948</v>
      </c>
      <c r="I228" s="3">
        <v>-0.004467106</v>
      </c>
      <c r="J228" s="3">
        <v>0.825245738</v>
      </c>
    </row>
    <row r="229">
      <c r="A229" s="1" t="s">
        <v>43</v>
      </c>
      <c r="B229" s="1" t="s">
        <v>5</v>
      </c>
      <c r="C229" s="1">
        <v>2008.0</v>
      </c>
      <c r="D229" s="2">
        <v>5.297872543</v>
      </c>
      <c r="E229" s="3">
        <v>8.74016571</v>
      </c>
      <c r="F229" s="3">
        <v>0.785262346</v>
      </c>
      <c r="G229" s="3">
        <v>61.29999924</v>
      </c>
      <c r="H229" s="3">
        <v>0.725619733</v>
      </c>
      <c r="I229" s="3">
        <v>-0.09311457</v>
      </c>
      <c r="J229" s="3">
        <v>0.801420391</v>
      </c>
    </row>
    <row r="230">
      <c r="A230" s="1" t="s">
        <v>44</v>
      </c>
      <c r="B230" s="1" t="s">
        <v>42</v>
      </c>
      <c r="C230" s="1">
        <v>2008.0</v>
      </c>
      <c r="D230" s="2">
        <v>5.451147079</v>
      </c>
      <c r="E230" s="3">
        <v>9.542919159</v>
      </c>
      <c r="F230" s="3">
        <v>0.831905305</v>
      </c>
      <c r="G230" s="3">
        <v>49.72000122</v>
      </c>
      <c r="H230" s="3">
        <v>0.857776403</v>
      </c>
      <c r="I230" s="3">
        <v>-0.164285123</v>
      </c>
      <c r="J230" s="3">
        <v>0.806226492</v>
      </c>
    </row>
    <row r="231">
      <c r="A231" s="1" t="s">
        <v>4</v>
      </c>
      <c r="B231" s="1" t="s">
        <v>5</v>
      </c>
      <c r="C231" s="1">
        <v>2008.0</v>
      </c>
      <c r="D231" s="2">
        <v>6.691424847</v>
      </c>
      <c r="E231" s="3">
        <v>9.551653862</v>
      </c>
      <c r="F231" s="3">
        <v>0.878107548</v>
      </c>
      <c r="G231" s="3">
        <v>63.58000183</v>
      </c>
      <c r="H231" s="3">
        <v>0.781931102</v>
      </c>
      <c r="I231" s="3">
        <v>-0.080701195</v>
      </c>
      <c r="J231" s="3">
        <v>0.688272774</v>
      </c>
    </row>
    <row r="232">
      <c r="A232" s="1" t="s">
        <v>45</v>
      </c>
      <c r="B232" s="1" t="s">
        <v>42</v>
      </c>
      <c r="C232" s="1">
        <v>2008.0</v>
      </c>
      <c r="D232" s="2">
        <v>3.846438885</v>
      </c>
      <c r="E232" s="3">
        <v>7.364132404</v>
      </c>
      <c r="F232" s="3">
        <v>0.726650596</v>
      </c>
      <c r="G232" s="3">
        <v>50.31999969</v>
      </c>
      <c r="H232" s="3">
        <v>0.612064183</v>
      </c>
      <c r="I232" s="3">
        <v>-0.099447191</v>
      </c>
      <c r="J232" s="3">
        <v>0.88712436</v>
      </c>
    </row>
    <row r="233">
      <c r="A233" s="1" t="s">
        <v>140</v>
      </c>
      <c r="B233" s="1" t="s">
        <v>42</v>
      </c>
      <c r="C233" s="1">
        <v>2008.0</v>
      </c>
      <c r="D233" s="2">
        <v>3.563227654</v>
      </c>
      <c r="E233" s="3">
        <v>6.700229168</v>
      </c>
      <c r="F233" s="3">
        <v>0.290933818</v>
      </c>
      <c r="G233" s="3">
        <v>49.65999985</v>
      </c>
      <c r="H233" s="3">
        <v>0.260069311</v>
      </c>
      <c r="I233" s="3">
        <v>-0.018413601</v>
      </c>
      <c r="J233" s="3">
        <v>0.859813631</v>
      </c>
    </row>
    <row r="234">
      <c r="A234" s="1" t="s">
        <v>46</v>
      </c>
      <c r="B234" s="1" t="s">
        <v>47</v>
      </c>
      <c r="C234" s="1">
        <v>2008.0</v>
      </c>
      <c r="D234" s="2">
        <v>4.462163925</v>
      </c>
      <c r="E234" s="3">
        <v>7.874457359</v>
      </c>
      <c r="F234" s="3">
        <v>0.619264305</v>
      </c>
      <c r="G234" s="3">
        <v>58.31999969</v>
      </c>
      <c r="H234" s="3">
        <v>0.914172947</v>
      </c>
      <c r="I234" s="3">
        <v>0.043923236</v>
      </c>
      <c r="J234" s="3">
        <v>0.888392031</v>
      </c>
    </row>
    <row r="235">
      <c r="A235" s="1" t="s">
        <v>48</v>
      </c>
      <c r="B235" s="1" t="s">
        <v>42</v>
      </c>
      <c r="C235" s="1">
        <v>2008.0</v>
      </c>
      <c r="D235" s="2">
        <v>4.291800499</v>
      </c>
      <c r="E235" s="3">
        <v>8.104195595</v>
      </c>
      <c r="F235" s="3">
        <v>0.696715772</v>
      </c>
      <c r="G235" s="3">
        <v>48.72000122</v>
      </c>
      <c r="H235" s="3">
        <v>0.580257237</v>
      </c>
      <c r="I235" s="3">
        <v>-0.076011591</v>
      </c>
      <c r="J235" s="3">
        <v>0.945002794</v>
      </c>
    </row>
    <row r="236">
      <c r="A236" s="1" t="s">
        <v>6</v>
      </c>
      <c r="B236" s="1" t="s">
        <v>1</v>
      </c>
      <c r="C236" s="1">
        <v>2008.0</v>
      </c>
      <c r="D236" s="2">
        <v>7.485603809</v>
      </c>
      <c r="E236" s="3">
        <v>10.73316574</v>
      </c>
      <c r="F236" s="3">
        <v>0.938707411</v>
      </c>
      <c r="G236" s="3">
        <v>70.68000031</v>
      </c>
      <c r="H236" s="3">
        <v>0.92631495</v>
      </c>
      <c r="I236" s="3">
        <v>0.257702559</v>
      </c>
      <c r="J236" s="3">
        <v>0.369587809</v>
      </c>
    </row>
    <row r="237">
      <c r="A237" s="1" t="s">
        <v>49</v>
      </c>
      <c r="B237" s="1" t="s">
        <v>42</v>
      </c>
      <c r="C237" s="1">
        <v>2008.0</v>
      </c>
      <c r="D237" s="2">
        <v>4.632468224</v>
      </c>
      <c r="E237" s="3">
        <v>7.363130569</v>
      </c>
      <c r="F237" s="3">
        <v>0.570834816</v>
      </c>
      <c r="G237" s="3">
        <v>47.84000015</v>
      </c>
      <c r="H237" s="3">
        <v>0.526610374</v>
      </c>
      <c r="I237" s="3">
        <v>0.060693197</v>
      </c>
      <c r="J237" s="3">
        <v>0.943553567</v>
      </c>
    </row>
    <row r="238">
      <c r="A238" s="1" t="s">
        <v>50</v>
      </c>
      <c r="B238" s="1" t="s">
        <v>5</v>
      </c>
      <c r="C238" s="1">
        <v>2008.0</v>
      </c>
      <c r="D238" s="2">
        <v>5.789438725</v>
      </c>
      <c r="E238" s="3">
        <v>9.937674522</v>
      </c>
      <c r="F238" s="3">
        <v>0.803758562</v>
      </c>
      <c r="G238" s="3">
        <v>68.13999939</v>
      </c>
      <c r="H238" s="3">
        <v>0.640201688</v>
      </c>
      <c r="I238" s="3">
        <v>0.078363486</v>
      </c>
      <c r="J238" s="3">
        <v>0.740667343</v>
      </c>
    </row>
    <row r="239">
      <c r="A239" s="1" t="s">
        <v>51</v>
      </c>
      <c r="B239" s="1" t="s">
        <v>19</v>
      </c>
      <c r="C239" s="1">
        <v>2008.0</v>
      </c>
      <c r="D239" s="2">
        <v>4.84629488</v>
      </c>
      <c r="E239" s="3">
        <v>8.910973549</v>
      </c>
      <c r="F239" s="3">
        <v>0.74828732</v>
      </c>
      <c r="G239" s="3">
        <v>66.18000031</v>
      </c>
      <c r="H239" s="3">
        <v>0.853072047</v>
      </c>
      <c r="I239" s="3">
        <v>-0.095183767</v>
      </c>
      <c r="J239" s="4"/>
    </row>
    <row r="240">
      <c r="A240" s="1" t="s">
        <v>52</v>
      </c>
      <c r="B240" s="1" t="s">
        <v>5</v>
      </c>
      <c r="C240" s="1">
        <v>2008.0</v>
      </c>
      <c r="D240" s="2">
        <v>6.168395042</v>
      </c>
      <c r="E240" s="3">
        <v>9.350756645</v>
      </c>
      <c r="F240" s="3">
        <v>0.880066812</v>
      </c>
      <c r="G240" s="3">
        <v>66.76000214</v>
      </c>
      <c r="H240" s="3">
        <v>0.795083821</v>
      </c>
      <c r="I240" s="3">
        <v>-0.044883195</v>
      </c>
      <c r="J240" s="3">
        <v>0.763223946</v>
      </c>
    </row>
    <row r="241">
      <c r="A241" s="1" t="s">
        <v>141</v>
      </c>
      <c r="B241" s="1" t="s">
        <v>42</v>
      </c>
      <c r="C241" s="1">
        <v>2008.0</v>
      </c>
      <c r="D241" s="2">
        <v>3.819792271</v>
      </c>
      <c r="E241" s="3">
        <v>8.389738083</v>
      </c>
      <c r="F241" s="3">
        <v>0.5547719</v>
      </c>
      <c r="G241" s="3">
        <v>52.24000168</v>
      </c>
      <c r="H241" s="3">
        <v>0.525746763</v>
      </c>
      <c r="I241" s="3">
        <v>-0.122323379</v>
      </c>
      <c r="J241" s="4"/>
    </row>
    <row r="242">
      <c r="A242" s="1" t="s">
        <v>53</v>
      </c>
      <c r="B242" s="1" t="s">
        <v>5</v>
      </c>
      <c r="C242" s="1">
        <v>2008.0</v>
      </c>
      <c r="D242" s="2">
        <v>6.850679874</v>
      </c>
      <c r="E242" s="3">
        <v>9.70412159</v>
      </c>
      <c r="F242" s="3">
        <v>0.915759027</v>
      </c>
      <c r="G242" s="3">
        <v>68.87999725</v>
      </c>
      <c r="H242" s="3">
        <v>0.912005961</v>
      </c>
      <c r="I242" s="3">
        <v>0.089306071</v>
      </c>
      <c r="J242" s="3">
        <v>0.815712631</v>
      </c>
    </row>
    <row r="243">
      <c r="A243" s="1" t="s">
        <v>8</v>
      </c>
      <c r="B243" s="1" t="s">
        <v>3</v>
      </c>
      <c r="C243" s="1">
        <v>2008.0</v>
      </c>
      <c r="D243" s="2">
        <v>7.970891953</v>
      </c>
      <c r="E243" s="3">
        <v>10.87771797</v>
      </c>
      <c r="F243" s="3">
        <v>0.953911722</v>
      </c>
      <c r="G243" s="3">
        <v>68.95999908</v>
      </c>
      <c r="H243" s="3">
        <v>0.969788373</v>
      </c>
      <c r="I243" s="3">
        <v>0.26788044</v>
      </c>
      <c r="J243" s="3">
        <v>0.247505307</v>
      </c>
    </row>
    <row r="244">
      <c r="A244" s="1" t="s">
        <v>142</v>
      </c>
      <c r="C244" s="1">
        <v>2008.0</v>
      </c>
      <c r="D244" s="2">
        <v>5.009330273</v>
      </c>
      <c r="E244" s="3">
        <v>8.115298271</v>
      </c>
      <c r="F244" s="3">
        <v>0.690439582</v>
      </c>
      <c r="G244" s="3">
        <v>53.63999939</v>
      </c>
      <c r="H244" s="3">
        <v>0.773456693</v>
      </c>
      <c r="I244" s="3">
        <v>0.126387715</v>
      </c>
      <c r="J244" s="3">
        <v>0.576097667</v>
      </c>
    </row>
    <row r="245">
      <c r="A245" s="1" t="s">
        <v>56</v>
      </c>
      <c r="B245" s="1" t="s">
        <v>5</v>
      </c>
      <c r="C245" s="1">
        <v>2008.0</v>
      </c>
      <c r="D245" s="2">
        <v>4.84230566</v>
      </c>
      <c r="E245" s="3">
        <v>9.384228706</v>
      </c>
      <c r="F245" s="3">
        <v>0.850137472</v>
      </c>
      <c r="G245" s="3">
        <v>64.87999725</v>
      </c>
      <c r="H245" s="3">
        <v>0.848116636</v>
      </c>
      <c r="I245" s="3">
        <v>-0.047724124</v>
      </c>
      <c r="J245" s="3">
        <v>0.72759831</v>
      </c>
    </row>
    <row r="246">
      <c r="A246" s="1" t="s">
        <v>57</v>
      </c>
      <c r="B246" s="1" t="s">
        <v>5</v>
      </c>
      <c r="C246" s="1">
        <v>2008.0</v>
      </c>
      <c r="D246" s="2">
        <v>5.296513081</v>
      </c>
      <c r="E246" s="3">
        <v>9.238437653</v>
      </c>
      <c r="F246" s="3">
        <v>0.829394639</v>
      </c>
      <c r="G246" s="3">
        <v>65.12000275</v>
      </c>
      <c r="H246" s="3">
        <v>0.640317261</v>
      </c>
      <c r="I246" s="3">
        <v>-0.097517602</v>
      </c>
      <c r="J246" s="3">
        <v>0.801256657</v>
      </c>
    </row>
    <row r="247">
      <c r="A247" s="1" t="s">
        <v>9</v>
      </c>
      <c r="B247" s="1" t="s">
        <v>10</v>
      </c>
      <c r="C247" s="1">
        <v>2008.0</v>
      </c>
      <c r="D247" s="2">
        <v>4.631741047</v>
      </c>
      <c r="E247" s="3">
        <v>9.134906769</v>
      </c>
      <c r="F247" s="3">
        <v>0.738363802</v>
      </c>
      <c r="G247" s="3">
        <v>61.58000183</v>
      </c>
      <c r="H247" s="4"/>
      <c r="I247" s="3">
        <v>-0.086288817</v>
      </c>
      <c r="J247" s="3">
        <v>0.913641691</v>
      </c>
    </row>
    <row r="248">
      <c r="A248" s="1" t="s">
        <v>58</v>
      </c>
      <c r="B248" s="1" t="s">
        <v>5</v>
      </c>
      <c r="C248" s="1">
        <v>2008.0</v>
      </c>
      <c r="D248" s="2">
        <v>5.191493988</v>
      </c>
      <c r="E248" s="3">
        <v>8.918750763</v>
      </c>
      <c r="F248" s="3">
        <v>0.747411311</v>
      </c>
      <c r="G248" s="3">
        <v>64.76000214</v>
      </c>
      <c r="H248" s="3">
        <v>0.635648251</v>
      </c>
      <c r="I248" s="3">
        <v>-0.081518568</v>
      </c>
      <c r="J248" s="3">
        <v>0.734727442</v>
      </c>
    </row>
    <row r="249">
      <c r="A249" s="1" t="s">
        <v>59</v>
      </c>
      <c r="B249" s="1" t="s">
        <v>15</v>
      </c>
      <c r="C249" s="1">
        <v>2008.0</v>
      </c>
      <c r="D249" s="2">
        <v>5.451937675</v>
      </c>
      <c r="E249" s="3">
        <v>10.29626465</v>
      </c>
      <c r="F249" s="3">
        <v>0.90372628</v>
      </c>
      <c r="G249" s="3">
        <v>66.33999634</v>
      </c>
      <c r="H249" s="3">
        <v>0.642325103</v>
      </c>
      <c r="I249" s="3">
        <v>-0.221211687</v>
      </c>
      <c r="J249" s="3">
        <v>0.662769675</v>
      </c>
    </row>
    <row r="250">
      <c r="A250" s="1" t="s">
        <v>60</v>
      </c>
      <c r="B250" s="1" t="s">
        <v>3</v>
      </c>
      <c r="C250" s="1">
        <v>2008.0</v>
      </c>
      <c r="D250" s="2">
        <v>7.67062664</v>
      </c>
      <c r="E250" s="3">
        <v>10.79585457</v>
      </c>
      <c r="F250" s="3">
        <v>0.9513399</v>
      </c>
      <c r="G250" s="3">
        <v>69.16000366</v>
      </c>
      <c r="H250" s="3">
        <v>0.934178948</v>
      </c>
      <c r="I250" s="3">
        <v>0.023362774</v>
      </c>
      <c r="J250" s="3">
        <v>0.216567531</v>
      </c>
    </row>
    <row r="251">
      <c r="A251" s="1" t="s">
        <v>11</v>
      </c>
      <c r="B251" s="1" t="s">
        <v>3</v>
      </c>
      <c r="C251" s="1">
        <v>2008.0</v>
      </c>
      <c r="D251" s="2">
        <v>7.008064747</v>
      </c>
      <c r="E251" s="3">
        <v>10.66879368</v>
      </c>
      <c r="F251" s="3">
        <v>0.935350597</v>
      </c>
      <c r="G251" s="3">
        <v>71.0</v>
      </c>
      <c r="H251" s="3">
        <v>0.833327115</v>
      </c>
      <c r="I251" s="3">
        <v>-0.034874737</v>
      </c>
      <c r="J251" s="3">
        <v>0.668875813</v>
      </c>
    </row>
    <row r="252">
      <c r="A252" s="1" t="s">
        <v>61</v>
      </c>
      <c r="B252" s="1" t="s">
        <v>36</v>
      </c>
      <c r="C252" s="1">
        <v>2008.0</v>
      </c>
      <c r="D252" s="2">
        <v>4.15609026</v>
      </c>
      <c r="E252" s="3">
        <v>9.144052505</v>
      </c>
      <c r="F252" s="3">
        <v>0.607512712</v>
      </c>
      <c r="G252" s="3">
        <v>63.5</v>
      </c>
      <c r="H252" s="3">
        <v>0.6139974</v>
      </c>
      <c r="I252" s="3">
        <v>-0.227183968</v>
      </c>
      <c r="J252" s="3">
        <v>0.49799946</v>
      </c>
    </row>
    <row r="253">
      <c r="A253" s="1" t="s">
        <v>12</v>
      </c>
      <c r="B253" s="1" t="s">
        <v>3</v>
      </c>
      <c r="C253" s="1">
        <v>2008.0</v>
      </c>
      <c r="D253" s="2">
        <v>6.521790028</v>
      </c>
      <c r="E253" s="3">
        <v>10.77149582</v>
      </c>
      <c r="F253" s="3">
        <v>0.923211336</v>
      </c>
      <c r="G253" s="3">
        <v>69.95999908</v>
      </c>
      <c r="H253" s="3">
        <v>0.765556991</v>
      </c>
      <c r="I253" s="4"/>
      <c r="J253" s="3">
        <v>0.758266151</v>
      </c>
    </row>
    <row r="254">
      <c r="A254" s="1" t="s">
        <v>62</v>
      </c>
      <c r="B254" s="1" t="s">
        <v>42</v>
      </c>
      <c r="C254" s="1">
        <v>2008.0</v>
      </c>
      <c r="D254" s="2">
        <v>4.965134621</v>
      </c>
      <c r="E254" s="3">
        <v>8.145339012</v>
      </c>
      <c r="F254" s="3">
        <v>0.622255147</v>
      </c>
      <c r="G254" s="3">
        <v>53.41999817</v>
      </c>
      <c r="H254" s="3">
        <v>0.838006318</v>
      </c>
      <c r="I254" s="3">
        <v>0.118111417</v>
      </c>
      <c r="J254" s="3">
        <v>0.862870395</v>
      </c>
    </row>
    <row r="255">
      <c r="A255" s="1" t="s">
        <v>63</v>
      </c>
      <c r="B255" s="1" t="s">
        <v>5</v>
      </c>
      <c r="C255" s="1">
        <v>2008.0</v>
      </c>
      <c r="D255" s="2">
        <v>6.414494514</v>
      </c>
      <c r="E255" s="3">
        <v>8.904532433</v>
      </c>
      <c r="F255" s="3">
        <v>0.865605474</v>
      </c>
      <c r="G255" s="3">
        <v>59.54000092</v>
      </c>
      <c r="H255" s="3">
        <v>0.630151749</v>
      </c>
      <c r="I255" s="3">
        <v>0.202788204</v>
      </c>
      <c r="J255" s="3">
        <v>0.79628545</v>
      </c>
    </row>
    <row r="256">
      <c r="A256" s="1" t="s">
        <v>64</v>
      </c>
      <c r="B256" s="1" t="s">
        <v>5</v>
      </c>
      <c r="C256" s="1">
        <v>2008.0</v>
      </c>
      <c r="D256" s="2">
        <v>3.846329212</v>
      </c>
      <c r="E256" s="3">
        <v>8.012042999</v>
      </c>
      <c r="F256" s="3">
        <v>0.679098427</v>
      </c>
      <c r="G256" s="3">
        <v>17.36000061</v>
      </c>
      <c r="H256" s="3">
        <v>0.464970648</v>
      </c>
      <c r="I256" s="3">
        <v>0.216525838</v>
      </c>
      <c r="J256" s="3">
        <v>0.811658978</v>
      </c>
    </row>
    <row r="257">
      <c r="A257" s="1" t="s">
        <v>65</v>
      </c>
      <c r="B257" s="1" t="s">
        <v>5</v>
      </c>
      <c r="C257" s="1">
        <v>2008.0</v>
      </c>
      <c r="D257" s="2">
        <v>5.420331001</v>
      </c>
      <c r="E257" s="3">
        <v>8.504487038</v>
      </c>
      <c r="F257" s="3">
        <v>0.828175902</v>
      </c>
      <c r="G257" s="3">
        <v>62.70000076</v>
      </c>
      <c r="H257" s="3">
        <v>0.686880887</v>
      </c>
      <c r="I257" s="3">
        <v>0.221814901</v>
      </c>
      <c r="J257" s="3">
        <v>0.863222003</v>
      </c>
    </row>
    <row r="258">
      <c r="A258" s="1" t="s">
        <v>66</v>
      </c>
      <c r="B258" s="1" t="s">
        <v>19</v>
      </c>
      <c r="C258" s="1">
        <v>2008.0</v>
      </c>
      <c r="D258" s="2">
        <v>5.137261868</v>
      </c>
      <c r="E258" s="3">
        <v>10.81552219</v>
      </c>
      <c r="F258" s="3">
        <v>0.840222418</v>
      </c>
      <c r="G258" s="4"/>
      <c r="H258" s="3">
        <v>0.922211289</v>
      </c>
      <c r="I258" s="3">
        <v>0.291945904</v>
      </c>
      <c r="J258" s="3">
        <v>0.273945063</v>
      </c>
    </row>
    <row r="259">
      <c r="A259" s="1" t="s">
        <v>143</v>
      </c>
      <c r="B259" s="1" t="s">
        <v>3</v>
      </c>
      <c r="C259" s="1">
        <v>2008.0</v>
      </c>
      <c r="D259" s="2">
        <v>6.888284206</v>
      </c>
      <c r="E259" s="3">
        <v>10.8780365</v>
      </c>
      <c r="F259" s="3">
        <v>0.977429569</v>
      </c>
      <c r="G259" s="3">
        <v>71.19999695</v>
      </c>
      <c r="H259" s="3">
        <v>0.885196149</v>
      </c>
      <c r="I259" s="3">
        <v>0.266203701</v>
      </c>
      <c r="J259" s="3">
        <v>0.708049297</v>
      </c>
    </row>
    <row r="260">
      <c r="A260" s="1" t="s">
        <v>67</v>
      </c>
      <c r="B260" s="1" t="s">
        <v>25</v>
      </c>
      <c r="C260" s="1">
        <v>2008.0</v>
      </c>
      <c r="D260" s="2">
        <v>5.145833015</v>
      </c>
      <c r="E260" s="3">
        <v>8.216464996</v>
      </c>
      <c r="F260" s="3">
        <v>0.683593154</v>
      </c>
      <c r="G260" s="3">
        <v>56.58000183</v>
      </c>
      <c r="H260" s="3">
        <v>0.755839646</v>
      </c>
      <c r="I260" s="3">
        <v>-0.073802471</v>
      </c>
      <c r="J260" s="3">
        <v>0.891188443</v>
      </c>
    </row>
    <row r="261">
      <c r="A261" s="1" t="s">
        <v>68</v>
      </c>
      <c r="B261" s="1" t="s">
        <v>47</v>
      </c>
      <c r="C261" s="1">
        <v>2008.0</v>
      </c>
      <c r="D261" s="2">
        <v>4.815309525</v>
      </c>
      <c r="E261" s="3">
        <v>8.933032036</v>
      </c>
      <c r="F261" s="3">
        <v>0.675075412</v>
      </c>
      <c r="G261" s="3">
        <v>60.75999832</v>
      </c>
      <c r="H261" s="3">
        <v>0.595633388</v>
      </c>
      <c r="I261" s="3">
        <v>0.162248075</v>
      </c>
      <c r="J261" s="3">
        <v>0.96821183</v>
      </c>
    </row>
    <row r="262">
      <c r="A262" s="1" t="s">
        <v>16</v>
      </c>
      <c r="B262" s="1" t="s">
        <v>10</v>
      </c>
      <c r="C262" s="1">
        <v>2008.0</v>
      </c>
      <c r="D262" s="2">
        <v>5.128988266</v>
      </c>
      <c r="E262" s="3">
        <v>9.583679199</v>
      </c>
      <c r="F262" s="3">
        <v>0.632628739</v>
      </c>
      <c r="G262" s="3">
        <v>64.72000122</v>
      </c>
      <c r="H262" s="3">
        <v>0.601222098</v>
      </c>
      <c r="I262" s="3">
        <v>0.042238571</v>
      </c>
      <c r="J262" s="3">
        <v>0.868343472</v>
      </c>
    </row>
    <row r="263">
      <c r="A263" s="1" t="s">
        <v>144</v>
      </c>
      <c r="B263" s="1" t="s">
        <v>10</v>
      </c>
      <c r="C263" s="1">
        <v>2008.0</v>
      </c>
      <c r="D263" s="2">
        <v>4.589844704</v>
      </c>
      <c r="E263" s="3">
        <v>8.981643677</v>
      </c>
      <c r="F263" s="3">
        <v>0.744366288</v>
      </c>
      <c r="G263" s="3">
        <v>60.93999863</v>
      </c>
      <c r="H263" s="3">
        <v>0.385769367</v>
      </c>
      <c r="I263" s="3">
        <v>-0.058242504</v>
      </c>
      <c r="J263" s="3">
        <v>0.909881651</v>
      </c>
    </row>
    <row r="264">
      <c r="A264" s="1" t="s">
        <v>69</v>
      </c>
      <c r="B264" s="1" t="s">
        <v>3</v>
      </c>
      <c r="C264" s="1">
        <v>2008.0</v>
      </c>
      <c r="D264" s="2">
        <v>7.568029881</v>
      </c>
      <c r="E264" s="3">
        <v>10.93867207</v>
      </c>
      <c r="F264" s="3">
        <v>0.982521713</v>
      </c>
      <c r="G264" s="3">
        <v>69.86000061</v>
      </c>
      <c r="H264" s="3">
        <v>0.894108713</v>
      </c>
      <c r="I264" s="3">
        <v>0.316799462</v>
      </c>
      <c r="J264" s="3">
        <v>0.486994654</v>
      </c>
    </row>
    <row r="265">
      <c r="A265" s="1" t="s">
        <v>70</v>
      </c>
      <c r="B265" s="1" t="s">
        <v>10</v>
      </c>
      <c r="C265" s="1">
        <v>2008.0</v>
      </c>
      <c r="D265" s="2">
        <v>7.261261463</v>
      </c>
      <c r="E265" s="3">
        <v>10.41429043</v>
      </c>
      <c r="F265" s="3">
        <v>0.859264135</v>
      </c>
      <c r="G265" s="3">
        <v>71.23999786</v>
      </c>
      <c r="H265" s="3">
        <v>0.662969172</v>
      </c>
      <c r="I265" s="3">
        <v>0.136414737</v>
      </c>
      <c r="J265" s="3">
        <v>0.898196399</v>
      </c>
    </row>
    <row r="266">
      <c r="A266" s="1" t="s">
        <v>17</v>
      </c>
      <c r="B266" s="1" t="s">
        <v>3</v>
      </c>
      <c r="C266" s="1">
        <v>2008.0</v>
      </c>
      <c r="D266" s="2">
        <v>6.779774189</v>
      </c>
      <c r="E266" s="3">
        <v>10.70601845</v>
      </c>
      <c r="F266" s="3">
        <v>0.87966311</v>
      </c>
      <c r="G266" s="3">
        <v>70.90000153</v>
      </c>
      <c r="H266" s="3">
        <v>0.543076873</v>
      </c>
      <c r="I266" s="3">
        <v>0.04538811</v>
      </c>
      <c r="J266" s="3">
        <v>0.945625067</v>
      </c>
    </row>
    <row r="267">
      <c r="A267" s="1" t="s">
        <v>18</v>
      </c>
      <c r="B267" s="1" t="s">
        <v>19</v>
      </c>
      <c r="C267" s="1">
        <v>2008.0</v>
      </c>
      <c r="D267" s="2">
        <v>5.91067934</v>
      </c>
      <c r="E267" s="3">
        <v>10.56569099</v>
      </c>
      <c r="F267" s="3">
        <v>0.887304068</v>
      </c>
      <c r="G267" s="3">
        <v>72.76000214</v>
      </c>
      <c r="H267" s="3">
        <v>0.77207005</v>
      </c>
      <c r="I267" s="3">
        <v>-0.140549049</v>
      </c>
      <c r="J267" s="3">
        <v>0.816475332</v>
      </c>
    </row>
    <row r="268">
      <c r="A268" s="1" t="s">
        <v>20</v>
      </c>
      <c r="B268" s="1" t="s">
        <v>10</v>
      </c>
      <c r="C268" s="1">
        <v>2008.0</v>
      </c>
      <c r="D268" s="2">
        <v>4.930058002</v>
      </c>
      <c r="E268" s="3">
        <v>9.353609085</v>
      </c>
      <c r="F268" s="3">
        <v>0.766224205</v>
      </c>
      <c r="G268" s="3">
        <v>66.33999634</v>
      </c>
      <c r="H268" s="4"/>
      <c r="I268" s="3">
        <v>-0.131127715</v>
      </c>
      <c r="J268" s="3">
        <v>0.709403396</v>
      </c>
    </row>
    <row r="269">
      <c r="A269" s="1" t="s">
        <v>72</v>
      </c>
      <c r="B269" s="1" t="s">
        <v>36</v>
      </c>
      <c r="C269" s="1">
        <v>2008.0</v>
      </c>
      <c r="D269" s="2">
        <v>5.886419773</v>
      </c>
      <c r="E269" s="3">
        <v>9.891931534</v>
      </c>
      <c r="F269" s="3">
        <v>0.839467227</v>
      </c>
      <c r="G269" s="3">
        <v>59.20000076</v>
      </c>
      <c r="H269" s="3">
        <v>0.72658366</v>
      </c>
      <c r="I269" s="3">
        <v>-0.223902792</v>
      </c>
      <c r="J269" s="3">
        <v>0.899163663</v>
      </c>
    </row>
    <row r="270">
      <c r="A270" s="1" t="s">
        <v>73</v>
      </c>
      <c r="B270" s="1" t="s">
        <v>42</v>
      </c>
      <c r="C270" s="1">
        <v>2008.0</v>
      </c>
      <c r="D270" s="2">
        <v>4.015274525</v>
      </c>
      <c r="E270" s="3">
        <v>8.17346096</v>
      </c>
      <c r="F270" s="3">
        <v>0.826555252</v>
      </c>
      <c r="G270" s="3">
        <v>52.45999908</v>
      </c>
      <c r="H270" s="3">
        <v>0.620295763</v>
      </c>
      <c r="I270" s="3">
        <v>-0.022352632</v>
      </c>
      <c r="J270" s="3">
        <v>0.909446537</v>
      </c>
    </row>
    <row r="271">
      <c r="A271" s="1" t="s">
        <v>130</v>
      </c>
      <c r="B271" s="1" t="s">
        <v>15</v>
      </c>
      <c r="C271" s="1">
        <v>2008.0</v>
      </c>
      <c r="D271" s="2">
        <v>5.521659851</v>
      </c>
      <c r="E271" s="3">
        <v>8.858290672</v>
      </c>
      <c r="F271" s="3">
        <v>0.883842647</v>
      </c>
      <c r="G271" s="4"/>
      <c r="H271" s="4"/>
      <c r="I271" s="3">
        <v>0.096545473</v>
      </c>
      <c r="J271" s="3">
        <v>0.849059165</v>
      </c>
    </row>
    <row r="272">
      <c r="A272" s="1" t="s">
        <v>75</v>
      </c>
      <c r="B272" s="1" t="s">
        <v>36</v>
      </c>
      <c r="C272" s="1">
        <v>2008.0</v>
      </c>
      <c r="D272" s="2">
        <v>4.736588001</v>
      </c>
      <c r="E272" s="3">
        <v>8.328985214</v>
      </c>
      <c r="F272" s="3">
        <v>0.792132616</v>
      </c>
      <c r="G272" s="3">
        <v>60.75999832</v>
      </c>
      <c r="H272" s="3">
        <v>0.719029367</v>
      </c>
      <c r="I272" s="3">
        <v>-0.101963982</v>
      </c>
      <c r="J272" s="3">
        <v>0.922627032</v>
      </c>
    </row>
    <row r="273">
      <c r="A273" s="1" t="s">
        <v>76</v>
      </c>
      <c r="B273" s="1" t="s">
        <v>47</v>
      </c>
      <c r="C273" s="1">
        <v>2008.0</v>
      </c>
      <c r="D273" s="2">
        <v>5.044098854</v>
      </c>
      <c r="E273" s="3">
        <v>8.350902557</v>
      </c>
      <c r="F273" s="3">
        <v>0.807086229</v>
      </c>
      <c r="G273" s="3">
        <v>56.63999939</v>
      </c>
      <c r="H273" s="3">
        <v>0.886213899</v>
      </c>
      <c r="I273" s="3">
        <v>0.415014207</v>
      </c>
      <c r="J273" s="3">
        <v>0.637409329</v>
      </c>
    </row>
    <row r="274">
      <c r="A274" s="1" t="s">
        <v>77</v>
      </c>
      <c r="B274" s="1" t="s">
        <v>15</v>
      </c>
      <c r="C274" s="1">
        <v>2008.0</v>
      </c>
      <c r="D274" s="2">
        <v>5.145375252</v>
      </c>
      <c r="E274" s="3">
        <v>10.12260914</v>
      </c>
      <c r="F274" s="3">
        <v>0.855418265</v>
      </c>
      <c r="G274" s="3">
        <v>63.70000076</v>
      </c>
      <c r="H274" s="3">
        <v>0.630111456</v>
      </c>
      <c r="I274" s="3">
        <v>-0.207658932</v>
      </c>
      <c r="J274" s="3">
        <v>0.926328242</v>
      </c>
    </row>
    <row r="275">
      <c r="A275" s="1" t="s">
        <v>21</v>
      </c>
      <c r="B275" s="1" t="s">
        <v>10</v>
      </c>
      <c r="C275" s="1">
        <v>2008.0</v>
      </c>
      <c r="D275" s="2">
        <v>4.594851017</v>
      </c>
      <c r="E275" s="3">
        <v>9.712468147</v>
      </c>
      <c r="F275" s="3">
        <v>0.717357397</v>
      </c>
      <c r="G275" s="3">
        <v>65.27999878</v>
      </c>
      <c r="H275" s="3">
        <v>0.524062514</v>
      </c>
      <c r="I275" s="3">
        <v>0.033395179</v>
      </c>
      <c r="J275" s="3">
        <v>0.926725864</v>
      </c>
    </row>
    <row r="276">
      <c r="A276" s="1" t="s">
        <v>131</v>
      </c>
      <c r="B276" s="1" t="s">
        <v>42</v>
      </c>
      <c r="C276" s="1">
        <v>2008.0</v>
      </c>
      <c r="D276" s="2">
        <v>4.221354008</v>
      </c>
      <c r="E276" s="3">
        <v>7.207139969</v>
      </c>
      <c r="F276" s="3">
        <v>0.618692517</v>
      </c>
      <c r="G276" s="3">
        <v>51.93999863</v>
      </c>
      <c r="H276" s="3">
        <v>0.724082768</v>
      </c>
      <c r="I276" s="3">
        <v>-0.03467017</v>
      </c>
      <c r="J276" s="3">
        <v>0.839667678</v>
      </c>
    </row>
    <row r="277">
      <c r="A277" s="1" t="s">
        <v>78</v>
      </c>
      <c r="B277" s="1" t="s">
        <v>15</v>
      </c>
      <c r="C277" s="1">
        <v>2008.0</v>
      </c>
      <c r="D277" s="2">
        <v>5.553925991</v>
      </c>
      <c r="E277" s="3">
        <v>10.19559288</v>
      </c>
      <c r="F277" s="3">
        <v>0.91366744</v>
      </c>
      <c r="G277" s="3">
        <v>63.90000153</v>
      </c>
      <c r="H277" s="3">
        <v>0.621060073</v>
      </c>
      <c r="I277" s="3">
        <v>-0.263000309</v>
      </c>
      <c r="J277" s="3">
        <v>0.960843027</v>
      </c>
    </row>
    <row r="278">
      <c r="A278" s="1" t="s">
        <v>79</v>
      </c>
      <c r="B278" s="1" t="s">
        <v>42</v>
      </c>
      <c r="C278" s="1">
        <v>2008.0</v>
      </c>
      <c r="D278" s="2">
        <v>4.640079021</v>
      </c>
      <c r="E278" s="3">
        <v>7.413260937</v>
      </c>
      <c r="F278" s="3">
        <v>0.775688589</v>
      </c>
      <c r="G278" s="3">
        <v>54.61999893</v>
      </c>
      <c r="H278" s="3">
        <v>0.332436115</v>
      </c>
      <c r="I278" s="3">
        <v>-0.099015646</v>
      </c>
      <c r="J278" s="3">
        <v>0.773066521</v>
      </c>
    </row>
    <row r="279">
      <c r="A279" s="1" t="s">
        <v>81</v>
      </c>
      <c r="B279" s="1" t="s">
        <v>47</v>
      </c>
      <c r="C279" s="1">
        <v>2008.0</v>
      </c>
      <c r="D279" s="2">
        <v>5.806781769</v>
      </c>
      <c r="E279" s="3">
        <v>9.893046379</v>
      </c>
      <c r="F279" s="3">
        <v>0.802811384</v>
      </c>
      <c r="G279" s="3">
        <v>65.23999786</v>
      </c>
      <c r="H279" s="3">
        <v>0.77956599</v>
      </c>
      <c r="I279" s="3">
        <v>0.041945741</v>
      </c>
      <c r="J279" s="3">
        <v>0.883765519</v>
      </c>
    </row>
    <row r="280">
      <c r="A280" s="1" t="s">
        <v>82</v>
      </c>
      <c r="B280" s="1" t="s">
        <v>42</v>
      </c>
      <c r="C280" s="1">
        <v>2008.0</v>
      </c>
      <c r="D280" s="2">
        <v>4.114664078</v>
      </c>
      <c r="E280" s="3">
        <v>7.57649374</v>
      </c>
      <c r="F280" s="3">
        <v>0.746600628</v>
      </c>
      <c r="G280" s="3">
        <v>50.61999893</v>
      </c>
      <c r="H280" s="3">
        <v>0.494840056</v>
      </c>
      <c r="I280" s="3">
        <v>-0.011513894</v>
      </c>
      <c r="J280" s="3">
        <v>0.917589664</v>
      </c>
    </row>
    <row r="281">
      <c r="A281" s="1" t="s">
        <v>132</v>
      </c>
      <c r="B281" s="1" t="s">
        <v>42</v>
      </c>
      <c r="C281" s="1">
        <v>2008.0</v>
      </c>
      <c r="D281" s="2">
        <v>4.248075008</v>
      </c>
      <c r="E281" s="3">
        <v>8.500013351</v>
      </c>
      <c r="F281" s="3">
        <v>0.670252621</v>
      </c>
      <c r="G281" s="3">
        <v>56.79999924</v>
      </c>
      <c r="H281" s="3">
        <v>0.593264878</v>
      </c>
      <c r="I281" s="3">
        <v>-0.020278633</v>
      </c>
      <c r="J281" s="3">
        <v>0.840947509</v>
      </c>
    </row>
    <row r="282">
      <c r="A282" s="1" t="s">
        <v>22</v>
      </c>
      <c r="B282" s="1" t="s">
        <v>5</v>
      </c>
      <c r="C282" s="1">
        <v>2008.0</v>
      </c>
      <c r="D282" s="2">
        <v>6.829036236</v>
      </c>
      <c r="E282" s="3">
        <v>9.830188751</v>
      </c>
      <c r="F282" s="3">
        <v>0.876327813</v>
      </c>
      <c r="G282" s="3">
        <v>64.81999969</v>
      </c>
      <c r="H282" s="3">
        <v>0.6774773</v>
      </c>
      <c r="I282" s="3">
        <v>-0.131714851</v>
      </c>
      <c r="J282" s="3">
        <v>0.784897923</v>
      </c>
    </row>
    <row r="283">
      <c r="A283" s="1" t="s">
        <v>83</v>
      </c>
      <c r="B283" s="1" t="s">
        <v>36</v>
      </c>
      <c r="C283" s="1">
        <v>2008.0</v>
      </c>
      <c r="D283" s="2">
        <v>5.502756119</v>
      </c>
      <c r="E283" s="3">
        <v>9.044425011</v>
      </c>
      <c r="F283" s="3">
        <v>0.871552587</v>
      </c>
      <c r="G283" s="3">
        <v>60.24000168</v>
      </c>
      <c r="H283" s="3">
        <v>0.640617132</v>
      </c>
      <c r="I283" s="3">
        <v>-0.058411729</v>
      </c>
      <c r="J283" s="3">
        <v>0.925663769</v>
      </c>
    </row>
    <row r="284">
      <c r="A284" s="1" t="s">
        <v>133</v>
      </c>
      <c r="B284" s="1" t="s">
        <v>19</v>
      </c>
      <c r="C284" s="1">
        <v>2008.0</v>
      </c>
      <c r="D284" s="2">
        <v>4.493010044</v>
      </c>
      <c r="E284" s="3">
        <v>8.901948929</v>
      </c>
      <c r="F284" s="3">
        <v>0.920115948</v>
      </c>
      <c r="G284" s="3">
        <v>56.95999908</v>
      </c>
      <c r="H284" s="3">
        <v>0.484081417</v>
      </c>
      <c r="I284" s="3">
        <v>0.065208957</v>
      </c>
      <c r="J284" s="3">
        <v>0.961714268</v>
      </c>
    </row>
    <row r="285">
      <c r="A285" s="1" t="s">
        <v>84</v>
      </c>
      <c r="B285" s="1" t="s">
        <v>42</v>
      </c>
      <c r="C285" s="1">
        <v>2008.0</v>
      </c>
      <c r="D285" s="2">
        <v>4.65358305</v>
      </c>
      <c r="E285" s="3">
        <v>6.884682178</v>
      </c>
      <c r="F285" s="3">
        <v>0.755582809</v>
      </c>
      <c r="G285" s="3">
        <v>45.65999985</v>
      </c>
      <c r="H285" s="3">
        <v>0.514437497</v>
      </c>
      <c r="I285" s="3">
        <v>0.003348546</v>
      </c>
      <c r="J285" s="3">
        <v>0.864334643</v>
      </c>
    </row>
    <row r="286">
      <c r="A286" s="1" t="s">
        <v>85</v>
      </c>
      <c r="B286" s="1" t="s">
        <v>25</v>
      </c>
      <c r="C286" s="1">
        <v>2008.0</v>
      </c>
      <c r="D286" s="2">
        <v>4.440526485</v>
      </c>
      <c r="E286" s="3">
        <v>7.813568115</v>
      </c>
      <c r="F286" s="3">
        <v>0.81765765</v>
      </c>
      <c r="G286" s="3">
        <v>59.77999878</v>
      </c>
      <c r="H286" s="3">
        <v>0.617604792</v>
      </c>
      <c r="I286" s="3">
        <v>0.279705197</v>
      </c>
      <c r="J286" s="3">
        <v>0.900028765</v>
      </c>
    </row>
    <row r="287">
      <c r="A287" s="1" t="s">
        <v>23</v>
      </c>
      <c r="B287" s="1" t="s">
        <v>3</v>
      </c>
      <c r="C287" s="1">
        <v>2008.0</v>
      </c>
      <c r="D287" s="2">
        <v>7.631011963</v>
      </c>
      <c r="E287" s="3">
        <v>10.89392567</v>
      </c>
      <c r="F287" s="3">
        <v>0.944202244</v>
      </c>
      <c r="G287" s="3">
        <v>70.81999969</v>
      </c>
      <c r="H287" s="3">
        <v>0.883287251</v>
      </c>
      <c r="I287" s="3">
        <v>0.361144722</v>
      </c>
      <c r="J287" s="3">
        <v>0.418940485</v>
      </c>
    </row>
    <row r="288">
      <c r="A288" s="1" t="s">
        <v>86</v>
      </c>
      <c r="B288" s="1" t="s">
        <v>1</v>
      </c>
      <c r="C288" s="1">
        <v>2008.0</v>
      </c>
      <c r="D288" s="2">
        <v>7.38117075</v>
      </c>
      <c r="E288" s="3">
        <v>10.54165363</v>
      </c>
      <c r="F288" s="3">
        <v>0.944274664</v>
      </c>
      <c r="G288" s="3">
        <v>69.76000214</v>
      </c>
      <c r="H288" s="3">
        <v>0.893072486</v>
      </c>
      <c r="I288" s="3">
        <v>0.292630374</v>
      </c>
      <c r="J288" s="3">
        <v>0.333750874</v>
      </c>
    </row>
    <row r="289">
      <c r="A289" s="1" t="s">
        <v>87</v>
      </c>
      <c r="B289" s="1" t="s">
        <v>5</v>
      </c>
      <c r="C289" s="1">
        <v>2008.0</v>
      </c>
      <c r="D289" s="2">
        <v>5.103827477</v>
      </c>
      <c r="E289" s="3">
        <v>8.450391769</v>
      </c>
      <c r="F289" s="3">
        <v>0.857186258</v>
      </c>
      <c r="G289" s="3">
        <v>64.5</v>
      </c>
      <c r="H289" s="3">
        <v>0.790831089</v>
      </c>
      <c r="I289" s="3">
        <v>0.073446713</v>
      </c>
      <c r="J289" s="3">
        <v>0.818949223</v>
      </c>
    </row>
    <row r="290">
      <c r="A290" s="1" t="s">
        <v>88</v>
      </c>
      <c r="B290" s="1" t="s">
        <v>42</v>
      </c>
      <c r="C290" s="1">
        <v>2008.0</v>
      </c>
      <c r="D290" s="2">
        <v>4.235657215</v>
      </c>
      <c r="E290" s="3">
        <v>6.904775143</v>
      </c>
      <c r="F290" s="3">
        <v>0.60663867</v>
      </c>
      <c r="G290" s="3">
        <v>51.02000046</v>
      </c>
      <c r="H290" s="3">
        <v>0.648728073</v>
      </c>
      <c r="I290" s="3">
        <v>-0.054904167</v>
      </c>
      <c r="J290" s="3">
        <v>0.748752594</v>
      </c>
    </row>
    <row r="291">
      <c r="A291" s="1" t="s">
        <v>89</v>
      </c>
      <c r="B291" s="1" t="s">
        <v>42</v>
      </c>
      <c r="C291" s="1">
        <v>2008.0</v>
      </c>
      <c r="D291" s="2">
        <v>4.938560486</v>
      </c>
      <c r="E291" s="3">
        <v>8.388632774</v>
      </c>
      <c r="F291" s="3">
        <v>0.779640496</v>
      </c>
      <c r="G291" s="3">
        <v>50.86000061</v>
      </c>
      <c r="H291" s="3">
        <v>0.584221542</v>
      </c>
      <c r="I291" s="3">
        <v>0.117759235</v>
      </c>
      <c r="J291" s="3">
        <v>0.891890109</v>
      </c>
    </row>
    <row r="292">
      <c r="A292" s="1" t="s">
        <v>90</v>
      </c>
      <c r="B292" s="1" t="s">
        <v>3</v>
      </c>
      <c r="C292" s="1">
        <v>2008.0</v>
      </c>
      <c r="D292" s="2">
        <v>7.632287502</v>
      </c>
      <c r="E292" s="3">
        <v>11.05990219</v>
      </c>
      <c r="F292" s="3">
        <v>0.935878932</v>
      </c>
      <c r="G292" s="3">
        <v>69.80000305</v>
      </c>
      <c r="H292" s="3">
        <v>0.947288871</v>
      </c>
      <c r="I292" s="3">
        <v>0.011978677</v>
      </c>
      <c r="J292" s="3">
        <v>0.502776325</v>
      </c>
    </row>
    <row r="293">
      <c r="A293" s="1" t="s">
        <v>24</v>
      </c>
      <c r="B293" s="1" t="s">
        <v>25</v>
      </c>
      <c r="C293" s="1">
        <v>2008.0</v>
      </c>
      <c r="D293" s="2">
        <v>4.413918972</v>
      </c>
      <c r="E293" s="3">
        <v>8.309402466</v>
      </c>
      <c r="F293" s="3">
        <v>0.372907877</v>
      </c>
      <c r="G293" s="3">
        <v>53.97999954</v>
      </c>
      <c r="H293" s="3">
        <v>0.335223645</v>
      </c>
      <c r="I293" s="3">
        <v>0.095417768</v>
      </c>
      <c r="J293" s="3">
        <v>0.847682595</v>
      </c>
    </row>
    <row r="294">
      <c r="A294" s="1" t="s">
        <v>91</v>
      </c>
      <c r="B294" s="1" t="s">
        <v>5</v>
      </c>
      <c r="C294" s="1">
        <v>2008.0</v>
      </c>
      <c r="D294" s="2">
        <v>6.930903435</v>
      </c>
      <c r="E294" s="3">
        <v>9.940807343</v>
      </c>
      <c r="F294" s="3">
        <v>0.922481298</v>
      </c>
      <c r="G294" s="3">
        <v>67.18000031</v>
      </c>
      <c r="H294" s="3">
        <v>0.707384586</v>
      </c>
      <c r="I294" s="3">
        <v>0.055701271</v>
      </c>
      <c r="J294" s="3">
        <v>0.88065052</v>
      </c>
    </row>
    <row r="295">
      <c r="A295" s="1" t="s">
        <v>92</v>
      </c>
      <c r="B295" s="1" t="s">
        <v>5</v>
      </c>
      <c r="C295" s="1">
        <v>2008.0</v>
      </c>
      <c r="D295" s="2">
        <v>5.570061684</v>
      </c>
      <c r="E295" s="3">
        <v>9.249930382</v>
      </c>
      <c r="F295" s="3">
        <v>0.889281452</v>
      </c>
      <c r="G295" s="3">
        <v>65.04000092</v>
      </c>
      <c r="H295" s="3">
        <v>0.649068773</v>
      </c>
      <c r="I295" s="3">
        <v>0.048225787</v>
      </c>
      <c r="J295" s="3">
        <v>0.891085148</v>
      </c>
    </row>
    <row r="296">
      <c r="A296" s="1" t="s">
        <v>93</v>
      </c>
      <c r="B296" s="1" t="s">
        <v>5</v>
      </c>
      <c r="C296" s="1">
        <v>2008.0</v>
      </c>
      <c r="D296" s="2">
        <v>5.129230976</v>
      </c>
      <c r="E296" s="3">
        <v>9.133691788</v>
      </c>
      <c r="F296" s="3">
        <v>0.777106822</v>
      </c>
      <c r="G296" s="3">
        <v>66.98000336</v>
      </c>
      <c r="H296" s="3">
        <v>0.637672365</v>
      </c>
      <c r="I296" s="3">
        <v>-0.069366053</v>
      </c>
      <c r="J296" s="3">
        <v>0.89643985</v>
      </c>
    </row>
    <row r="297">
      <c r="A297" s="1" t="s">
        <v>94</v>
      </c>
      <c r="B297" s="1" t="s">
        <v>47</v>
      </c>
      <c r="C297" s="1">
        <v>2008.0</v>
      </c>
      <c r="D297" s="2">
        <v>4.589065075</v>
      </c>
      <c r="E297" s="3">
        <v>8.629970551</v>
      </c>
      <c r="F297" s="3">
        <v>0.798442245</v>
      </c>
      <c r="G297" s="3">
        <v>61.47999954</v>
      </c>
      <c r="H297" s="3">
        <v>0.860842586</v>
      </c>
      <c r="I297" s="3">
        <v>0.08057484</v>
      </c>
      <c r="J297" s="3">
        <v>0.816584587</v>
      </c>
    </row>
    <row r="298">
      <c r="A298" s="1" t="s">
        <v>95</v>
      </c>
      <c r="B298" s="1" t="s">
        <v>3</v>
      </c>
      <c r="C298" s="1">
        <v>2008.0</v>
      </c>
      <c r="D298" s="2">
        <v>5.716966629</v>
      </c>
      <c r="E298" s="3">
        <v>10.38306713</v>
      </c>
      <c r="F298" s="3">
        <v>0.885925412</v>
      </c>
      <c r="G298" s="3">
        <v>68.81999969</v>
      </c>
      <c r="H298" s="3">
        <v>0.646464109</v>
      </c>
      <c r="I298" s="3">
        <v>-0.221351773</v>
      </c>
      <c r="J298" s="3">
        <v>0.932685852</v>
      </c>
    </row>
    <row r="299">
      <c r="A299" s="1" t="s">
        <v>96</v>
      </c>
      <c r="B299" s="1" t="s">
        <v>36</v>
      </c>
      <c r="C299" s="1">
        <v>2008.0</v>
      </c>
      <c r="D299" s="2">
        <v>5.61875391</v>
      </c>
      <c r="E299" s="3">
        <v>10.12213516</v>
      </c>
      <c r="F299" s="3">
        <v>0.882316172</v>
      </c>
      <c r="G299" s="3">
        <v>59.61999893</v>
      </c>
      <c r="H299" s="3">
        <v>0.642778277</v>
      </c>
      <c r="I299" s="3">
        <v>-0.308530867</v>
      </c>
      <c r="J299" s="3">
        <v>0.924090385</v>
      </c>
    </row>
    <row r="300">
      <c r="A300" s="1" t="s">
        <v>97</v>
      </c>
      <c r="B300" s="1" t="s">
        <v>42</v>
      </c>
      <c r="C300" s="1">
        <v>2008.0</v>
      </c>
      <c r="D300" s="2">
        <v>4.362988949</v>
      </c>
      <c r="E300" s="3">
        <v>7.212563515</v>
      </c>
      <c r="F300" s="3">
        <v>0.485680968</v>
      </c>
      <c r="G300" s="3">
        <v>54.70000076</v>
      </c>
      <c r="H300" s="3">
        <v>0.752293468</v>
      </c>
      <c r="I300" s="3">
        <v>0.017988654</v>
      </c>
      <c r="J300" s="3">
        <v>0.286407232</v>
      </c>
    </row>
    <row r="301">
      <c r="A301" s="1" t="s">
        <v>28</v>
      </c>
      <c r="B301" s="1" t="s">
        <v>10</v>
      </c>
      <c r="C301" s="1">
        <v>2008.0</v>
      </c>
      <c r="D301" s="2">
        <v>6.811370373</v>
      </c>
      <c r="E301" s="3">
        <v>10.6638422</v>
      </c>
      <c r="F301" s="3">
        <v>0.823053539</v>
      </c>
      <c r="G301" s="3">
        <v>61.79999924</v>
      </c>
      <c r="H301" s="3">
        <v>0.531811953</v>
      </c>
      <c r="I301" s="3">
        <v>-0.022040967</v>
      </c>
      <c r="J301" s="3">
        <v>0.507919014</v>
      </c>
    </row>
    <row r="302">
      <c r="A302" s="1" t="s">
        <v>98</v>
      </c>
      <c r="B302" s="1" t="s">
        <v>42</v>
      </c>
      <c r="C302" s="1">
        <v>2008.0</v>
      </c>
      <c r="D302" s="2">
        <v>4.683499813</v>
      </c>
      <c r="E302" s="3">
        <v>7.941464901</v>
      </c>
      <c r="F302" s="3">
        <v>0.756298721</v>
      </c>
      <c r="G302" s="3">
        <v>56.09999847</v>
      </c>
      <c r="H302" s="3">
        <v>0.61187619</v>
      </c>
      <c r="I302" s="3">
        <v>-0.034042563</v>
      </c>
      <c r="J302" s="3">
        <v>0.879247844</v>
      </c>
    </row>
    <row r="303">
      <c r="A303" s="1" t="s">
        <v>99</v>
      </c>
      <c r="B303" s="1" t="s">
        <v>42</v>
      </c>
      <c r="C303" s="1">
        <v>2008.0</v>
      </c>
      <c r="D303" s="2">
        <v>2.997251034</v>
      </c>
      <c r="E303" s="3">
        <v>7.217110157</v>
      </c>
      <c r="F303" s="3">
        <v>0.590737224</v>
      </c>
      <c r="G303" s="3">
        <v>47.04000092</v>
      </c>
      <c r="H303" s="3">
        <v>0.716396332</v>
      </c>
      <c r="I303" s="3">
        <v>0.146607965</v>
      </c>
      <c r="J303" s="3">
        <v>0.924901426</v>
      </c>
    </row>
    <row r="304">
      <c r="A304" s="1" t="s">
        <v>100</v>
      </c>
      <c r="B304" s="1" t="s">
        <v>47</v>
      </c>
      <c r="C304" s="1">
        <v>2008.0</v>
      </c>
      <c r="D304" s="2">
        <v>6.641956806</v>
      </c>
      <c r="E304" s="3">
        <v>11.1769619</v>
      </c>
      <c r="F304" s="3">
        <v>0.845258594</v>
      </c>
      <c r="G304" s="3">
        <v>71.94000244</v>
      </c>
      <c r="H304" s="3">
        <v>0.660659015</v>
      </c>
      <c r="I304" s="3">
        <v>0.041135527</v>
      </c>
      <c r="J304" s="3">
        <v>0.065775275</v>
      </c>
    </row>
    <row r="305">
      <c r="A305" s="1" t="s">
        <v>103</v>
      </c>
      <c r="B305" s="1" t="s">
        <v>42</v>
      </c>
      <c r="C305" s="1">
        <v>2008.0</v>
      </c>
      <c r="D305" s="2">
        <v>5.346306801</v>
      </c>
      <c r="E305" s="3">
        <v>9.517552376</v>
      </c>
      <c r="F305" s="3">
        <v>0.809542179</v>
      </c>
      <c r="G305" s="3">
        <v>47.79999924</v>
      </c>
      <c r="H305" s="3">
        <v>0.748846471</v>
      </c>
      <c r="I305" s="3">
        <v>-0.10397958</v>
      </c>
      <c r="J305" s="3">
        <v>0.865791023</v>
      </c>
    </row>
    <row r="306">
      <c r="A306" s="1" t="s">
        <v>104</v>
      </c>
      <c r="B306" s="1" t="s">
        <v>19</v>
      </c>
      <c r="C306" s="1">
        <v>2008.0</v>
      </c>
      <c r="D306" s="2">
        <v>5.389624596</v>
      </c>
      <c r="E306" s="3">
        <v>10.38205242</v>
      </c>
      <c r="F306" s="3">
        <v>0.753609836</v>
      </c>
      <c r="G306" s="3">
        <v>70.45999908</v>
      </c>
      <c r="H306" s="3">
        <v>0.52367878</v>
      </c>
      <c r="I306" s="3">
        <v>-0.106095426</v>
      </c>
      <c r="J306" s="3">
        <v>0.770959556</v>
      </c>
    </row>
    <row r="307">
      <c r="A307" s="1" t="s">
        <v>29</v>
      </c>
      <c r="B307" s="1" t="s">
        <v>3</v>
      </c>
      <c r="C307" s="1">
        <v>2008.0</v>
      </c>
      <c r="D307" s="2">
        <v>7.294472694</v>
      </c>
      <c r="E307" s="3">
        <v>10.57689857</v>
      </c>
      <c r="F307" s="3">
        <v>0.9482705</v>
      </c>
      <c r="G307" s="3">
        <v>70.76000214</v>
      </c>
      <c r="H307" s="3">
        <v>0.83378607</v>
      </c>
      <c r="I307" s="3">
        <v>-0.153508842</v>
      </c>
      <c r="J307" s="3">
        <v>0.683210194</v>
      </c>
    </row>
    <row r="308">
      <c r="A308" s="1" t="s">
        <v>105</v>
      </c>
      <c r="B308" s="1" t="s">
        <v>25</v>
      </c>
      <c r="C308" s="1">
        <v>2008.0</v>
      </c>
      <c r="D308" s="2">
        <v>4.430846214</v>
      </c>
      <c r="E308" s="3">
        <v>9.054698944</v>
      </c>
      <c r="F308" s="3">
        <v>0.815702736</v>
      </c>
      <c r="G308" s="3">
        <v>63.24000168</v>
      </c>
      <c r="H308" s="3">
        <v>0.833835602</v>
      </c>
      <c r="I308" s="3">
        <v>0.157341748</v>
      </c>
      <c r="J308" s="3">
        <v>0.861397326</v>
      </c>
    </row>
    <row r="309">
      <c r="A309" s="1" t="s">
        <v>106</v>
      </c>
      <c r="C309" s="1">
        <v>2008.0</v>
      </c>
      <c r="D309" s="2">
        <v>4.385603428</v>
      </c>
      <c r="E309" s="3">
        <v>8.275285721</v>
      </c>
      <c r="F309" s="3">
        <v>0.665910721</v>
      </c>
      <c r="G309" s="3">
        <v>62.01499939</v>
      </c>
      <c r="H309" s="3">
        <v>0.357756525</v>
      </c>
      <c r="I309" s="3">
        <v>-0.072081894</v>
      </c>
      <c r="J309" s="3">
        <v>0.753213048</v>
      </c>
    </row>
    <row r="310">
      <c r="A310" s="1" t="s">
        <v>30</v>
      </c>
      <c r="B310" s="1" t="s">
        <v>3</v>
      </c>
      <c r="C310" s="1">
        <v>2008.0</v>
      </c>
      <c r="D310" s="2">
        <v>7.51599741</v>
      </c>
      <c r="E310" s="3">
        <v>10.77819538</v>
      </c>
      <c r="F310" s="3">
        <v>0.923092127</v>
      </c>
      <c r="G310" s="3">
        <v>71.12000275</v>
      </c>
      <c r="H310" s="3">
        <v>0.911609292</v>
      </c>
      <c r="I310" s="3">
        <v>0.122032434</v>
      </c>
      <c r="J310" s="3">
        <v>0.313961208</v>
      </c>
    </row>
    <row r="311">
      <c r="A311" s="1" t="s">
        <v>145</v>
      </c>
      <c r="C311" s="1">
        <v>2008.0</v>
      </c>
      <c r="D311" s="2">
        <v>5.32333231</v>
      </c>
      <c r="E311" s="3">
        <v>8.657538414</v>
      </c>
      <c r="F311" s="3">
        <v>0.712369621</v>
      </c>
      <c r="G311" s="3">
        <v>68.62000275</v>
      </c>
      <c r="H311" s="3">
        <v>0.66075325</v>
      </c>
      <c r="I311" s="3">
        <v>0.118710905</v>
      </c>
      <c r="J311" s="3">
        <v>0.680203855</v>
      </c>
    </row>
    <row r="312">
      <c r="A312" s="1" t="s">
        <v>108</v>
      </c>
      <c r="B312" s="1" t="s">
        <v>19</v>
      </c>
      <c r="C312" s="1">
        <v>2008.0</v>
      </c>
      <c r="D312" s="2">
        <v>5.547682285</v>
      </c>
      <c r="E312" s="3">
        <v>10.60038757</v>
      </c>
      <c r="F312" s="3">
        <v>0.83000499</v>
      </c>
      <c r="G312" s="3">
        <v>69.13999939</v>
      </c>
      <c r="H312" s="3">
        <v>0.641715348</v>
      </c>
      <c r="I312" s="3">
        <v>-0.020459196</v>
      </c>
      <c r="J312" s="3">
        <v>0.784831822</v>
      </c>
    </row>
    <row r="313">
      <c r="A313" s="1" t="s">
        <v>109</v>
      </c>
      <c r="B313" s="1" t="s">
        <v>36</v>
      </c>
      <c r="C313" s="1">
        <v>2008.0</v>
      </c>
      <c r="D313" s="2">
        <v>5.063986778</v>
      </c>
      <c r="E313" s="3">
        <v>7.704957485</v>
      </c>
      <c r="F313" s="3">
        <v>0.700900733</v>
      </c>
      <c r="G313" s="3">
        <v>60.70000076</v>
      </c>
      <c r="H313" s="3">
        <v>0.815954745</v>
      </c>
      <c r="I313" s="3">
        <v>0.0130558</v>
      </c>
      <c r="J313" s="3">
        <v>0.723376989</v>
      </c>
    </row>
    <row r="314">
      <c r="A314" s="1" t="s">
        <v>110</v>
      </c>
      <c r="B314" s="1" t="s">
        <v>42</v>
      </c>
      <c r="C314" s="1">
        <v>2008.0</v>
      </c>
      <c r="D314" s="2">
        <v>4.384741783</v>
      </c>
      <c r="E314" s="3">
        <v>7.52532959</v>
      </c>
      <c r="F314" s="3">
        <v>0.77436012</v>
      </c>
      <c r="G314" s="3">
        <v>52.08000183</v>
      </c>
      <c r="H314" s="3">
        <v>0.562211752</v>
      </c>
      <c r="I314" s="3">
        <v>0.255990297</v>
      </c>
      <c r="J314" s="3">
        <v>0.930031776</v>
      </c>
    </row>
    <row r="315">
      <c r="A315" s="1" t="s">
        <v>111</v>
      </c>
      <c r="B315" s="1" t="s">
        <v>47</v>
      </c>
      <c r="C315" s="1">
        <v>2008.0</v>
      </c>
      <c r="D315" s="2">
        <v>5.636471272</v>
      </c>
      <c r="E315" s="3">
        <v>9.507421494</v>
      </c>
      <c r="F315" s="3">
        <v>0.831711292</v>
      </c>
      <c r="G315" s="3">
        <v>66.73999786</v>
      </c>
      <c r="H315" s="3">
        <v>0.867833734</v>
      </c>
      <c r="I315" s="3">
        <v>0.423185706</v>
      </c>
      <c r="J315" s="3">
        <v>0.933372617</v>
      </c>
    </row>
    <row r="316">
      <c r="A316" s="1" t="s">
        <v>112</v>
      </c>
      <c r="B316" s="1" t="s">
        <v>42</v>
      </c>
      <c r="C316" s="1">
        <v>2008.0</v>
      </c>
      <c r="D316" s="2">
        <v>2.807855129</v>
      </c>
      <c r="E316" s="3">
        <v>7.312003613</v>
      </c>
      <c r="F316" s="3">
        <v>0.291333675</v>
      </c>
      <c r="G316" s="3">
        <v>51.11999893</v>
      </c>
      <c r="H316" s="3">
        <v>0.286814392</v>
      </c>
      <c r="I316" s="3">
        <v>-0.074569926</v>
      </c>
      <c r="J316" s="3">
        <v>0.931986213</v>
      </c>
    </row>
    <row r="317">
      <c r="A317" s="1" t="s">
        <v>113</v>
      </c>
      <c r="C317" s="1">
        <v>2008.0</v>
      </c>
      <c r="D317" s="2">
        <v>6.696444035</v>
      </c>
      <c r="E317" s="3">
        <v>10.24041939</v>
      </c>
      <c r="F317" s="3">
        <v>0.858300388</v>
      </c>
      <c r="G317" s="3">
        <v>62.54000092</v>
      </c>
      <c r="H317" s="3">
        <v>0.838140428</v>
      </c>
      <c r="I317" s="3">
        <v>0.086639203</v>
      </c>
      <c r="J317" s="3">
        <v>0.958828151</v>
      </c>
    </row>
    <row r="318">
      <c r="A318" s="1" t="s">
        <v>31</v>
      </c>
      <c r="C318" s="1">
        <v>2008.0</v>
      </c>
      <c r="D318" s="2">
        <v>5.118231773</v>
      </c>
      <c r="E318" s="3">
        <v>9.887406349</v>
      </c>
      <c r="F318" s="3">
        <v>0.644873619</v>
      </c>
      <c r="G318" s="3">
        <v>66.58000183</v>
      </c>
      <c r="H318" s="3">
        <v>0.415497869</v>
      </c>
      <c r="I318" s="3">
        <v>-0.191523522</v>
      </c>
      <c r="J318" s="3">
        <v>0.785390556</v>
      </c>
    </row>
    <row r="319">
      <c r="A319" s="1" t="s">
        <v>114</v>
      </c>
      <c r="B319" s="1" t="s">
        <v>42</v>
      </c>
      <c r="C319" s="1">
        <v>2008.0</v>
      </c>
      <c r="D319" s="2">
        <v>4.568619251</v>
      </c>
      <c r="E319" s="3">
        <v>7.475902081</v>
      </c>
      <c r="F319" s="3">
        <v>0.812828124</v>
      </c>
      <c r="G319" s="3">
        <v>50.41999817</v>
      </c>
      <c r="H319" s="3">
        <v>0.577933729</v>
      </c>
      <c r="I319" s="3">
        <v>-0.056679573</v>
      </c>
      <c r="J319" s="3">
        <v>0.848458529</v>
      </c>
    </row>
    <row r="320">
      <c r="A320" s="1" t="s">
        <v>115</v>
      </c>
      <c r="B320" s="1" t="s">
        <v>36</v>
      </c>
      <c r="C320" s="1">
        <v>2008.0</v>
      </c>
      <c r="D320" s="2">
        <v>5.172380447</v>
      </c>
      <c r="E320" s="3">
        <v>9.526556969</v>
      </c>
      <c r="F320" s="3">
        <v>0.860013783</v>
      </c>
      <c r="G320" s="3">
        <v>61.56000137</v>
      </c>
      <c r="H320" s="3">
        <v>0.486626983</v>
      </c>
      <c r="I320" s="3">
        <v>-0.270722479</v>
      </c>
      <c r="J320" s="3">
        <v>0.929175198</v>
      </c>
    </row>
    <row r="321">
      <c r="A321" s="1" t="s">
        <v>32</v>
      </c>
      <c r="B321" s="1" t="s">
        <v>3</v>
      </c>
      <c r="C321" s="1">
        <v>2008.0</v>
      </c>
      <c r="D321" s="2">
        <v>6.986463547</v>
      </c>
      <c r="E321" s="3">
        <v>10.68938923</v>
      </c>
      <c r="F321" s="3">
        <v>0.953838587</v>
      </c>
      <c r="G321" s="3">
        <v>69.27999878</v>
      </c>
      <c r="H321" s="3">
        <v>0.759144187</v>
      </c>
      <c r="I321" s="3">
        <v>0.326848954</v>
      </c>
      <c r="J321" s="3">
        <v>0.547769129</v>
      </c>
    </row>
    <row r="322">
      <c r="A322" s="1" t="s">
        <v>117</v>
      </c>
      <c r="B322" s="1" t="s">
        <v>1</v>
      </c>
      <c r="C322" s="1">
        <v>2008.0</v>
      </c>
      <c r="D322" s="2">
        <v>7.280385971</v>
      </c>
      <c r="E322" s="3">
        <v>10.92294216</v>
      </c>
      <c r="F322" s="3">
        <v>0.952587247</v>
      </c>
      <c r="G322" s="3">
        <v>66.73999786</v>
      </c>
      <c r="H322" s="3">
        <v>0.877956271</v>
      </c>
      <c r="I322" s="3">
        <v>0.250226587</v>
      </c>
      <c r="J322" s="3">
        <v>0.668495476</v>
      </c>
    </row>
    <row r="323">
      <c r="A323" s="1" t="s">
        <v>118</v>
      </c>
      <c r="B323" s="1" t="s">
        <v>5</v>
      </c>
      <c r="C323" s="1">
        <v>2008.0</v>
      </c>
      <c r="D323" s="2">
        <v>5.663869858</v>
      </c>
      <c r="E323" s="3">
        <v>9.757752419</v>
      </c>
      <c r="F323" s="3">
        <v>0.879113853</v>
      </c>
      <c r="G323" s="3">
        <v>66.94000244</v>
      </c>
      <c r="H323" s="3">
        <v>0.807930231</v>
      </c>
      <c r="I323" s="3">
        <v>-0.152498081</v>
      </c>
      <c r="J323" s="3">
        <v>0.596766949</v>
      </c>
    </row>
    <row r="324">
      <c r="A324" s="1" t="s">
        <v>119</v>
      </c>
      <c r="B324" s="1" t="s">
        <v>36</v>
      </c>
      <c r="C324" s="1">
        <v>2008.0</v>
      </c>
      <c r="D324" s="2">
        <v>5.311368465</v>
      </c>
      <c r="E324" s="3">
        <v>8.402387619</v>
      </c>
      <c r="F324" s="3">
        <v>0.894025862</v>
      </c>
      <c r="G324" s="3">
        <v>61.81999969</v>
      </c>
      <c r="H324" s="3">
        <v>0.831268847</v>
      </c>
      <c r="I324" s="3">
        <v>-0.029875154</v>
      </c>
      <c r="J324" s="4"/>
    </row>
    <row r="325">
      <c r="A325" s="1" t="s">
        <v>33</v>
      </c>
      <c r="B325" s="1" t="s">
        <v>5</v>
      </c>
      <c r="C325" s="1">
        <v>2008.0</v>
      </c>
      <c r="D325" s="2">
        <v>6.257771492</v>
      </c>
      <c r="E325" s="3">
        <v>9.719097137</v>
      </c>
      <c r="F325" s="3">
        <v>0.922433853</v>
      </c>
      <c r="G325" s="3">
        <v>65.37999725</v>
      </c>
      <c r="H325" s="3">
        <v>0.678400517</v>
      </c>
      <c r="I325" s="3">
        <v>-0.229712844</v>
      </c>
      <c r="J325" s="3">
        <v>0.776102602</v>
      </c>
    </row>
    <row r="326">
      <c r="A326" s="1" t="s">
        <v>120</v>
      </c>
      <c r="B326" s="1" t="s">
        <v>47</v>
      </c>
      <c r="C326" s="1">
        <v>2008.0</v>
      </c>
      <c r="D326" s="2">
        <v>5.480425358</v>
      </c>
      <c r="E326" s="3">
        <v>8.658331871</v>
      </c>
      <c r="F326" s="3">
        <v>0.804560363</v>
      </c>
      <c r="G326" s="3">
        <v>64.33999634</v>
      </c>
      <c r="H326" s="3">
        <v>0.888624668</v>
      </c>
      <c r="I326" s="3">
        <v>0.182484388</v>
      </c>
      <c r="J326" s="3">
        <v>0.789237559</v>
      </c>
    </row>
    <row r="327">
      <c r="A327" s="1" t="s">
        <v>121</v>
      </c>
      <c r="B327" s="1" t="s">
        <v>42</v>
      </c>
      <c r="C327" s="1">
        <v>2008.0</v>
      </c>
      <c r="D327" s="2">
        <v>4.730263233</v>
      </c>
      <c r="E327" s="3">
        <v>7.918079376</v>
      </c>
      <c r="F327" s="3">
        <v>0.624418199</v>
      </c>
      <c r="G327" s="3">
        <v>48.08000183</v>
      </c>
      <c r="H327" s="3">
        <v>0.716993749</v>
      </c>
      <c r="I327" s="3">
        <v>0.053854529</v>
      </c>
      <c r="J327" s="3">
        <v>0.89029932</v>
      </c>
    </row>
    <row r="328">
      <c r="A328" s="1" t="s">
        <v>122</v>
      </c>
      <c r="B328" s="1" t="s">
        <v>42</v>
      </c>
      <c r="C328" s="1">
        <v>2008.0</v>
      </c>
      <c r="D328" s="2">
        <v>3.174263716</v>
      </c>
      <c r="E328" s="3">
        <v>7.210232735</v>
      </c>
      <c r="F328" s="3">
        <v>0.843474507</v>
      </c>
      <c r="G328" s="3">
        <v>42.79999924</v>
      </c>
      <c r="H328" s="3">
        <v>0.343556046</v>
      </c>
      <c r="I328" s="3">
        <v>-0.073041894</v>
      </c>
      <c r="J328" s="3">
        <v>0.963846326</v>
      </c>
    </row>
    <row r="329">
      <c r="A329" s="1" t="s">
        <v>139</v>
      </c>
      <c r="B329" s="1" t="s">
        <v>25</v>
      </c>
      <c r="C329" s="1">
        <v>2009.0</v>
      </c>
      <c r="D329" s="2">
        <v>4.401778221</v>
      </c>
      <c r="E329" s="3">
        <v>7.508646011</v>
      </c>
      <c r="F329" s="3">
        <v>0.55230844</v>
      </c>
      <c r="G329" s="3">
        <v>50.79999924</v>
      </c>
      <c r="H329" s="3">
        <v>0.678896368</v>
      </c>
      <c r="I329" s="3">
        <v>0.190808803</v>
      </c>
      <c r="J329" s="3">
        <v>0.850035429</v>
      </c>
    </row>
    <row r="330">
      <c r="A330" s="1" t="s">
        <v>123</v>
      </c>
      <c r="B330" s="1" t="s">
        <v>15</v>
      </c>
      <c r="C330" s="1">
        <v>2009.0</v>
      </c>
      <c r="D330" s="2">
        <v>5.485469818</v>
      </c>
      <c r="E330" s="3">
        <v>9.241429329</v>
      </c>
      <c r="F330" s="3">
        <v>0.833046615</v>
      </c>
      <c r="G330" s="3">
        <v>67.31999969</v>
      </c>
      <c r="H330" s="3">
        <v>0.525223255</v>
      </c>
      <c r="I330" s="3">
        <v>-0.159258857</v>
      </c>
      <c r="J330" s="3">
        <v>0.863665402</v>
      </c>
    </row>
    <row r="331">
      <c r="A331" s="1" t="s">
        <v>34</v>
      </c>
      <c r="B331" s="1" t="s">
        <v>5</v>
      </c>
      <c r="C331" s="1">
        <v>2009.0</v>
      </c>
      <c r="D331" s="2">
        <v>6.424133301</v>
      </c>
      <c r="E331" s="3">
        <v>9.971766472</v>
      </c>
      <c r="F331" s="3">
        <v>0.918693185</v>
      </c>
      <c r="G331" s="3">
        <v>66.18000031</v>
      </c>
      <c r="H331" s="3">
        <v>0.63664645</v>
      </c>
      <c r="I331" s="3">
        <v>-0.132990152</v>
      </c>
      <c r="J331" s="3">
        <v>0.8847422</v>
      </c>
    </row>
    <row r="332">
      <c r="A332" s="1" t="s">
        <v>35</v>
      </c>
      <c r="B332" s="1" t="s">
        <v>36</v>
      </c>
      <c r="C332" s="1">
        <v>2009.0</v>
      </c>
      <c r="D332" s="2">
        <v>4.177581787</v>
      </c>
      <c r="E332" s="3">
        <v>9.084740639</v>
      </c>
      <c r="F332" s="3">
        <v>0.680006921</v>
      </c>
      <c r="G332" s="3">
        <v>64.55999756</v>
      </c>
      <c r="H332" s="3">
        <v>0.441412747</v>
      </c>
      <c r="I332" s="3">
        <v>-0.215106979</v>
      </c>
      <c r="J332" s="3">
        <v>0.881887496</v>
      </c>
    </row>
    <row r="333">
      <c r="A333" s="1" t="s">
        <v>38</v>
      </c>
      <c r="B333" s="1" t="s">
        <v>36</v>
      </c>
      <c r="C333" s="1">
        <v>2009.0</v>
      </c>
      <c r="D333" s="2">
        <v>4.573725224</v>
      </c>
      <c r="E333" s="3">
        <v>9.515311241</v>
      </c>
      <c r="F333" s="3">
        <v>0.735970318</v>
      </c>
      <c r="G333" s="3">
        <v>61.41999817</v>
      </c>
      <c r="H333" s="3">
        <v>0.498138398</v>
      </c>
      <c r="I333" s="3">
        <v>-0.088785194</v>
      </c>
      <c r="J333" s="3">
        <v>0.753849745</v>
      </c>
    </row>
    <row r="334">
      <c r="A334" s="1" t="s">
        <v>146</v>
      </c>
      <c r="B334" s="1" t="s">
        <v>10</v>
      </c>
      <c r="C334" s="1">
        <v>2009.0</v>
      </c>
      <c r="D334" s="2">
        <v>5.700523376</v>
      </c>
      <c r="E334" s="3">
        <v>10.71381187</v>
      </c>
      <c r="F334" s="3">
        <v>0.904143453</v>
      </c>
      <c r="G334" s="3">
        <v>64.76000214</v>
      </c>
      <c r="H334" s="3">
        <v>0.895931423</v>
      </c>
      <c r="I334" s="3">
        <v>0.032867864</v>
      </c>
      <c r="J334" s="3">
        <v>0.506103933</v>
      </c>
    </row>
    <row r="335">
      <c r="A335" s="1" t="s">
        <v>39</v>
      </c>
      <c r="B335" s="1" t="s">
        <v>25</v>
      </c>
      <c r="C335" s="1">
        <v>2009.0</v>
      </c>
      <c r="D335" s="2">
        <v>5.08285141</v>
      </c>
      <c r="E335" s="3">
        <v>8.087361336</v>
      </c>
      <c r="F335" s="3">
        <v>0.527813554</v>
      </c>
      <c r="G335" s="3">
        <v>60.68000031</v>
      </c>
      <c r="H335" s="3">
        <v>0.630931079</v>
      </c>
      <c r="I335" s="3">
        <v>-0.088206336</v>
      </c>
      <c r="J335" s="3">
        <v>0.776003957</v>
      </c>
    </row>
    <row r="336">
      <c r="A336" s="1" t="s">
        <v>40</v>
      </c>
      <c r="B336" s="1" t="s">
        <v>36</v>
      </c>
      <c r="C336" s="1">
        <v>2009.0</v>
      </c>
      <c r="D336" s="2">
        <v>5.56413126</v>
      </c>
      <c r="E336" s="3">
        <v>9.681225777</v>
      </c>
      <c r="F336" s="3">
        <v>0.907777846</v>
      </c>
      <c r="G336" s="3">
        <v>61.74000168</v>
      </c>
      <c r="H336" s="3">
        <v>0.679292619</v>
      </c>
      <c r="I336" s="3">
        <v>-0.206374764</v>
      </c>
      <c r="J336" s="3">
        <v>0.67554307</v>
      </c>
    </row>
    <row r="337">
      <c r="A337" s="1" t="s">
        <v>43</v>
      </c>
      <c r="B337" s="1" t="s">
        <v>5</v>
      </c>
      <c r="C337" s="1">
        <v>2009.0</v>
      </c>
      <c r="D337" s="2">
        <v>6.085579395</v>
      </c>
      <c r="E337" s="3">
        <v>8.756053925</v>
      </c>
      <c r="F337" s="3">
        <v>0.831319928</v>
      </c>
      <c r="G337" s="3">
        <v>61.5</v>
      </c>
      <c r="H337" s="3">
        <v>0.778938591</v>
      </c>
      <c r="I337" s="3">
        <v>-0.037486225</v>
      </c>
      <c r="J337" s="3">
        <v>0.762604535</v>
      </c>
    </row>
    <row r="338">
      <c r="A338" s="1" t="s">
        <v>125</v>
      </c>
      <c r="B338" s="1" t="s">
        <v>15</v>
      </c>
      <c r="C338" s="1">
        <v>2009.0</v>
      </c>
      <c r="D338" s="2">
        <v>4.963477135</v>
      </c>
      <c r="E338" s="3">
        <v>9.246142387</v>
      </c>
      <c r="F338" s="3">
        <v>0.735232174</v>
      </c>
      <c r="G338" s="3">
        <v>67.0</v>
      </c>
      <c r="H338" s="3">
        <v>0.257533818</v>
      </c>
      <c r="I338" s="3">
        <v>-0.024913777</v>
      </c>
      <c r="J338" s="3">
        <v>0.958739877</v>
      </c>
    </row>
    <row r="339">
      <c r="A339" s="1" t="s">
        <v>4</v>
      </c>
      <c r="B339" s="1" t="s">
        <v>5</v>
      </c>
      <c r="C339" s="1">
        <v>2009.0</v>
      </c>
      <c r="D339" s="2">
        <v>7.000831604</v>
      </c>
      <c r="E339" s="3">
        <v>9.540863991</v>
      </c>
      <c r="F339" s="3">
        <v>0.912818074</v>
      </c>
      <c r="G339" s="3">
        <v>63.74000168</v>
      </c>
      <c r="H339" s="3">
        <v>0.766716063</v>
      </c>
      <c r="I339" s="3">
        <v>-0.058288984</v>
      </c>
      <c r="J339" s="3">
        <v>0.722514987</v>
      </c>
    </row>
    <row r="340">
      <c r="A340" s="1" t="s">
        <v>140</v>
      </c>
      <c r="B340" s="1" t="s">
        <v>42</v>
      </c>
      <c r="C340" s="1">
        <v>2009.0</v>
      </c>
      <c r="D340" s="2">
        <v>3.791680813</v>
      </c>
      <c r="E340" s="3">
        <v>6.686863422</v>
      </c>
      <c r="F340" s="3">
        <v>0.325692534</v>
      </c>
      <c r="G340" s="3">
        <v>50.27999878</v>
      </c>
      <c r="H340" s="3">
        <v>0.427355915</v>
      </c>
      <c r="I340" s="3">
        <v>-0.017507695</v>
      </c>
      <c r="J340" s="3">
        <v>0.718203425</v>
      </c>
    </row>
    <row r="341">
      <c r="A341" s="1" t="s">
        <v>46</v>
      </c>
      <c r="B341" s="1" t="s">
        <v>47</v>
      </c>
      <c r="C341" s="1">
        <v>2009.0</v>
      </c>
      <c r="D341" s="2">
        <v>4.110625744</v>
      </c>
      <c r="E341" s="3">
        <v>7.860245228</v>
      </c>
      <c r="F341" s="3">
        <v>0.818258047</v>
      </c>
      <c r="G341" s="3">
        <v>58.65999985</v>
      </c>
      <c r="H341" s="3">
        <v>0.937233329</v>
      </c>
      <c r="I341" s="3">
        <v>0.15098305</v>
      </c>
      <c r="J341" s="3">
        <v>0.96477896</v>
      </c>
    </row>
    <row r="342">
      <c r="A342" s="1" t="s">
        <v>48</v>
      </c>
      <c r="B342" s="1" t="s">
        <v>42</v>
      </c>
      <c r="C342" s="1">
        <v>2009.0</v>
      </c>
      <c r="D342" s="2">
        <v>4.741408348</v>
      </c>
      <c r="E342" s="3">
        <v>8.101195335</v>
      </c>
      <c r="F342" s="3">
        <v>0.728693902</v>
      </c>
      <c r="G342" s="3">
        <v>49.15999985</v>
      </c>
      <c r="H342" s="3">
        <v>0.698030412</v>
      </c>
      <c r="I342" s="3">
        <v>-0.023992591</v>
      </c>
      <c r="J342" s="3">
        <v>0.925447285</v>
      </c>
    </row>
    <row r="343">
      <c r="A343" s="1" t="s">
        <v>6</v>
      </c>
      <c r="B343" s="1" t="s">
        <v>1</v>
      </c>
      <c r="C343" s="1">
        <v>2009.0</v>
      </c>
      <c r="D343" s="2">
        <v>7.48782444</v>
      </c>
      <c r="E343" s="3">
        <v>10.69202709</v>
      </c>
      <c r="F343" s="3">
        <v>0.94284451</v>
      </c>
      <c r="G343" s="3">
        <v>70.73999786</v>
      </c>
      <c r="H343" s="3">
        <v>0.915057838</v>
      </c>
      <c r="I343" s="3">
        <v>0.242369667</v>
      </c>
      <c r="J343" s="3">
        <v>0.412622124</v>
      </c>
    </row>
    <row r="344">
      <c r="A344" s="1" t="s">
        <v>49</v>
      </c>
      <c r="B344" s="1" t="s">
        <v>42</v>
      </c>
      <c r="C344" s="1">
        <v>2009.0</v>
      </c>
      <c r="D344" s="2">
        <v>3.639445066</v>
      </c>
      <c r="E344" s="3">
        <v>7.369256973</v>
      </c>
      <c r="F344" s="3">
        <v>0.645713627</v>
      </c>
      <c r="G344" s="3">
        <v>48.22000122</v>
      </c>
      <c r="H344" s="3">
        <v>0.401370287</v>
      </c>
      <c r="I344" s="3">
        <v>0.019625386</v>
      </c>
      <c r="J344" s="3">
        <v>0.931180775</v>
      </c>
    </row>
    <row r="345">
      <c r="A345" s="1" t="s">
        <v>50</v>
      </c>
      <c r="B345" s="1" t="s">
        <v>5</v>
      </c>
      <c r="C345" s="1">
        <v>2009.0</v>
      </c>
      <c r="D345" s="2">
        <v>6.493686199</v>
      </c>
      <c r="E345" s="3">
        <v>9.916161537</v>
      </c>
      <c r="F345" s="3">
        <v>0.831581831</v>
      </c>
      <c r="G345" s="3">
        <v>68.31999969</v>
      </c>
      <c r="H345" s="3">
        <v>0.746614039</v>
      </c>
      <c r="I345" s="3">
        <v>0.143404946</v>
      </c>
      <c r="J345" s="3">
        <v>0.734211445</v>
      </c>
    </row>
    <row r="346">
      <c r="A346" s="1" t="s">
        <v>51</v>
      </c>
      <c r="B346" s="1" t="s">
        <v>19</v>
      </c>
      <c r="C346" s="1">
        <v>2009.0</v>
      </c>
      <c r="D346" s="2">
        <v>4.454360962</v>
      </c>
      <c r="E346" s="3">
        <v>8.995828629</v>
      </c>
      <c r="F346" s="3">
        <v>0.79803437</v>
      </c>
      <c r="G346" s="3">
        <v>66.44000244</v>
      </c>
      <c r="H346" s="3">
        <v>0.771143258</v>
      </c>
      <c r="I346" s="3">
        <v>-0.163263753</v>
      </c>
      <c r="J346" s="4"/>
    </row>
    <row r="347">
      <c r="A347" s="1" t="s">
        <v>52</v>
      </c>
      <c r="B347" s="1" t="s">
        <v>5</v>
      </c>
      <c r="C347" s="1">
        <v>2009.0</v>
      </c>
      <c r="D347" s="2">
        <v>6.271604538</v>
      </c>
      <c r="E347" s="3">
        <v>9.350772858</v>
      </c>
      <c r="F347" s="3">
        <v>0.885926604</v>
      </c>
      <c r="G347" s="3">
        <v>66.98000336</v>
      </c>
      <c r="H347" s="3">
        <v>0.757100701</v>
      </c>
      <c r="I347" s="3">
        <v>-0.057831209</v>
      </c>
      <c r="J347" s="3">
        <v>0.837143481</v>
      </c>
    </row>
    <row r="348">
      <c r="A348" s="1" t="s">
        <v>147</v>
      </c>
      <c r="B348" s="1" t="s">
        <v>42</v>
      </c>
      <c r="C348" s="1">
        <v>2009.0</v>
      </c>
      <c r="D348" s="2">
        <v>3.47602725</v>
      </c>
      <c r="E348" s="3">
        <v>7.998597145</v>
      </c>
      <c r="F348" s="3">
        <v>0.629426777</v>
      </c>
      <c r="G348" s="3">
        <v>56.75999832</v>
      </c>
      <c r="H348" s="3">
        <v>0.507845283</v>
      </c>
      <c r="I348" s="3">
        <v>-0.078846201</v>
      </c>
      <c r="J348" s="3">
        <v>0.838115692</v>
      </c>
    </row>
    <row r="349">
      <c r="A349" s="1" t="s">
        <v>148</v>
      </c>
      <c r="C349" s="1">
        <v>2009.0</v>
      </c>
      <c r="D349" s="2">
        <v>3.983848572</v>
      </c>
      <c r="E349" s="3">
        <v>6.699410915</v>
      </c>
      <c r="F349" s="3">
        <v>0.733060241</v>
      </c>
      <c r="G349" s="3">
        <v>49.40000153</v>
      </c>
      <c r="H349" s="3">
        <v>0.55648756</v>
      </c>
      <c r="I349" s="3">
        <v>-0.020793589</v>
      </c>
      <c r="J349" s="3">
        <v>0.824010491</v>
      </c>
    </row>
    <row r="350">
      <c r="A350" s="1" t="s">
        <v>53</v>
      </c>
      <c r="B350" s="1" t="s">
        <v>5</v>
      </c>
      <c r="C350" s="1">
        <v>2009.0</v>
      </c>
      <c r="D350" s="2">
        <v>7.614928722</v>
      </c>
      <c r="E350" s="3">
        <v>9.681844711</v>
      </c>
      <c r="F350" s="3">
        <v>0.899781644</v>
      </c>
      <c r="G350" s="3">
        <v>69.04000092</v>
      </c>
      <c r="H350" s="3">
        <v>0.886061072</v>
      </c>
      <c r="I350" s="3">
        <v>0.05889079</v>
      </c>
      <c r="J350" s="3">
        <v>0.786559105</v>
      </c>
    </row>
    <row r="351">
      <c r="A351" s="1" t="s">
        <v>128</v>
      </c>
      <c r="B351" s="1" t="s">
        <v>15</v>
      </c>
      <c r="C351" s="1">
        <v>2009.0</v>
      </c>
      <c r="D351" s="2">
        <v>5.433319569</v>
      </c>
      <c r="E351" s="3">
        <v>10.12016106</v>
      </c>
      <c r="F351" s="3">
        <v>0.860663235</v>
      </c>
      <c r="G351" s="3">
        <v>67.18000031</v>
      </c>
      <c r="H351" s="3">
        <v>0.549258351</v>
      </c>
      <c r="I351" s="3">
        <v>-0.275568962</v>
      </c>
      <c r="J351" s="3">
        <v>0.958130538</v>
      </c>
    </row>
    <row r="352">
      <c r="A352" s="1" t="s">
        <v>55</v>
      </c>
      <c r="B352" s="1" t="s">
        <v>3</v>
      </c>
      <c r="C352" s="1">
        <v>2009.0</v>
      </c>
      <c r="D352" s="2">
        <v>6.833477497</v>
      </c>
      <c r="E352" s="3">
        <v>10.5595274</v>
      </c>
      <c r="F352" s="3">
        <v>0.811736107</v>
      </c>
      <c r="G352" s="3">
        <v>70.63999939</v>
      </c>
      <c r="H352" s="3">
        <v>0.774590671</v>
      </c>
      <c r="I352" s="3">
        <v>0.050066553</v>
      </c>
      <c r="J352" s="3">
        <v>0.801423609</v>
      </c>
    </row>
    <row r="353">
      <c r="A353" s="1" t="s">
        <v>8</v>
      </c>
      <c r="B353" s="1" t="s">
        <v>3</v>
      </c>
      <c r="C353" s="1">
        <v>2009.0</v>
      </c>
      <c r="D353" s="2">
        <v>7.683358669</v>
      </c>
      <c r="E353" s="3">
        <v>10.82205677</v>
      </c>
      <c r="F353" s="3">
        <v>0.93889159</v>
      </c>
      <c r="G353" s="3">
        <v>69.18000031</v>
      </c>
      <c r="H353" s="3">
        <v>0.949335575</v>
      </c>
      <c r="I353" s="3">
        <v>0.259391248</v>
      </c>
      <c r="J353" s="3">
        <v>0.205769762</v>
      </c>
    </row>
    <row r="354">
      <c r="A354" s="1" t="s">
        <v>142</v>
      </c>
      <c r="C354" s="1">
        <v>2009.0</v>
      </c>
      <c r="D354" s="2">
        <v>4.905925274</v>
      </c>
      <c r="E354" s="3">
        <v>8.014382362</v>
      </c>
      <c r="F354" s="3">
        <v>0.900565028</v>
      </c>
      <c r="G354" s="3">
        <v>54.11999893</v>
      </c>
      <c r="H354" s="3">
        <v>0.649316013</v>
      </c>
      <c r="I354" s="3">
        <v>-0.003540013</v>
      </c>
      <c r="J354" s="3">
        <v>0.634222806</v>
      </c>
    </row>
    <row r="355">
      <c r="A355" s="1" t="s">
        <v>56</v>
      </c>
      <c r="B355" s="1" t="s">
        <v>5</v>
      </c>
      <c r="C355" s="1">
        <v>2009.0</v>
      </c>
      <c r="D355" s="2">
        <v>5.431613922</v>
      </c>
      <c r="E355" s="3">
        <v>9.3805933</v>
      </c>
      <c r="F355" s="3">
        <v>0.87816149</v>
      </c>
      <c r="G355" s="3">
        <v>64.63999939</v>
      </c>
      <c r="H355" s="3">
        <v>0.862979472</v>
      </c>
      <c r="I355" s="3">
        <v>-0.055421017</v>
      </c>
      <c r="J355" s="3">
        <v>0.805910408</v>
      </c>
    </row>
    <row r="356">
      <c r="A356" s="1" t="s">
        <v>57</v>
      </c>
      <c r="B356" s="1" t="s">
        <v>5</v>
      </c>
      <c r="C356" s="1">
        <v>2009.0</v>
      </c>
      <c r="D356" s="2">
        <v>6.021803379</v>
      </c>
      <c r="E356" s="3">
        <v>9.227261543</v>
      </c>
      <c r="F356" s="3">
        <v>0.779397964</v>
      </c>
      <c r="G356" s="3">
        <v>65.45999908</v>
      </c>
      <c r="H356" s="3">
        <v>0.736880839</v>
      </c>
      <c r="I356" s="3">
        <v>-0.111215539</v>
      </c>
      <c r="J356" s="3">
        <v>0.774304509</v>
      </c>
    </row>
    <row r="357">
      <c r="A357" s="1" t="s">
        <v>9</v>
      </c>
      <c r="B357" s="1" t="s">
        <v>10</v>
      </c>
      <c r="C357" s="1">
        <v>2009.0</v>
      </c>
      <c r="D357" s="2">
        <v>5.066164494</v>
      </c>
      <c r="E357" s="3">
        <v>9.161022186</v>
      </c>
      <c r="F357" s="3">
        <v>0.744179964</v>
      </c>
      <c r="G357" s="3">
        <v>61.63999939</v>
      </c>
      <c r="H357" s="3">
        <v>0.611082554</v>
      </c>
      <c r="I357" s="3">
        <v>-0.098760217</v>
      </c>
      <c r="J357" s="3">
        <v>0.80086565</v>
      </c>
    </row>
    <row r="358">
      <c r="A358" s="1" t="s">
        <v>58</v>
      </c>
      <c r="B358" s="1" t="s">
        <v>5</v>
      </c>
      <c r="C358" s="1">
        <v>2009.0</v>
      </c>
      <c r="D358" s="2">
        <v>6.839087009</v>
      </c>
      <c r="E358" s="3">
        <v>8.893871307</v>
      </c>
      <c r="F358" s="3">
        <v>0.734112799</v>
      </c>
      <c r="G358" s="3">
        <v>64.58000183</v>
      </c>
      <c r="H358" s="3">
        <v>0.670932412</v>
      </c>
      <c r="I358" s="3">
        <v>-0.106926143</v>
      </c>
      <c r="J358" s="3">
        <v>0.647527635</v>
      </c>
    </row>
    <row r="359">
      <c r="A359" s="1" t="s">
        <v>59</v>
      </c>
      <c r="B359" s="1" t="s">
        <v>15</v>
      </c>
      <c r="C359" s="1">
        <v>2009.0</v>
      </c>
      <c r="D359" s="2">
        <v>5.137738705</v>
      </c>
      <c r="E359" s="3">
        <v>10.140028</v>
      </c>
      <c r="F359" s="3">
        <v>0.873774767</v>
      </c>
      <c r="G359" s="3">
        <v>66.62000275</v>
      </c>
      <c r="H359" s="3">
        <v>0.61070931</v>
      </c>
      <c r="I359" s="3">
        <v>-0.233255565</v>
      </c>
      <c r="J359" s="3">
        <v>0.793151677</v>
      </c>
    </row>
    <row r="360">
      <c r="A360" s="1" t="s">
        <v>11</v>
      </c>
      <c r="B360" s="1" t="s">
        <v>3</v>
      </c>
      <c r="C360" s="1">
        <v>2009.0</v>
      </c>
      <c r="D360" s="2">
        <v>6.283498287</v>
      </c>
      <c r="E360" s="3">
        <v>10.63450909</v>
      </c>
      <c r="F360" s="3">
        <v>0.918158531</v>
      </c>
      <c r="G360" s="3">
        <v>71.09999847</v>
      </c>
      <c r="H360" s="3">
        <v>0.798213184</v>
      </c>
      <c r="I360" s="3">
        <v>-0.085721143</v>
      </c>
      <c r="J360" s="3">
        <v>0.654168189</v>
      </c>
    </row>
    <row r="361">
      <c r="A361" s="1" t="s">
        <v>61</v>
      </c>
      <c r="B361" s="1" t="s">
        <v>36</v>
      </c>
      <c r="C361" s="1">
        <v>2009.0</v>
      </c>
      <c r="D361" s="2">
        <v>3.800639153</v>
      </c>
      <c r="E361" s="3">
        <v>9.115746498</v>
      </c>
      <c r="F361" s="3">
        <v>0.54351306</v>
      </c>
      <c r="G361" s="3">
        <v>63.59999847</v>
      </c>
      <c r="H361" s="3">
        <v>0.495314002</v>
      </c>
      <c r="I361" s="3">
        <v>-0.235442042</v>
      </c>
      <c r="J361" s="3">
        <v>0.534585297</v>
      </c>
    </row>
    <row r="362">
      <c r="A362" s="1" t="s">
        <v>12</v>
      </c>
      <c r="B362" s="1" t="s">
        <v>3</v>
      </c>
      <c r="C362" s="1">
        <v>2009.0</v>
      </c>
      <c r="D362" s="2">
        <v>6.64149332</v>
      </c>
      <c r="E362" s="3">
        <v>10.71540546</v>
      </c>
      <c r="F362" s="3">
        <v>0.934782326</v>
      </c>
      <c r="G362" s="3">
        <v>69.98000336</v>
      </c>
      <c r="H362" s="3">
        <v>0.843784511</v>
      </c>
      <c r="I362" s="3">
        <v>0.122891895</v>
      </c>
      <c r="J362" s="3">
        <v>0.689930737</v>
      </c>
    </row>
    <row r="363">
      <c r="A363" s="1" t="s">
        <v>62</v>
      </c>
      <c r="B363" s="1" t="s">
        <v>42</v>
      </c>
      <c r="C363" s="1">
        <v>2009.0</v>
      </c>
      <c r="D363" s="2">
        <v>4.197695732</v>
      </c>
      <c r="E363" s="3">
        <v>8.167292595</v>
      </c>
      <c r="F363" s="3">
        <v>0.633197725</v>
      </c>
      <c r="G363" s="3">
        <v>53.86000061</v>
      </c>
      <c r="H363" s="3">
        <v>0.75747776</v>
      </c>
      <c r="I363" s="3">
        <v>0.003547517</v>
      </c>
      <c r="J363" s="3">
        <v>0.889738321</v>
      </c>
    </row>
    <row r="364">
      <c r="A364" s="1" t="s">
        <v>13</v>
      </c>
      <c r="B364" s="1" t="s">
        <v>3</v>
      </c>
      <c r="C364" s="1">
        <v>2009.0</v>
      </c>
      <c r="D364" s="2">
        <v>6.038574696</v>
      </c>
      <c r="E364" s="3">
        <v>10.48268032</v>
      </c>
      <c r="F364" s="3">
        <v>0.793317616</v>
      </c>
      <c r="G364" s="3">
        <v>69.91999817</v>
      </c>
      <c r="H364" s="3">
        <v>0.443107843</v>
      </c>
      <c r="I364" s="3">
        <v>-0.296518505</v>
      </c>
      <c r="J364" s="3">
        <v>0.958768308</v>
      </c>
    </row>
    <row r="365">
      <c r="A365" s="1" t="s">
        <v>63</v>
      </c>
      <c r="B365" s="1" t="s">
        <v>5</v>
      </c>
      <c r="C365" s="1">
        <v>2009.0</v>
      </c>
      <c r="D365" s="2">
        <v>6.451916218</v>
      </c>
      <c r="E365" s="3">
        <v>8.890479088</v>
      </c>
      <c r="F365" s="3">
        <v>0.833815634</v>
      </c>
      <c r="G365" s="3">
        <v>59.81999969</v>
      </c>
      <c r="H365" s="3">
        <v>0.643478751</v>
      </c>
      <c r="I365" s="3">
        <v>0.193860427</v>
      </c>
      <c r="J365" s="3">
        <v>0.754889369</v>
      </c>
    </row>
    <row r="366">
      <c r="A366" s="1" t="s">
        <v>65</v>
      </c>
      <c r="B366" s="1" t="s">
        <v>5</v>
      </c>
      <c r="C366" s="1">
        <v>2009.0</v>
      </c>
      <c r="D366" s="2">
        <v>6.033189297</v>
      </c>
      <c r="E366" s="3">
        <v>8.458436012</v>
      </c>
      <c r="F366" s="3">
        <v>0.823966086</v>
      </c>
      <c r="G366" s="3">
        <v>62.5</v>
      </c>
      <c r="H366" s="3">
        <v>0.661202788</v>
      </c>
      <c r="I366" s="3">
        <v>0.117380597</v>
      </c>
      <c r="J366" s="3">
        <v>0.856734335</v>
      </c>
    </row>
    <row r="367">
      <c r="A367" s="1" t="s">
        <v>66</v>
      </c>
      <c r="B367" s="1" t="s">
        <v>19</v>
      </c>
      <c r="C367" s="1">
        <v>2009.0</v>
      </c>
      <c r="D367" s="2">
        <v>5.397055626</v>
      </c>
      <c r="E367" s="3">
        <v>10.78847027</v>
      </c>
      <c r="F367" s="3">
        <v>0.834715724</v>
      </c>
      <c r="G367" s="4"/>
      <c r="H367" s="3">
        <v>0.918026328</v>
      </c>
      <c r="I367" s="3">
        <v>0.303338408</v>
      </c>
      <c r="J367" s="3">
        <v>0.272124708</v>
      </c>
    </row>
    <row r="368">
      <c r="A368" s="1" t="s">
        <v>14</v>
      </c>
      <c r="B368" s="1" t="s">
        <v>15</v>
      </c>
      <c r="C368" s="1">
        <v>2009.0</v>
      </c>
      <c r="D368" s="2">
        <v>4.894600391</v>
      </c>
      <c r="E368" s="3">
        <v>10.09254742</v>
      </c>
      <c r="F368" s="3">
        <v>0.900874496</v>
      </c>
      <c r="G368" s="3">
        <v>65.63999939</v>
      </c>
      <c r="H368" s="3">
        <v>0.464373112</v>
      </c>
      <c r="I368" s="3">
        <v>-0.128532365</v>
      </c>
      <c r="J368" s="3">
        <v>0.914700747</v>
      </c>
    </row>
    <row r="369">
      <c r="A369" s="1" t="s">
        <v>67</v>
      </c>
      <c r="B369" s="1" t="s">
        <v>25</v>
      </c>
      <c r="C369" s="1">
        <v>2009.0</v>
      </c>
      <c r="D369" s="2">
        <v>4.521517754</v>
      </c>
      <c r="E369" s="3">
        <v>8.278234482</v>
      </c>
      <c r="F369" s="3">
        <v>0.652852058</v>
      </c>
      <c r="G369" s="3">
        <v>56.93999863</v>
      </c>
      <c r="H369" s="3">
        <v>0.678643644</v>
      </c>
      <c r="I369" s="3">
        <v>-0.027893195</v>
      </c>
      <c r="J369" s="3">
        <v>0.894611061</v>
      </c>
    </row>
    <row r="370">
      <c r="A370" s="1" t="s">
        <v>68</v>
      </c>
      <c r="B370" s="1" t="s">
        <v>47</v>
      </c>
      <c r="C370" s="1">
        <v>2009.0</v>
      </c>
      <c r="D370" s="2">
        <v>5.472361088</v>
      </c>
      <c r="E370" s="3">
        <v>8.965565681</v>
      </c>
      <c r="F370" s="3">
        <v>0.779368043</v>
      </c>
      <c r="G370" s="3">
        <v>60.97999954</v>
      </c>
      <c r="H370" s="3">
        <v>0.783792853</v>
      </c>
      <c r="I370" s="3">
        <v>0.188714415</v>
      </c>
      <c r="J370" s="3">
        <v>0.910941303</v>
      </c>
    </row>
    <row r="371">
      <c r="A371" s="1" t="s">
        <v>144</v>
      </c>
      <c r="B371" s="1" t="s">
        <v>10</v>
      </c>
      <c r="C371" s="1">
        <v>2009.0</v>
      </c>
      <c r="D371" s="2">
        <v>4.775316715</v>
      </c>
      <c r="E371" s="3">
        <v>8.978890419</v>
      </c>
      <c r="F371" s="3">
        <v>0.861746132</v>
      </c>
      <c r="G371" s="3">
        <v>60.91999817</v>
      </c>
      <c r="H371" s="3">
        <v>0.431467623</v>
      </c>
      <c r="I371" s="3">
        <v>-0.195242137</v>
      </c>
      <c r="J371" s="3">
        <v>0.854340255</v>
      </c>
    </row>
    <row r="372">
      <c r="A372" s="1" t="s">
        <v>69</v>
      </c>
      <c r="B372" s="1" t="s">
        <v>3</v>
      </c>
      <c r="C372" s="1">
        <v>2009.0</v>
      </c>
      <c r="D372" s="2">
        <v>7.045911312</v>
      </c>
      <c r="E372" s="3">
        <v>10.87621307</v>
      </c>
      <c r="F372" s="3">
        <v>0.958702445</v>
      </c>
      <c r="G372" s="3">
        <v>69.98000336</v>
      </c>
      <c r="H372" s="3">
        <v>0.834729671</v>
      </c>
      <c r="I372" s="3">
        <v>0.310157329</v>
      </c>
      <c r="J372" s="3">
        <v>0.579600155</v>
      </c>
    </row>
    <row r="373">
      <c r="A373" s="1" t="s">
        <v>70</v>
      </c>
      <c r="B373" s="1" t="s">
        <v>10</v>
      </c>
      <c r="C373" s="1">
        <v>2009.0</v>
      </c>
      <c r="D373" s="2">
        <v>7.352979183</v>
      </c>
      <c r="E373" s="3">
        <v>10.39918137</v>
      </c>
      <c r="F373" s="3">
        <v>0.936573029</v>
      </c>
      <c r="G373" s="3">
        <v>71.31999969</v>
      </c>
      <c r="H373" s="3">
        <v>0.592529774</v>
      </c>
      <c r="I373" s="3">
        <v>0.169523984</v>
      </c>
      <c r="J373" s="3">
        <v>0.922718406</v>
      </c>
    </row>
    <row r="374">
      <c r="A374" s="1" t="s">
        <v>17</v>
      </c>
      <c r="B374" s="1" t="s">
        <v>3</v>
      </c>
      <c r="C374" s="1">
        <v>2009.0</v>
      </c>
      <c r="D374" s="2">
        <v>6.333800316</v>
      </c>
      <c r="E374" s="3">
        <v>10.64720726</v>
      </c>
      <c r="F374" s="3">
        <v>0.880312502</v>
      </c>
      <c r="G374" s="3">
        <v>71.0</v>
      </c>
      <c r="H374" s="3">
        <v>0.700550497</v>
      </c>
      <c r="I374" s="3">
        <v>0.236602083</v>
      </c>
      <c r="J374" s="3">
        <v>0.889984667</v>
      </c>
    </row>
    <row r="375">
      <c r="A375" s="1" t="s">
        <v>149</v>
      </c>
      <c r="B375" s="1" t="s">
        <v>42</v>
      </c>
      <c r="C375" s="1">
        <v>2009.0</v>
      </c>
      <c r="D375" s="2">
        <v>4.197181702</v>
      </c>
      <c r="E375" s="3">
        <v>8.163739204</v>
      </c>
      <c r="F375" s="3">
        <v>0.667008698</v>
      </c>
      <c r="G375" s="3">
        <v>48.90000153</v>
      </c>
      <c r="H375" s="3">
        <v>0.759862185</v>
      </c>
      <c r="I375" s="3">
        <v>-0.152185246</v>
      </c>
      <c r="J375" s="3">
        <v>0.902262032</v>
      </c>
    </row>
    <row r="376">
      <c r="A376" s="1" t="s">
        <v>18</v>
      </c>
      <c r="B376" s="1" t="s">
        <v>19</v>
      </c>
      <c r="C376" s="1">
        <v>2009.0</v>
      </c>
      <c r="D376" s="2">
        <v>5.844999313</v>
      </c>
      <c r="E376" s="3">
        <v>10.50719833</v>
      </c>
      <c r="F376" s="3">
        <v>0.888356864</v>
      </c>
      <c r="G376" s="3">
        <v>72.87999725</v>
      </c>
      <c r="H376" s="3">
        <v>0.729888022</v>
      </c>
      <c r="I376" s="3">
        <v>-0.215131104</v>
      </c>
      <c r="J376" s="3">
        <v>0.740108192</v>
      </c>
    </row>
    <row r="377">
      <c r="A377" s="1" t="s">
        <v>20</v>
      </c>
      <c r="B377" s="1" t="s">
        <v>10</v>
      </c>
      <c r="C377" s="1">
        <v>2009.0</v>
      </c>
      <c r="D377" s="2">
        <v>5.999859333</v>
      </c>
      <c r="E377" s="3">
        <v>9.380613327</v>
      </c>
      <c r="F377" s="3">
        <v>0.899033546</v>
      </c>
      <c r="G377" s="3">
        <v>66.51999664</v>
      </c>
      <c r="H377" s="3">
        <v>0.770953655</v>
      </c>
      <c r="I377" s="3">
        <v>-0.080812223</v>
      </c>
      <c r="J377" s="3">
        <v>0.739464462</v>
      </c>
    </row>
    <row r="378">
      <c r="A378" s="1" t="s">
        <v>72</v>
      </c>
      <c r="B378" s="1" t="s">
        <v>36</v>
      </c>
      <c r="C378" s="1">
        <v>2009.0</v>
      </c>
      <c r="D378" s="2">
        <v>5.382563114</v>
      </c>
      <c r="E378" s="3">
        <v>9.884036064</v>
      </c>
      <c r="F378" s="3">
        <v>0.892997801</v>
      </c>
      <c r="G378" s="3">
        <v>59.79999924</v>
      </c>
      <c r="H378" s="3">
        <v>0.856448293</v>
      </c>
      <c r="I378" s="3">
        <v>-0.253012896</v>
      </c>
      <c r="J378" s="3">
        <v>0.844568431</v>
      </c>
    </row>
    <row r="379">
      <c r="A379" s="1" t="s">
        <v>73</v>
      </c>
      <c r="B379" s="1" t="s">
        <v>42</v>
      </c>
      <c r="C379" s="1">
        <v>2009.0</v>
      </c>
      <c r="D379" s="2">
        <v>4.270434856</v>
      </c>
      <c r="E379" s="3">
        <v>8.176388741</v>
      </c>
      <c r="F379" s="3">
        <v>0.789220333</v>
      </c>
      <c r="G379" s="3">
        <v>52.97999954</v>
      </c>
      <c r="H379" s="3">
        <v>0.583594739</v>
      </c>
      <c r="I379" s="3">
        <v>0.089048289</v>
      </c>
      <c r="J379" s="3">
        <v>0.912946522</v>
      </c>
    </row>
    <row r="380">
      <c r="A380" s="1" t="s">
        <v>130</v>
      </c>
      <c r="B380" s="1" t="s">
        <v>15</v>
      </c>
      <c r="C380" s="1">
        <v>2009.0</v>
      </c>
      <c r="D380" s="2">
        <v>5.891432762</v>
      </c>
      <c r="E380" s="3">
        <v>8.899381638</v>
      </c>
      <c r="F380" s="3">
        <v>0.830426514</v>
      </c>
      <c r="G380" s="4"/>
      <c r="H380" s="3">
        <v>0.506415069</v>
      </c>
      <c r="I380" s="3">
        <v>0.205565333</v>
      </c>
      <c r="J380" s="3">
        <v>0.967838585</v>
      </c>
    </row>
    <row r="381">
      <c r="A381" s="1" t="s">
        <v>74</v>
      </c>
      <c r="B381" s="1" t="s">
        <v>10</v>
      </c>
      <c r="C381" s="1">
        <v>2009.0</v>
      </c>
      <c r="D381" s="2">
        <v>6.585246086</v>
      </c>
      <c r="E381" s="3">
        <v>11.07393646</v>
      </c>
      <c r="F381" s="3">
        <v>0.926411927</v>
      </c>
      <c r="G381" s="3">
        <v>69.0</v>
      </c>
      <c r="H381" s="3">
        <v>0.818781018</v>
      </c>
      <c r="I381" s="3">
        <v>0.001588091</v>
      </c>
      <c r="J381" s="3">
        <v>0.675121784</v>
      </c>
    </row>
    <row r="382">
      <c r="A382" s="1" t="s">
        <v>75</v>
      </c>
      <c r="B382" s="1" t="s">
        <v>36</v>
      </c>
      <c r="C382" s="1">
        <v>2009.0</v>
      </c>
      <c r="D382" s="2">
        <v>5.06905365</v>
      </c>
      <c r="E382" s="3">
        <v>8.345366478</v>
      </c>
      <c r="F382" s="3">
        <v>0.854935646</v>
      </c>
      <c r="G382" s="3">
        <v>61.18000031</v>
      </c>
      <c r="H382" s="3">
        <v>0.698919952</v>
      </c>
      <c r="I382" s="3">
        <v>-0.14207527</v>
      </c>
      <c r="J382" s="3">
        <v>0.896227479</v>
      </c>
    </row>
    <row r="383">
      <c r="A383" s="1" t="s">
        <v>77</v>
      </c>
      <c r="B383" s="1" t="s">
        <v>15</v>
      </c>
      <c r="C383" s="1">
        <v>2009.0</v>
      </c>
      <c r="D383" s="2">
        <v>4.668910503</v>
      </c>
      <c r="E383" s="3">
        <v>9.985266685</v>
      </c>
      <c r="F383" s="3">
        <v>0.806939304</v>
      </c>
      <c r="G383" s="3">
        <v>64.0</v>
      </c>
      <c r="H383" s="3">
        <v>0.437064558</v>
      </c>
      <c r="I383" s="3">
        <v>-0.184679851</v>
      </c>
      <c r="J383" s="3">
        <v>0.942090392</v>
      </c>
    </row>
    <row r="384">
      <c r="A384" s="1" t="s">
        <v>21</v>
      </c>
      <c r="B384" s="1" t="s">
        <v>10</v>
      </c>
      <c r="C384" s="1">
        <v>2009.0</v>
      </c>
      <c r="D384" s="2">
        <v>5.205998898</v>
      </c>
      <c r="E384" s="3">
        <v>9.796974182</v>
      </c>
      <c r="F384" s="3">
        <v>0.736411929</v>
      </c>
      <c r="G384" s="3">
        <v>65.33999634</v>
      </c>
      <c r="H384" s="3">
        <v>0.664733827</v>
      </c>
      <c r="I384" s="3">
        <v>0.06963098</v>
      </c>
      <c r="J384" s="3">
        <v>0.937024593</v>
      </c>
    </row>
    <row r="385">
      <c r="A385" s="1" t="s">
        <v>78</v>
      </c>
      <c r="B385" s="1" t="s">
        <v>15</v>
      </c>
      <c r="C385" s="1">
        <v>2009.0</v>
      </c>
      <c r="D385" s="2">
        <v>5.466920853</v>
      </c>
      <c r="E385" s="3">
        <v>10.04607391</v>
      </c>
      <c r="F385" s="3">
        <v>0.932608962</v>
      </c>
      <c r="G385" s="3">
        <v>64.09999847</v>
      </c>
      <c r="H385" s="3">
        <v>0.495955795</v>
      </c>
      <c r="I385" s="3">
        <v>-0.306610018</v>
      </c>
      <c r="J385" s="3">
        <v>0.978800118</v>
      </c>
    </row>
    <row r="386">
      <c r="A386" s="1" t="s">
        <v>150</v>
      </c>
      <c r="B386" s="1" t="s">
        <v>3</v>
      </c>
      <c r="C386" s="1">
        <v>2009.0</v>
      </c>
      <c r="D386" s="2">
        <v>6.957920074</v>
      </c>
      <c r="E386" s="3">
        <v>11.62830639</v>
      </c>
      <c r="F386" s="3">
        <v>0.938559353</v>
      </c>
      <c r="G386" s="3">
        <v>70.30000305</v>
      </c>
      <c r="H386" s="3">
        <v>0.939101696</v>
      </c>
      <c r="I386" s="3">
        <v>0.117261507</v>
      </c>
      <c r="J386" s="3">
        <v>0.431606978</v>
      </c>
    </row>
    <row r="387">
      <c r="A387" s="1" t="s">
        <v>80</v>
      </c>
      <c r="B387" s="1" t="s">
        <v>42</v>
      </c>
      <c r="C387" s="1">
        <v>2009.0</v>
      </c>
      <c r="D387" s="2">
        <v>5.148239613</v>
      </c>
      <c r="E387" s="3">
        <v>7.176107883</v>
      </c>
      <c r="F387" s="3">
        <v>0.71845001</v>
      </c>
      <c r="G387" s="3">
        <v>48.54000092</v>
      </c>
      <c r="H387" s="3">
        <v>0.879161239</v>
      </c>
      <c r="I387" s="3">
        <v>0.15050742</v>
      </c>
      <c r="J387" s="3">
        <v>0.68892628</v>
      </c>
    </row>
    <row r="388">
      <c r="A388" s="1" t="s">
        <v>81</v>
      </c>
      <c r="B388" s="1" t="s">
        <v>47</v>
      </c>
      <c r="C388" s="1">
        <v>2009.0</v>
      </c>
      <c r="D388" s="2">
        <v>5.384701729</v>
      </c>
      <c r="E388" s="3">
        <v>9.858006477</v>
      </c>
      <c r="F388" s="3">
        <v>0.791666389</v>
      </c>
      <c r="G388" s="3">
        <v>65.31999969</v>
      </c>
      <c r="H388" s="3">
        <v>0.874319792</v>
      </c>
      <c r="I388" s="3">
        <v>-0.010948431</v>
      </c>
      <c r="J388" s="3">
        <v>0.858095229</v>
      </c>
    </row>
    <row r="389">
      <c r="A389" s="1" t="s">
        <v>82</v>
      </c>
      <c r="B389" s="1" t="s">
        <v>42</v>
      </c>
      <c r="C389" s="1">
        <v>2009.0</v>
      </c>
      <c r="D389" s="2">
        <v>3.976598501</v>
      </c>
      <c r="E389" s="3">
        <v>7.590881824</v>
      </c>
      <c r="F389" s="3">
        <v>0.732557058</v>
      </c>
      <c r="G389" s="3">
        <v>50.95999908</v>
      </c>
      <c r="H389" s="3">
        <v>0.633815944</v>
      </c>
      <c r="I389" s="3">
        <v>0.008913196</v>
      </c>
      <c r="J389" s="3">
        <v>0.819207728</v>
      </c>
    </row>
    <row r="390">
      <c r="A390" s="1" t="s">
        <v>151</v>
      </c>
      <c r="B390" s="1" t="s">
        <v>3</v>
      </c>
      <c r="C390" s="1">
        <v>2009.0</v>
      </c>
      <c r="D390" s="2">
        <v>6.32763958</v>
      </c>
      <c r="E390" s="3">
        <v>10.3526926</v>
      </c>
      <c r="F390" s="3">
        <v>0.91577214</v>
      </c>
      <c r="G390" s="3">
        <v>70.22000122</v>
      </c>
      <c r="H390" s="3">
        <v>0.803179801</v>
      </c>
      <c r="I390" s="3">
        <v>0.458152503</v>
      </c>
      <c r="J390" s="4"/>
    </row>
    <row r="391">
      <c r="A391" s="1" t="s">
        <v>132</v>
      </c>
      <c r="B391" s="1" t="s">
        <v>42</v>
      </c>
      <c r="C391" s="1">
        <v>2009.0</v>
      </c>
      <c r="D391" s="2">
        <v>4.500431538</v>
      </c>
      <c r="E391" s="3">
        <v>8.473753929</v>
      </c>
      <c r="F391" s="3">
        <v>0.819333792</v>
      </c>
      <c r="G391" s="3">
        <v>57.09999847</v>
      </c>
      <c r="H391" s="3">
        <v>0.735071182</v>
      </c>
      <c r="I391" s="3">
        <v>0.036841791</v>
      </c>
      <c r="J391" s="3">
        <v>0.848293781</v>
      </c>
    </row>
    <row r="392">
      <c r="A392" s="1" t="s">
        <v>22</v>
      </c>
      <c r="B392" s="1" t="s">
        <v>5</v>
      </c>
      <c r="C392" s="1">
        <v>2009.0</v>
      </c>
      <c r="D392" s="2">
        <v>6.962819099</v>
      </c>
      <c r="E392" s="3">
        <v>9.763516426</v>
      </c>
      <c r="F392" s="3">
        <v>0.868220747</v>
      </c>
      <c r="G392" s="3">
        <v>64.95999908</v>
      </c>
      <c r="H392" s="3">
        <v>0.682463408</v>
      </c>
      <c r="I392" s="3">
        <v>-0.080140606</v>
      </c>
      <c r="J392" s="3">
        <v>0.764225543</v>
      </c>
    </row>
    <row r="393">
      <c r="A393" s="1" t="s">
        <v>83</v>
      </c>
      <c r="B393" s="1" t="s">
        <v>36</v>
      </c>
      <c r="C393" s="1">
        <v>2009.0</v>
      </c>
      <c r="D393" s="2">
        <v>5.554374218</v>
      </c>
      <c r="E393" s="3">
        <v>8.983812332</v>
      </c>
      <c r="F393" s="3">
        <v>0.855883062</v>
      </c>
      <c r="G393" s="3">
        <v>60.61999893</v>
      </c>
      <c r="H393" s="3">
        <v>0.550858617</v>
      </c>
      <c r="I393" s="3">
        <v>-0.101425</v>
      </c>
      <c r="J393" s="3">
        <v>0.925061643</v>
      </c>
    </row>
    <row r="394">
      <c r="A394" s="1" t="s">
        <v>134</v>
      </c>
      <c r="B394" s="1" t="s">
        <v>15</v>
      </c>
      <c r="C394" s="1">
        <v>2009.0</v>
      </c>
      <c r="D394" s="2">
        <v>4.8010602</v>
      </c>
      <c r="E394" s="3">
        <v>9.702045441</v>
      </c>
      <c r="F394" s="3">
        <v>0.81598419</v>
      </c>
      <c r="G394" s="3">
        <v>66.12000275</v>
      </c>
      <c r="H394" s="3">
        <v>0.55636555</v>
      </c>
      <c r="I394" s="3">
        <v>-0.104888737</v>
      </c>
      <c r="J394" s="3">
        <v>0.838485658</v>
      </c>
    </row>
    <row r="395">
      <c r="A395" s="1" t="s">
        <v>85</v>
      </c>
      <c r="B395" s="1" t="s">
        <v>25</v>
      </c>
      <c r="C395" s="1">
        <v>2009.0</v>
      </c>
      <c r="D395" s="2">
        <v>4.91686821</v>
      </c>
      <c r="E395" s="3">
        <v>7.852507114</v>
      </c>
      <c r="F395" s="3">
        <v>0.813067853</v>
      </c>
      <c r="G395" s="3">
        <v>59.84000015</v>
      </c>
      <c r="H395" s="3">
        <v>0.616153777</v>
      </c>
      <c r="I395" s="3">
        <v>0.032517023</v>
      </c>
      <c r="J395" s="3">
        <v>0.949701965</v>
      </c>
    </row>
    <row r="396">
      <c r="A396" s="1" t="s">
        <v>87</v>
      </c>
      <c r="B396" s="1" t="s">
        <v>5</v>
      </c>
      <c r="C396" s="1">
        <v>2009.0</v>
      </c>
      <c r="D396" s="2">
        <v>5.352804661</v>
      </c>
      <c r="E396" s="3">
        <v>8.402441025</v>
      </c>
      <c r="F396" s="3">
        <v>0.834688067</v>
      </c>
      <c r="G396" s="3">
        <v>64.59999847</v>
      </c>
      <c r="H396" s="3">
        <v>0.746065021</v>
      </c>
      <c r="I396" s="3">
        <v>0.068297677</v>
      </c>
      <c r="J396" s="3">
        <v>0.794486761</v>
      </c>
    </row>
    <row r="397">
      <c r="A397" s="1" t="s">
        <v>88</v>
      </c>
      <c r="B397" s="1" t="s">
        <v>42</v>
      </c>
      <c r="C397" s="1">
        <v>2009.0</v>
      </c>
      <c r="D397" s="2">
        <v>4.267169952</v>
      </c>
      <c r="E397" s="3">
        <v>6.887199402</v>
      </c>
      <c r="F397" s="3">
        <v>0.771265149</v>
      </c>
      <c r="G397" s="3">
        <v>51.45999908</v>
      </c>
      <c r="H397" s="3">
        <v>0.880042136</v>
      </c>
      <c r="I397" s="3">
        <v>-0.008824375</v>
      </c>
      <c r="J397" s="3">
        <v>0.483152986</v>
      </c>
    </row>
    <row r="398">
      <c r="A398" s="1" t="s">
        <v>89</v>
      </c>
      <c r="B398" s="1" t="s">
        <v>42</v>
      </c>
      <c r="C398" s="1">
        <v>2009.0</v>
      </c>
      <c r="D398" s="2">
        <v>4.980220318</v>
      </c>
      <c r="E398" s="3">
        <v>8.438661575</v>
      </c>
      <c r="F398" s="3">
        <v>0.72208178</v>
      </c>
      <c r="G398" s="3">
        <v>51.18000031</v>
      </c>
      <c r="H398" s="3">
        <v>0.53672111</v>
      </c>
      <c r="I398" s="3">
        <v>0.066227272</v>
      </c>
      <c r="J398" s="3">
        <v>0.913195729</v>
      </c>
    </row>
    <row r="399">
      <c r="A399" s="1" t="s">
        <v>136</v>
      </c>
      <c r="B399" s="1" t="s">
        <v>15</v>
      </c>
      <c r="C399" s="1">
        <v>2009.0</v>
      </c>
      <c r="D399" s="2">
        <v>4.428021908</v>
      </c>
      <c r="E399" s="3">
        <v>9.480810165</v>
      </c>
      <c r="F399" s="3">
        <v>0.734430969</v>
      </c>
      <c r="G399" s="3">
        <v>64.81999969</v>
      </c>
      <c r="H399" s="3">
        <v>0.552173734</v>
      </c>
      <c r="I399" s="3">
        <v>-0.046418175</v>
      </c>
      <c r="J399" s="3">
        <v>0.843915761</v>
      </c>
    </row>
    <row r="400">
      <c r="A400" s="1" t="s">
        <v>24</v>
      </c>
      <c r="B400" s="1" t="s">
        <v>25</v>
      </c>
      <c r="C400" s="1">
        <v>2009.0</v>
      </c>
      <c r="D400" s="2">
        <v>5.208146572</v>
      </c>
      <c r="E400" s="3">
        <v>8.315033913</v>
      </c>
      <c r="F400" s="3">
        <v>0.521746695</v>
      </c>
      <c r="G400" s="3">
        <v>54.24000168</v>
      </c>
      <c r="H400" s="3">
        <v>0.387697667</v>
      </c>
      <c r="I400" s="3">
        <v>0.072141893</v>
      </c>
      <c r="J400" s="3">
        <v>0.873649061</v>
      </c>
    </row>
    <row r="401">
      <c r="A401" s="1" t="s">
        <v>91</v>
      </c>
      <c r="B401" s="1" t="s">
        <v>5</v>
      </c>
      <c r="C401" s="1">
        <v>2009.0</v>
      </c>
      <c r="D401" s="2">
        <v>7.033740044</v>
      </c>
      <c r="E401" s="3">
        <v>9.934996605</v>
      </c>
      <c r="F401" s="3">
        <v>0.905028522</v>
      </c>
      <c r="G401" s="3">
        <v>67.33999634</v>
      </c>
      <c r="H401" s="3">
        <v>0.721393645</v>
      </c>
      <c r="I401" s="3">
        <v>0.010465849</v>
      </c>
      <c r="J401" s="3">
        <v>0.889423907</v>
      </c>
    </row>
    <row r="402">
      <c r="A402" s="1" t="s">
        <v>92</v>
      </c>
      <c r="B402" s="1" t="s">
        <v>5</v>
      </c>
      <c r="C402" s="1">
        <v>2009.0</v>
      </c>
      <c r="D402" s="2">
        <v>5.576147079</v>
      </c>
      <c r="E402" s="3">
        <v>9.237194061</v>
      </c>
      <c r="F402" s="3">
        <v>0.900353849</v>
      </c>
      <c r="G402" s="3">
        <v>65.12000275</v>
      </c>
      <c r="H402" s="3">
        <v>0.717870176</v>
      </c>
      <c r="I402" s="3">
        <v>0.018732274</v>
      </c>
      <c r="J402" s="3">
        <v>0.857340276</v>
      </c>
    </row>
    <row r="403">
      <c r="A403" s="1" t="s">
        <v>93</v>
      </c>
      <c r="B403" s="1" t="s">
        <v>5</v>
      </c>
      <c r="C403" s="1">
        <v>2009.0</v>
      </c>
      <c r="D403" s="2">
        <v>5.518846989</v>
      </c>
      <c r="E403" s="3">
        <v>9.137562752</v>
      </c>
      <c r="F403" s="3">
        <v>0.79869628</v>
      </c>
      <c r="G403" s="3">
        <v>67.23999786</v>
      </c>
      <c r="H403" s="3">
        <v>0.638375103</v>
      </c>
      <c r="I403" s="3">
        <v>-0.081504524</v>
      </c>
      <c r="J403" s="3">
        <v>0.880333722</v>
      </c>
    </row>
    <row r="404">
      <c r="A404" s="1" t="s">
        <v>94</v>
      </c>
      <c r="B404" s="1" t="s">
        <v>47</v>
      </c>
      <c r="C404" s="1">
        <v>2009.0</v>
      </c>
      <c r="D404" s="2">
        <v>4.879910946</v>
      </c>
      <c r="E404" s="3">
        <v>8.62594986</v>
      </c>
      <c r="F404" s="3">
        <v>0.775170922</v>
      </c>
      <c r="G404" s="3">
        <v>61.54000092</v>
      </c>
      <c r="H404" s="3">
        <v>0.87360549</v>
      </c>
      <c r="I404" s="3">
        <v>0.001656797</v>
      </c>
      <c r="J404" s="3">
        <v>0.804578125</v>
      </c>
    </row>
    <row r="405">
      <c r="A405" s="1" t="s">
        <v>26</v>
      </c>
      <c r="B405" s="1" t="s">
        <v>15</v>
      </c>
      <c r="C405" s="1">
        <v>2009.0</v>
      </c>
      <c r="D405" s="2">
        <v>5.772027493</v>
      </c>
      <c r="E405" s="3">
        <v>10.04115105</v>
      </c>
      <c r="F405" s="3">
        <v>0.916798174</v>
      </c>
      <c r="G405" s="3">
        <v>66.91999817</v>
      </c>
      <c r="H405" s="3">
        <v>0.820649087</v>
      </c>
      <c r="I405" s="3">
        <v>0.069927923</v>
      </c>
      <c r="J405" s="3">
        <v>0.897762001</v>
      </c>
    </row>
    <row r="406">
      <c r="A406" s="1" t="s">
        <v>152</v>
      </c>
      <c r="C406" s="1">
        <v>2009.0</v>
      </c>
      <c r="D406" s="2">
        <v>6.417824268</v>
      </c>
      <c r="E406" s="3">
        <v>11.43442631</v>
      </c>
      <c r="F406" s="3">
        <v>0.894493103</v>
      </c>
      <c r="G406" s="3">
        <v>64.36000061</v>
      </c>
      <c r="H406" s="3">
        <v>0.864991903</v>
      </c>
      <c r="I406" s="3">
        <v>0.231569901</v>
      </c>
      <c r="J406" s="3">
        <v>0.183798134</v>
      </c>
    </row>
    <row r="407">
      <c r="A407" s="1" t="s">
        <v>27</v>
      </c>
      <c r="B407" s="1" t="s">
        <v>15</v>
      </c>
      <c r="C407" s="1">
        <v>2009.0</v>
      </c>
      <c r="D407" s="2">
        <v>5.367565155</v>
      </c>
      <c r="E407" s="3">
        <v>9.958084106</v>
      </c>
      <c r="F407" s="3">
        <v>0.812449574</v>
      </c>
      <c r="G407" s="3">
        <v>65.22000122</v>
      </c>
      <c r="H407" s="3">
        <v>0.60582763</v>
      </c>
      <c r="I407" s="3">
        <v>-0.200456828</v>
      </c>
      <c r="J407" s="3">
        <v>0.96679461</v>
      </c>
    </row>
    <row r="408">
      <c r="A408" s="1" t="s">
        <v>96</v>
      </c>
      <c r="B408" s="1" t="s">
        <v>36</v>
      </c>
      <c r="C408" s="1">
        <v>2009.0</v>
      </c>
      <c r="D408" s="2">
        <v>5.158227921</v>
      </c>
      <c r="E408" s="3">
        <v>10.04062366</v>
      </c>
      <c r="F408" s="3">
        <v>0.908075571</v>
      </c>
      <c r="G408" s="3">
        <v>60.06000137</v>
      </c>
      <c r="H408" s="3">
        <v>0.61711514</v>
      </c>
      <c r="I408" s="3">
        <v>-0.28683272</v>
      </c>
      <c r="J408" s="3">
        <v>0.953601718</v>
      </c>
    </row>
    <row r="409">
      <c r="A409" s="1" t="s">
        <v>97</v>
      </c>
      <c r="B409" s="1" t="s">
        <v>42</v>
      </c>
      <c r="C409" s="1">
        <v>2009.0</v>
      </c>
      <c r="D409" s="2">
        <v>4.029761791</v>
      </c>
      <c r="E409" s="3">
        <v>7.24676609</v>
      </c>
      <c r="F409" s="3">
        <v>0.559390426</v>
      </c>
      <c r="G409" s="3">
        <v>55.29999924</v>
      </c>
      <c r="H409" s="3">
        <v>0.765569031</v>
      </c>
      <c r="I409" s="3">
        <v>-1.75565E-4</v>
      </c>
      <c r="J409" s="3">
        <v>0.409702867</v>
      </c>
    </row>
    <row r="410">
      <c r="A410" s="1" t="s">
        <v>28</v>
      </c>
      <c r="B410" s="1" t="s">
        <v>10</v>
      </c>
      <c r="C410" s="1">
        <v>2009.0</v>
      </c>
      <c r="D410" s="2">
        <v>6.14759016</v>
      </c>
      <c r="E410" s="3">
        <v>10.60560417</v>
      </c>
      <c r="F410" s="3">
        <v>0.921288133</v>
      </c>
      <c r="G410" s="3">
        <v>62.0</v>
      </c>
      <c r="H410" s="3">
        <v>0.639405668</v>
      </c>
      <c r="I410" s="3">
        <v>-0.109221876</v>
      </c>
      <c r="J410" s="3">
        <v>0.44513157</v>
      </c>
    </row>
    <row r="411">
      <c r="A411" s="1" t="s">
        <v>98</v>
      </c>
      <c r="B411" s="1" t="s">
        <v>42</v>
      </c>
      <c r="C411" s="1">
        <v>2009.0</v>
      </c>
      <c r="D411" s="2">
        <v>4.335114002</v>
      </c>
      <c r="E411" s="3">
        <v>7.941846371</v>
      </c>
      <c r="F411" s="3">
        <v>0.810355306</v>
      </c>
      <c r="G411" s="3">
        <v>56.40000153</v>
      </c>
      <c r="H411" s="3">
        <v>0.556838155</v>
      </c>
      <c r="I411" s="3">
        <v>-0.040477317</v>
      </c>
      <c r="J411" s="3">
        <v>0.918035448</v>
      </c>
    </row>
    <row r="412">
      <c r="A412" s="1" t="s">
        <v>137</v>
      </c>
      <c r="B412" s="1" t="s">
        <v>15</v>
      </c>
      <c r="C412" s="1">
        <v>2009.0</v>
      </c>
      <c r="D412" s="2">
        <v>4.380311966</v>
      </c>
      <c r="E412" s="3">
        <v>9.571536064</v>
      </c>
      <c r="F412" s="3">
        <v>0.770126104</v>
      </c>
      <c r="G412" s="3">
        <v>65.55999756</v>
      </c>
      <c r="H412" s="3">
        <v>0.372881293</v>
      </c>
      <c r="I412" s="3">
        <v>-0.181181699</v>
      </c>
      <c r="J412" s="3">
        <v>0.960977912</v>
      </c>
    </row>
    <row r="413">
      <c r="A413" s="1" t="s">
        <v>100</v>
      </c>
      <c r="B413" s="1" t="s">
        <v>47</v>
      </c>
      <c r="C413" s="1">
        <v>2009.0</v>
      </c>
      <c r="D413" s="2">
        <v>6.144676685</v>
      </c>
      <c r="E413" s="3">
        <v>11.14808178</v>
      </c>
      <c r="F413" s="3">
        <v>0.866255283</v>
      </c>
      <c r="G413" s="3">
        <v>72.12000275</v>
      </c>
      <c r="H413" s="3">
        <v>0.77638185</v>
      </c>
      <c r="I413" s="3">
        <v>-0.07949429</v>
      </c>
      <c r="J413" s="3">
        <v>0.035197988</v>
      </c>
    </row>
    <row r="414">
      <c r="A414" s="1" t="s">
        <v>102</v>
      </c>
      <c r="B414" s="1" t="s">
        <v>15</v>
      </c>
      <c r="C414" s="1">
        <v>2009.0</v>
      </c>
      <c r="D414" s="2">
        <v>5.830160618</v>
      </c>
      <c r="E414" s="3">
        <v>10.40584469</v>
      </c>
      <c r="F414" s="3">
        <v>0.918696642</v>
      </c>
      <c r="G414" s="3">
        <v>69.04000092</v>
      </c>
      <c r="H414" s="3">
        <v>0.895956635</v>
      </c>
      <c r="I414" s="3">
        <v>-0.022595</v>
      </c>
      <c r="J414" s="3">
        <v>0.803634167</v>
      </c>
    </row>
    <row r="415">
      <c r="A415" s="1" t="s">
        <v>153</v>
      </c>
      <c r="C415" s="1">
        <v>2009.0</v>
      </c>
      <c r="D415" s="2">
        <v>4.991399765</v>
      </c>
      <c r="E415" s="4"/>
      <c r="F415" s="3">
        <v>0.879566729</v>
      </c>
      <c r="G415" s="4"/>
      <c r="H415" s="3">
        <v>0.746303976</v>
      </c>
      <c r="I415" s="4"/>
      <c r="J415" s="3">
        <v>0.513371766</v>
      </c>
    </row>
    <row r="416">
      <c r="A416" s="1" t="s">
        <v>103</v>
      </c>
      <c r="B416" s="1" t="s">
        <v>42</v>
      </c>
      <c r="C416" s="1">
        <v>2009.0</v>
      </c>
      <c r="D416" s="2">
        <v>5.218430996</v>
      </c>
      <c r="E416" s="3">
        <v>9.490159035</v>
      </c>
      <c r="F416" s="3">
        <v>0.87735945</v>
      </c>
      <c r="G416" s="3">
        <v>48.70000076</v>
      </c>
      <c r="H416" s="3">
        <v>0.739409983</v>
      </c>
      <c r="I416" s="3">
        <v>-0.16248098</v>
      </c>
      <c r="J416" s="3">
        <v>0.904342353</v>
      </c>
    </row>
    <row r="417">
      <c r="A417" s="1" t="s">
        <v>104</v>
      </c>
      <c r="B417" s="1" t="s">
        <v>19</v>
      </c>
      <c r="C417" s="1">
        <v>2009.0</v>
      </c>
      <c r="D417" s="2">
        <v>5.647689819</v>
      </c>
      <c r="E417" s="3">
        <v>10.38480091</v>
      </c>
      <c r="F417" s="3">
        <v>0.810902715</v>
      </c>
      <c r="G417" s="3">
        <v>70.68000031</v>
      </c>
      <c r="H417" s="3">
        <v>0.600165665</v>
      </c>
      <c r="I417" s="3">
        <v>-0.099825382</v>
      </c>
      <c r="J417" s="3">
        <v>0.787497342</v>
      </c>
    </row>
    <row r="418">
      <c r="A418" s="1" t="s">
        <v>29</v>
      </c>
      <c r="B418" s="1" t="s">
        <v>3</v>
      </c>
      <c r="C418" s="1">
        <v>2009.0</v>
      </c>
      <c r="D418" s="2">
        <v>6.198601246</v>
      </c>
      <c r="E418" s="3">
        <v>10.52968407</v>
      </c>
      <c r="F418" s="3">
        <v>0.92945385</v>
      </c>
      <c r="G418" s="3">
        <v>70.87999725</v>
      </c>
      <c r="H418" s="3">
        <v>0.748514712</v>
      </c>
      <c r="I418" s="3">
        <v>-0.131239772</v>
      </c>
      <c r="J418" s="3">
        <v>0.797704637</v>
      </c>
    </row>
    <row r="419">
      <c r="A419" s="1" t="s">
        <v>105</v>
      </c>
      <c r="B419" s="1" t="s">
        <v>25</v>
      </c>
      <c r="C419" s="1">
        <v>2009.0</v>
      </c>
      <c r="D419" s="2">
        <v>4.212026596</v>
      </c>
      <c r="E419" s="3">
        <v>9.082519531</v>
      </c>
      <c r="F419" s="3">
        <v>0.829611897</v>
      </c>
      <c r="G419" s="3">
        <v>63.72000122</v>
      </c>
      <c r="H419" s="3">
        <v>0.798871219</v>
      </c>
      <c r="I419" s="3">
        <v>0.300777614</v>
      </c>
      <c r="J419" s="3">
        <v>0.689926445</v>
      </c>
    </row>
    <row r="420">
      <c r="A420" s="1" t="s">
        <v>106</v>
      </c>
      <c r="C420" s="1">
        <v>2009.0</v>
      </c>
      <c r="D420" s="2">
        <v>4.470191479</v>
      </c>
      <c r="E420" s="3">
        <v>8.336611748</v>
      </c>
      <c r="F420" s="3">
        <v>0.738076687</v>
      </c>
      <c r="G420" s="3">
        <v>62.13249969</v>
      </c>
      <c r="H420" s="3">
        <v>0.467811942</v>
      </c>
      <c r="I420" s="3">
        <v>-0.08814583</v>
      </c>
      <c r="J420" s="3">
        <v>0.797354221</v>
      </c>
    </row>
    <row r="421">
      <c r="A421" s="1" t="s">
        <v>154</v>
      </c>
      <c r="C421" s="1">
        <v>2009.0</v>
      </c>
      <c r="D421" s="2">
        <v>4.454917431</v>
      </c>
      <c r="E421" s="3">
        <v>8.456879616</v>
      </c>
      <c r="F421" s="3">
        <v>0.911406994</v>
      </c>
      <c r="G421" s="3">
        <v>57.45999908</v>
      </c>
      <c r="H421" s="3">
        <v>0.70997864</v>
      </c>
      <c r="I421" s="3">
        <v>0.049410488</v>
      </c>
      <c r="J421" s="3">
        <v>0.701229393</v>
      </c>
    </row>
    <row r="422">
      <c r="A422" s="1" t="s">
        <v>30</v>
      </c>
      <c r="B422" s="1" t="s">
        <v>3</v>
      </c>
      <c r="C422" s="1">
        <v>2009.0</v>
      </c>
      <c r="D422" s="2">
        <v>7.265977383</v>
      </c>
      <c r="E422" s="3">
        <v>10.72530842</v>
      </c>
      <c r="F422" s="3">
        <v>0.902532995</v>
      </c>
      <c r="G422" s="3">
        <v>71.16000366</v>
      </c>
      <c r="H422" s="3">
        <v>0.864004612</v>
      </c>
      <c r="I422" s="3">
        <v>0.217359006</v>
      </c>
      <c r="J422" s="3">
        <v>0.292112172</v>
      </c>
    </row>
    <row r="423">
      <c r="A423" s="1" t="s">
        <v>107</v>
      </c>
      <c r="B423" s="1" t="s">
        <v>3</v>
      </c>
      <c r="C423" s="1">
        <v>2009.0</v>
      </c>
      <c r="D423" s="2">
        <v>7.524520874</v>
      </c>
      <c r="E423" s="3">
        <v>11.07792377</v>
      </c>
      <c r="F423" s="3">
        <v>0.938339293</v>
      </c>
      <c r="G423" s="3">
        <v>71.33999634</v>
      </c>
      <c r="H423" s="3">
        <v>0.891277194</v>
      </c>
      <c r="I423" s="3">
        <v>0.118853927</v>
      </c>
      <c r="J423" s="3">
        <v>0.342427015</v>
      </c>
    </row>
    <row r="424">
      <c r="A424" s="1" t="s">
        <v>145</v>
      </c>
      <c r="C424" s="1">
        <v>2009.0</v>
      </c>
      <c r="D424" s="2">
        <v>4.978970528</v>
      </c>
      <c r="E424" s="3">
        <v>8.656476021</v>
      </c>
      <c r="F424" s="3">
        <v>0.842402101</v>
      </c>
      <c r="G424" s="3">
        <v>66.86000061</v>
      </c>
      <c r="H424" s="3">
        <v>0.74825877</v>
      </c>
      <c r="I424" s="3">
        <v>0.078968987</v>
      </c>
      <c r="J424" s="3">
        <v>0.687760472</v>
      </c>
    </row>
    <row r="425">
      <c r="A425" s="1" t="s">
        <v>109</v>
      </c>
      <c r="B425" s="1" t="s">
        <v>36</v>
      </c>
      <c r="C425" s="1">
        <v>2009.0</v>
      </c>
      <c r="D425" s="2">
        <v>4.575174809</v>
      </c>
      <c r="E425" s="3">
        <v>7.723751068</v>
      </c>
      <c r="F425" s="3">
        <v>0.67565304</v>
      </c>
      <c r="G425" s="3">
        <v>60.79999924</v>
      </c>
      <c r="H425" s="3">
        <v>0.743786514</v>
      </c>
      <c r="I425" s="3">
        <v>-0.004027501</v>
      </c>
      <c r="J425" s="3">
        <v>0.791703999</v>
      </c>
    </row>
    <row r="426">
      <c r="A426" s="1" t="s">
        <v>110</v>
      </c>
      <c r="B426" s="1" t="s">
        <v>42</v>
      </c>
      <c r="C426" s="1">
        <v>2009.0</v>
      </c>
      <c r="D426" s="2">
        <v>3.407507896</v>
      </c>
      <c r="E426" s="3">
        <v>7.551692009</v>
      </c>
      <c r="F426" s="3">
        <v>0.836828411</v>
      </c>
      <c r="G426" s="3">
        <v>52.74000168</v>
      </c>
      <c r="H426" s="3">
        <v>0.606549144</v>
      </c>
      <c r="I426" s="3">
        <v>0.308239102</v>
      </c>
      <c r="J426" s="3">
        <v>0.902627051</v>
      </c>
    </row>
    <row r="427">
      <c r="A427" s="1" t="s">
        <v>111</v>
      </c>
      <c r="B427" s="1" t="s">
        <v>47</v>
      </c>
      <c r="C427" s="1">
        <v>2009.0</v>
      </c>
      <c r="D427" s="2">
        <v>5.475645065</v>
      </c>
      <c r="E427" s="3">
        <v>9.493308067</v>
      </c>
      <c r="F427" s="3">
        <v>0.89324528</v>
      </c>
      <c r="G427" s="3">
        <v>66.91999817</v>
      </c>
      <c r="H427" s="3">
        <v>0.868223727</v>
      </c>
      <c r="I427" s="3">
        <v>0.522776604</v>
      </c>
      <c r="J427" s="3">
        <v>0.903822482</v>
      </c>
    </row>
    <row r="428">
      <c r="A428" s="1" t="s">
        <v>155</v>
      </c>
      <c r="B428" s="1" t="s">
        <v>10</v>
      </c>
      <c r="C428" s="1">
        <v>2009.0</v>
      </c>
      <c r="D428" s="2">
        <v>5.025470257</v>
      </c>
      <c r="E428" s="3">
        <v>9.237887383</v>
      </c>
      <c r="F428" s="4"/>
      <c r="G428" s="3">
        <v>66.22000122</v>
      </c>
      <c r="H428" s="3">
        <v>0.781496286</v>
      </c>
      <c r="I428" s="3">
        <v>-0.124444373</v>
      </c>
      <c r="J428" s="3">
        <v>0.722210646</v>
      </c>
    </row>
    <row r="429">
      <c r="A429" s="1" t="s">
        <v>31</v>
      </c>
      <c r="C429" s="1">
        <v>2009.0</v>
      </c>
      <c r="D429" s="2">
        <v>5.212841511</v>
      </c>
      <c r="E429" s="3">
        <v>9.825364113</v>
      </c>
      <c r="F429" s="3">
        <v>0.754645526</v>
      </c>
      <c r="G429" s="3">
        <v>66.73999786</v>
      </c>
      <c r="H429" s="3">
        <v>0.455817074</v>
      </c>
      <c r="I429" s="3">
        <v>-0.229694709</v>
      </c>
      <c r="J429" s="3">
        <v>0.852887154</v>
      </c>
    </row>
    <row r="430">
      <c r="A430" s="1" t="s">
        <v>156</v>
      </c>
      <c r="B430" s="1" t="s">
        <v>36</v>
      </c>
      <c r="C430" s="1">
        <v>2009.0</v>
      </c>
      <c r="D430" s="2">
        <v>6.567713261</v>
      </c>
      <c r="E430" s="3">
        <v>8.955208778</v>
      </c>
      <c r="F430" s="3">
        <v>0.923845649</v>
      </c>
      <c r="G430" s="3">
        <v>59.77999878</v>
      </c>
      <c r="H430" s="4"/>
      <c r="I430" s="3">
        <v>-0.102010414</v>
      </c>
      <c r="J430" s="4"/>
    </row>
    <row r="431">
      <c r="A431" s="1" t="s">
        <v>114</v>
      </c>
      <c r="B431" s="1" t="s">
        <v>42</v>
      </c>
      <c r="C431" s="1">
        <v>2009.0</v>
      </c>
      <c r="D431" s="2">
        <v>4.611985683</v>
      </c>
      <c r="E431" s="3">
        <v>7.512547493</v>
      </c>
      <c r="F431" s="3">
        <v>0.852087021</v>
      </c>
      <c r="G431" s="3">
        <v>51.25999832</v>
      </c>
      <c r="H431" s="3">
        <v>0.760231495</v>
      </c>
      <c r="I431" s="3">
        <v>-0.03946368</v>
      </c>
      <c r="J431" s="3">
        <v>0.840422809</v>
      </c>
    </row>
    <row r="432">
      <c r="A432" s="1" t="s">
        <v>115</v>
      </c>
      <c r="B432" s="1" t="s">
        <v>36</v>
      </c>
      <c r="C432" s="1">
        <v>2009.0</v>
      </c>
      <c r="D432" s="2">
        <v>5.1656394</v>
      </c>
      <c r="E432" s="3">
        <v>9.366869926</v>
      </c>
      <c r="F432" s="3">
        <v>0.845293224</v>
      </c>
      <c r="G432" s="3">
        <v>61.88000107</v>
      </c>
      <c r="H432" s="3">
        <v>0.460348487</v>
      </c>
      <c r="I432" s="3">
        <v>-0.246958554</v>
      </c>
      <c r="J432" s="3">
        <v>0.962244451</v>
      </c>
    </row>
    <row r="433">
      <c r="A433" s="1" t="s">
        <v>116</v>
      </c>
      <c r="B433" s="1" t="s">
        <v>10</v>
      </c>
      <c r="C433" s="1">
        <v>2009.0</v>
      </c>
      <c r="D433" s="2">
        <v>6.866062641</v>
      </c>
      <c r="E433" s="3">
        <v>10.95246792</v>
      </c>
      <c r="F433" s="3">
        <v>0.885089338</v>
      </c>
      <c r="G433" s="3">
        <v>65.04000092</v>
      </c>
      <c r="H433" s="3">
        <v>0.848821878</v>
      </c>
      <c r="I433" s="3">
        <v>0.016182568</v>
      </c>
      <c r="J433" s="3">
        <v>0.338876456</v>
      </c>
    </row>
    <row r="434">
      <c r="A434" s="1" t="s">
        <v>32</v>
      </c>
      <c r="B434" s="1" t="s">
        <v>3</v>
      </c>
      <c r="C434" s="1">
        <v>2009.0</v>
      </c>
      <c r="D434" s="2">
        <v>6.90654707</v>
      </c>
      <c r="E434" s="3">
        <v>10.63567162</v>
      </c>
      <c r="F434" s="3">
        <v>0.964428782</v>
      </c>
      <c r="G434" s="3">
        <v>69.33999634</v>
      </c>
      <c r="H434" s="3">
        <v>0.816228807</v>
      </c>
      <c r="I434" s="3">
        <v>0.337423772</v>
      </c>
      <c r="J434" s="3">
        <v>0.558927298</v>
      </c>
    </row>
    <row r="435">
      <c r="A435" s="1" t="s">
        <v>117</v>
      </c>
      <c r="B435" s="1" t="s">
        <v>1</v>
      </c>
      <c r="C435" s="1">
        <v>2009.0</v>
      </c>
      <c r="D435" s="2">
        <v>7.158032417</v>
      </c>
      <c r="E435" s="3">
        <v>10.8878336</v>
      </c>
      <c r="F435" s="3">
        <v>0.911793768</v>
      </c>
      <c r="G435" s="3">
        <v>66.72000122</v>
      </c>
      <c r="H435" s="3">
        <v>0.830683827</v>
      </c>
      <c r="I435" s="3">
        <v>0.196252614</v>
      </c>
      <c r="J435" s="3">
        <v>0.665393829</v>
      </c>
    </row>
    <row r="436">
      <c r="A436" s="1" t="s">
        <v>118</v>
      </c>
      <c r="B436" s="1" t="s">
        <v>5</v>
      </c>
      <c r="C436" s="1">
        <v>2009.0</v>
      </c>
      <c r="D436" s="2">
        <v>6.296222687</v>
      </c>
      <c r="E436" s="3">
        <v>9.796907425</v>
      </c>
      <c r="F436" s="3">
        <v>0.923861444</v>
      </c>
      <c r="G436" s="3">
        <v>67.01999664</v>
      </c>
      <c r="H436" s="3">
        <v>0.82504946</v>
      </c>
      <c r="I436" s="3">
        <v>-0.127969831</v>
      </c>
      <c r="J436" s="3">
        <v>0.543947875</v>
      </c>
    </row>
    <row r="437">
      <c r="A437" s="1" t="s">
        <v>119</v>
      </c>
      <c r="B437" s="1" t="s">
        <v>36</v>
      </c>
      <c r="C437" s="1">
        <v>2009.0</v>
      </c>
      <c r="D437" s="2">
        <v>5.26072073</v>
      </c>
      <c r="E437" s="3">
        <v>8.462946892</v>
      </c>
      <c r="F437" s="3">
        <v>0.904677987</v>
      </c>
      <c r="G437" s="3">
        <v>62.06000137</v>
      </c>
      <c r="H437" s="4"/>
      <c r="I437" s="3">
        <v>0.006301182</v>
      </c>
      <c r="J437" s="3">
        <v>0.610257804</v>
      </c>
    </row>
    <row r="438">
      <c r="A438" s="1" t="s">
        <v>33</v>
      </c>
      <c r="B438" s="1" t="s">
        <v>5</v>
      </c>
      <c r="C438" s="1">
        <v>2009.0</v>
      </c>
      <c r="D438" s="2">
        <v>7.188803196</v>
      </c>
      <c r="E438" s="3">
        <v>9.567276001</v>
      </c>
      <c r="F438" s="3">
        <v>0.944540977</v>
      </c>
      <c r="G438" s="3">
        <v>65.33999634</v>
      </c>
      <c r="H438" s="3">
        <v>0.676885664</v>
      </c>
      <c r="I438" s="3">
        <v>-0.121412233</v>
      </c>
      <c r="J438" s="3">
        <v>0.827593684</v>
      </c>
    </row>
    <row r="439">
      <c r="A439" s="1" t="s">
        <v>120</v>
      </c>
      <c r="B439" s="1" t="s">
        <v>47</v>
      </c>
      <c r="C439" s="1">
        <v>2009.0</v>
      </c>
      <c r="D439" s="2">
        <v>5.304264545</v>
      </c>
      <c r="E439" s="3">
        <v>8.700611115</v>
      </c>
      <c r="F439" s="3">
        <v>0.815026462</v>
      </c>
      <c r="G439" s="3">
        <v>64.41999817</v>
      </c>
      <c r="H439" s="3">
        <v>0.834133863</v>
      </c>
      <c r="I439" s="3">
        <v>-0.079960719</v>
      </c>
      <c r="J439" s="3">
        <v>0.837869763</v>
      </c>
    </row>
    <row r="440">
      <c r="A440" s="1" t="s">
        <v>138</v>
      </c>
      <c r="B440" s="1" t="s">
        <v>10</v>
      </c>
      <c r="C440" s="1">
        <v>2009.0</v>
      </c>
      <c r="D440" s="2">
        <v>4.809258938</v>
      </c>
      <c r="E440" s="3">
        <v>8.250217438</v>
      </c>
      <c r="F440" s="3">
        <v>0.756429732</v>
      </c>
      <c r="G440" s="3">
        <v>58.63999939</v>
      </c>
      <c r="H440" s="3">
        <v>0.644228697</v>
      </c>
      <c r="I440" s="3">
        <v>-0.052437279</v>
      </c>
      <c r="J440" s="3">
        <v>0.832427204</v>
      </c>
    </row>
    <row r="441">
      <c r="A441" s="1" t="s">
        <v>121</v>
      </c>
      <c r="B441" s="1" t="s">
        <v>42</v>
      </c>
      <c r="C441" s="1">
        <v>2009.0</v>
      </c>
      <c r="D441" s="2">
        <v>5.260360718</v>
      </c>
      <c r="E441" s="3">
        <v>7.970727921</v>
      </c>
      <c r="F441" s="3">
        <v>0.781925559</v>
      </c>
      <c r="G441" s="3">
        <v>48.74000168</v>
      </c>
      <c r="H441" s="3">
        <v>0.696183026</v>
      </c>
      <c r="I441" s="3">
        <v>-0.097342148</v>
      </c>
      <c r="J441" s="3">
        <v>0.916553378</v>
      </c>
    </row>
    <row r="442">
      <c r="A442" s="1" t="s">
        <v>122</v>
      </c>
      <c r="B442" s="1" t="s">
        <v>42</v>
      </c>
      <c r="C442" s="1">
        <v>2009.0</v>
      </c>
      <c r="D442" s="2">
        <v>4.055914402</v>
      </c>
      <c r="E442" s="3">
        <v>7.313473701</v>
      </c>
      <c r="F442" s="3">
        <v>0.805780947</v>
      </c>
      <c r="G442" s="3">
        <v>44.0</v>
      </c>
      <c r="H442" s="3">
        <v>0.411089182</v>
      </c>
      <c r="I442" s="3">
        <v>-0.061251741</v>
      </c>
      <c r="J442" s="3">
        <v>0.930817783</v>
      </c>
    </row>
    <row r="443">
      <c r="A443" s="1" t="s">
        <v>139</v>
      </c>
      <c r="B443" s="1" t="s">
        <v>25</v>
      </c>
      <c r="C443" s="1">
        <v>2010.0</v>
      </c>
      <c r="D443" s="2">
        <v>4.75838089</v>
      </c>
      <c r="E443" s="3">
        <v>7.613899708</v>
      </c>
      <c r="F443" s="3">
        <v>0.539075196</v>
      </c>
      <c r="G443" s="3">
        <v>51.09999847</v>
      </c>
      <c r="H443" s="3">
        <v>0.60012722</v>
      </c>
      <c r="I443" s="3">
        <v>0.121316046</v>
      </c>
      <c r="J443" s="3">
        <v>0.706766069</v>
      </c>
    </row>
    <row r="444">
      <c r="A444" s="1" t="s">
        <v>123</v>
      </c>
      <c r="B444" s="1" t="s">
        <v>15</v>
      </c>
      <c r="C444" s="1">
        <v>2010.0</v>
      </c>
      <c r="D444" s="2">
        <v>5.268936634</v>
      </c>
      <c r="E444" s="3">
        <v>9.282793045</v>
      </c>
      <c r="F444" s="3">
        <v>0.73315227</v>
      </c>
      <c r="G444" s="3">
        <v>67.59999847</v>
      </c>
      <c r="H444" s="3">
        <v>0.568958402</v>
      </c>
      <c r="I444" s="3">
        <v>-0.173675284</v>
      </c>
      <c r="J444" s="3">
        <v>0.726261675</v>
      </c>
    </row>
    <row r="445">
      <c r="A445" s="1" t="s">
        <v>157</v>
      </c>
      <c r="B445" s="1" t="s">
        <v>10</v>
      </c>
      <c r="C445" s="1">
        <v>2010.0</v>
      </c>
      <c r="D445" s="2">
        <v>5.46356678</v>
      </c>
      <c r="E445" s="3">
        <v>9.306354523</v>
      </c>
      <c r="F445" s="4"/>
      <c r="G445" s="3">
        <v>65.5</v>
      </c>
      <c r="H445" s="3">
        <v>0.592695832</v>
      </c>
      <c r="I445" s="3">
        <v>-0.209752977</v>
      </c>
      <c r="J445" s="3">
        <v>0.618037879</v>
      </c>
    </row>
    <row r="446">
      <c r="A446" s="1" t="s">
        <v>34</v>
      </c>
      <c r="B446" s="1" t="s">
        <v>5</v>
      </c>
      <c r="C446" s="1">
        <v>2010.0</v>
      </c>
      <c r="D446" s="2">
        <v>6.441067219</v>
      </c>
      <c r="E446" s="3">
        <v>10.06566048</v>
      </c>
      <c r="F446" s="3">
        <v>0.926798582</v>
      </c>
      <c r="G446" s="3">
        <v>66.30000305</v>
      </c>
      <c r="H446" s="3">
        <v>0.730258167</v>
      </c>
      <c r="I446" s="3">
        <v>-0.129371077</v>
      </c>
      <c r="J446" s="3">
        <v>0.854695439</v>
      </c>
    </row>
    <row r="447">
      <c r="A447" s="1" t="s">
        <v>35</v>
      </c>
      <c r="B447" s="1" t="s">
        <v>36</v>
      </c>
      <c r="C447" s="1">
        <v>2010.0</v>
      </c>
      <c r="D447" s="2">
        <v>4.367811203</v>
      </c>
      <c r="E447" s="3">
        <v>9.112593651</v>
      </c>
      <c r="F447" s="3">
        <v>0.660342336</v>
      </c>
      <c r="G447" s="3">
        <v>64.80000305</v>
      </c>
      <c r="H447" s="3">
        <v>0.459256709</v>
      </c>
      <c r="I447" s="3">
        <v>-0.177337021</v>
      </c>
      <c r="J447" s="3">
        <v>0.890629232</v>
      </c>
    </row>
    <row r="448">
      <c r="A448" s="1" t="s">
        <v>0</v>
      </c>
      <c r="B448" s="1" t="s">
        <v>1</v>
      </c>
      <c r="C448" s="1">
        <v>2010.0</v>
      </c>
      <c r="D448" s="2">
        <v>7.450047016</v>
      </c>
      <c r="E448" s="3">
        <v>10.7136488</v>
      </c>
      <c r="F448" s="3">
        <v>0.95451957</v>
      </c>
      <c r="G448" s="3">
        <v>70.19999695</v>
      </c>
      <c r="H448" s="3">
        <v>0.932058573</v>
      </c>
      <c r="I448" s="3">
        <v>0.313120931</v>
      </c>
      <c r="J448" s="3">
        <v>0.366127402</v>
      </c>
    </row>
    <row r="449">
      <c r="A449" s="1" t="s">
        <v>37</v>
      </c>
      <c r="B449" s="1" t="s">
        <v>3</v>
      </c>
      <c r="C449" s="1">
        <v>2010.0</v>
      </c>
      <c r="D449" s="2">
        <v>7.302678585</v>
      </c>
      <c r="E449" s="3">
        <v>10.85598373</v>
      </c>
      <c r="F449" s="3">
        <v>0.914193332</v>
      </c>
      <c r="G449" s="3">
        <v>69.90000153</v>
      </c>
      <c r="H449" s="3">
        <v>0.895979762</v>
      </c>
      <c r="I449" s="3">
        <v>0.126924306</v>
      </c>
      <c r="J449" s="3">
        <v>0.546144843</v>
      </c>
    </row>
    <row r="450">
      <c r="A450" s="1" t="s">
        <v>38</v>
      </c>
      <c r="B450" s="1" t="s">
        <v>36</v>
      </c>
      <c r="C450" s="1">
        <v>2010.0</v>
      </c>
      <c r="D450" s="2">
        <v>4.218610764</v>
      </c>
      <c r="E450" s="3">
        <v>9.552669525</v>
      </c>
      <c r="F450" s="3">
        <v>0.68700099</v>
      </c>
      <c r="G450" s="3">
        <v>61.70000076</v>
      </c>
      <c r="H450" s="3">
        <v>0.501071095</v>
      </c>
      <c r="I450" s="3">
        <v>-0.125314713</v>
      </c>
      <c r="J450" s="3">
        <v>0.858346641</v>
      </c>
    </row>
    <row r="451">
      <c r="A451" s="1" t="s">
        <v>146</v>
      </c>
      <c r="B451" s="1" t="s">
        <v>10</v>
      </c>
      <c r="C451" s="1">
        <v>2010.0</v>
      </c>
      <c r="D451" s="2">
        <v>5.936869144</v>
      </c>
      <c r="E451" s="3">
        <v>10.72766399</v>
      </c>
      <c r="F451" s="3">
        <v>0.877115071</v>
      </c>
      <c r="G451" s="3">
        <v>65.0</v>
      </c>
      <c r="H451" s="3">
        <v>0.862002909</v>
      </c>
      <c r="I451" s="3">
        <v>-0.006393173</v>
      </c>
      <c r="J451" s="3">
        <v>0.714620173</v>
      </c>
    </row>
    <row r="452">
      <c r="A452" s="1" t="s">
        <v>39</v>
      </c>
      <c r="B452" s="1" t="s">
        <v>25</v>
      </c>
      <c r="C452" s="1">
        <v>2010.0</v>
      </c>
      <c r="D452" s="2">
        <v>4.858481407</v>
      </c>
      <c r="E452" s="3">
        <v>8.130166054</v>
      </c>
      <c r="F452" s="3">
        <v>0.549398482</v>
      </c>
      <c r="G452" s="3">
        <v>61.20000076</v>
      </c>
      <c r="H452" s="3">
        <v>0.659005642</v>
      </c>
      <c r="I452" s="3">
        <v>-0.029911591</v>
      </c>
      <c r="J452" s="3">
        <v>0.773530483</v>
      </c>
    </row>
    <row r="453">
      <c r="A453" s="1" t="s">
        <v>40</v>
      </c>
      <c r="B453" s="1" t="s">
        <v>36</v>
      </c>
      <c r="C453" s="1">
        <v>2010.0</v>
      </c>
      <c r="D453" s="2">
        <v>5.525923252</v>
      </c>
      <c r="E453" s="3">
        <v>9.758502007</v>
      </c>
      <c r="F453" s="3">
        <v>0.918000162</v>
      </c>
      <c r="G453" s="3">
        <v>62.29999924</v>
      </c>
      <c r="H453" s="3">
        <v>0.700064421</v>
      </c>
      <c r="I453" s="3">
        <v>-0.166045815</v>
      </c>
      <c r="J453" s="3">
        <v>0.70612061</v>
      </c>
    </row>
    <row r="454">
      <c r="A454" s="1" t="s">
        <v>2</v>
      </c>
      <c r="B454" s="1" t="s">
        <v>3</v>
      </c>
      <c r="C454" s="1">
        <v>2010.0</v>
      </c>
      <c r="D454" s="2">
        <v>6.853514194</v>
      </c>
      <c r="E454" s="3">
        <v>10.77838421</v>
      </c>
      <c r="F454" s="3">
        <v>0.930570185</v>
      </c>
      <c r="G454" s="3">
        <v>69.19999695</v>
      </c>
      <c r="H454" s="3">
        <v>0.806930244</v>
      </c>
      <c r="I454" s="3">
        <v>0.018059388</v>
      </c>
      <c r="J454" s="3">
        <v>0.697365582</v>
      </c>
    </row>
    <row r="455">
      <c r="A455" s="1" t="s">
        <v>43</v>
      </c>
      <c r="B455" s="1" t="s">
        <v>5</v>
      </c>
      <c r="C455" s="1">
        <v>2010.0</v>
      </c>
      <c r="D455" s="2">
        <v>5.780620098</v>
      </c>
      <c r="E455" s="3">
        <v>8.779529572</v>
      </c>
      <c r="F455" s="3">
        <v>0.80718559</v>
      </c>
      <c r="G455" s="3">
        <v>61.70000076</v>
      </c>
      <c r="H455" s="3">
        <v>0.703341067</v>
      </c>
      <c r="I455" s="3">
        <v>-0.069839746</v>
      </c>
      <c r="J455" s="3">
        <v>0.781342506</v>
      </c>
    </row>
    <row r="456">
      <c r="A456" s="1" t="s">
        <v>125</v>
      </c>
      <c r="B456" s="1" t="s">
        <v>15</v>
      </c>
      <c r="C456" s="1">
        <v>2010.0</v>
      </c>
      <c r="D456" s="2">
        <v>4.66851759</v>
      </c>
      <c r="E456" s="3">
        <v>9.272101402</v>
      </c>
      <c r="F456" s="3">
        <v>0.772753716</v>
      </c>
      <c r="G456" s="3">
        <v>67.0</v>
      </c>
      <c r="H456" s="3">
        <v>0.364966899</v>
      </c>
      <c r="I456" s="3">
        <v>-0.127961382</v>
      </c>
      <c r="J456" s="3">
        <v>0.933030069</v>
      </c>
    </row>
    <row r="457">
      <c r="A457" s="1" t="s">
        <v>44</v>
      </c>
      <c r="B457" s="1" t="s">
        <v>42</v>
      </c>
      <c r="C457" s="1">
        <v>2010.0</v>
      </c>
      <c r="D457" s="2">
        <v>3.553020239</v>
      </c>
      <c r="E457" s="3">
        <v>9.445678711</v>
      </c>
      <c r="F457" s="3">
        <v>0.865624785</v>
      </c>
      <c r="G457" s="3">
        <v>50.59999847</v>
      </c>
      <c r="H457" s="3">
        <v>0.82621938</v>
      </c>
      <c r="I457" s="3">
        <v>-0.138165608</v>
      </c>
      <c r="J457" s="3">
        <v>0.813985407</v>
      </c>
    </row>
    <row r="458">
      <c r="A458" s="1" t="s">
        <v>4</v>
      </c>
      <c r="B458" s="1" t="s">
        <v>5</v>
      </c>
      <c r="C458" s="1">
        <v>2010.0</v>
      </c>
      <c r="D458" s="2">
        <v>6.837331295</v>
      </c>
      <c r="E458" s="3">
        <v>9.604052544</v>
      </c>
      <c r="F458" s="3">
        <v>0.905528128</v>
      </c>
      <c r="G458" s="3">
        <v>63.90000153</v>
      </c>
      <c r="H458" s="3">
        <v>0.805949271</v>
      </c>
      <c r="I458" s="3">
        <v>-0.057057992</v>
      </c>
      <c r="J458" s="3">
        <v>0.656036079</v>
      </c>
    </row>
    <row r="459">
      <c r="A459" s="1" t="s">
        <v>126</v>
      </c>
      <c r="B459" s="1" t="s">
        <v>15</v>
      </c>
      <c r="C459" s="1">
        <v>2010.0</v>
      </c>
      <c r="D459" s="2">
        <v>3.912276268</v>
      </c>
      <c r="E459" s="3">
        <v>9.807189941</v>
      </c>
      <c r="F459" s="3">
        <v>0.84327203</v>
      </c>
      <c r="G459" s="3">
        <v>65.19999695</v>
      </c>
      <c r="H459" s="3">
        <v>0.544536412</v>
      </c>
      <c r="I459" s="3">
        <v>-0.150703251</v>
      </c>
      <c r="J459" s="3">
        <v>0.940970004</v>
      </c>
    </row>
    <row r="460">
      <c r="A460" s="1" t="s">
        <v>45</v>
      </c>
      <c r="B460" s="1" t="s">
        <v>42</v>
      </c>
      <c r="C460" s="1">
        <v>2010.0</v>
      </c>
      <c r="D460" s="2">
        <v>4.035560608</v>
      </c>
      <c r="E460" s="3">
        <v>7.415699959</v>
      </c>
      <c r="F460" s="3">
        <v>0.773103535</v>
      </c>
      <c r="G460" s="3">
        <v>51.20000076</v>
      </c>
      <c r="H460" s="3">
        <v>0.586580753</v>
      </c>
      <c r="I460" s="3">
        <v>-0.034935594</v>
      </c>
      <c r="J460" s="3">
        <v>0.767335117</v>
      </c>
    </row>
    <row r="461">
      <c r="A461" s="1" t="s">
        <v>46</v>
      </c>
      <c r="B461" s="1" t="s">
        <v>47</v>
      </c>
      <c r="C461" s="1">
        <v>2010.0</v>
      </c>
      <c r="D461" s="2">
        <v>4.141072273</v>
      </c>
      <c r="E461" s="3">
        <v>7.903593063</v>
      </c>
      <c r="F461" s="3">
        <v>0.69716382</v>
      </c>
      <c r="G461" s="3">
        <v>59.0</v>
      </c>
      <c r="H461" s="3">
        <v>0.940131187</v>
      </c>
      <c r="I461" s="3">
        <v>0.348259807</v>
      </c>
      <c r="J461" s="3">
        <v>0.895714462</v>
      </c>
    </row>
    <row r="462">
      <c r="A462" s="1" t="s">
        <v>48</v>
      </c>
      <c r="B462" s="1" t="s">
        <v>42</v>
      </c>
      <c r="C462" s="1">
        <v>2010.0</v>
      </c>
      <c r="D462" s="2">
        <v>4.554256916</v>
      </c>
      <c r="E462" s="3">
        <v>8.101261139</v>
      </c>
      <c r="F462" s="3">
        <v>0.758640707</v>
      </c>
      <c r="G462" s="3">
        <v>49.59999847</v>
      </c>
      <c r="H462" s="3">
        <v>0.792220175</v>
      </c>
      <c r="I462" s="3">
        <v>-0.00447563</v>
      </c>
      <c r="J462" s="3">
        <v>0.874718666</v>
      </c>
    </row>
    <row r="463">
      <c r="A463" s="1" t="s">
        <v>6</v>
      </c>
      <c r="B463" s="1" t="s">
        <v>1</v>
      </c>
      <c r="C463" s="1">
        <v>2010.0</v>
      </c>
      <c r="D463" s="2">
        <v>7.650346279</v>
      </c>
      <c r="E463" s="3">
        <v>10.71133614</v>
      </c>
      <c r="F463" s="3">
        <v>0.953765452</v>
      </c>
      <c r="G463" s="3">
        <v>70.80000305</v>
      </c>
      <c r="H463" s="3">
        <v>0.933948815</v>
      </c>
      <c r="I463" s="3">
        <v>0.226587087</v>
      </c>
      <c r="J463" s="3">
        <v>0.412659585</v>
      </c>
    </row>
    <row r="464">
      <c r="A464" s="1" t="s">
        <v>127</v>
      </c>
      <c r="C464" s="1">
        <v>2010.0</v>
      </c>
      <c r="D464" s="2">
        <v>3.567892551</v>
      </c>
      <c r="E464" s="3">
        <v>7.030765533</v>
      </c>
      <c r="F464" s="3">
        <v>0.483333886</v>
      </c>
      <c r="G464" s="3">
        <v>42.5</v>
      </c>
      <c r="H464" s="3">
        <v>0.689950883</v>
      </c>
      <c r="I464" s="3">
        <v>-0.032762062</v>
      </c>
      <c r="J464" s="3">
        <v>0.845376968</v>
      </c>
    </row>
    <row r="465">
      <c r="A465" s="1" t="s">
        <v>49</v>
      </c>
      <c r="B465" s="1" t="s">
        <v>42</v>
      </c>
      <c r="C465" s="1">
        <v>2010.0</v>
      </c>
      <c r="D465" s="2">
        <v>3.742871046</v>
      </c>
      <c r="E465" s="3">
        <v>7.462245941</v>
      </c>
      <c r="F465" s="3">
        <v>0.733713627</v>
      </c>
      <c r="G465" s="3">
        <v>48.59999847</v>
      </c>
      <c r="H465" s="3">
        <v>0.504612565</v>
      </c>
      <c r="I465" s="3">
        <v>0.0230776</v>
      </c>
      <c r="J465" s="3">
        <v>0.857664049</v>
      </c>
    </row>
    <row r="466">
      <c r="A466" s="1" t="s">
        <v>50</v>
      </c>
      <c r="B466" s="1" t="s">
        <v>5</v>
      </c>
      <c r="C466" s="1">
        <v>2010.0</v>
      </c>
      <c r="D466" s="2">
        <v>6.63565588</v>
      </c>
      <c r="E466" s="3">
        <v>9.962940216</v>
      </c>
      <c r="F466" s="3">
        <v>0.85695523</v>
      </c>
      <c r="G466" s="3">
        <v>68.5</v>
      </c>
      <c r="H466" s="3">
        <v>0.786367476</v>
      </c>
      <c r="I466" s="3">
        <v>0.101961553</v>
      </c>
      <c r="J466" s="3">
        <v>0.701824725</v>
      </c>
    </row>
    <row r="467">
      <c r="A467" s="1" t="s">
        <v>51</v>
      </c>
      <c r="B467" s="1" t="s">
        <v>19</v>
      </c>
      <c r="C467" s="1">
        <v>2010.0</v>
      </c>
      <c r="D467" s="2">
        <v>4.652736664</v>
      </c>
      <c r="E467" s="3">
        <v>9.092073441</v>
      </c>
      <c r="F467" s="3">
        <v>0.767752588</v>
      </c>
      <c r="G467" s="3">
        <v>66.69999695</v>
      </c>
      <c r="H467" s="3">
        <v>0.804793596</v>
      </c>
      <c r="I467" s="3">
        <v>-0.136181667</v>
      </c>
      <c r="J467" s="4"/>
    </row>
    <row r="468">
      <c r="A468" s="1" t="s">
        <v>52</v>
      </c>
      <c r="B468" s="1" t="s">
        <v>5</v>
      </c>
      <c r="C468" s="1">
        <v>2010.0</v>
      </c>
      <c r="D468" s="2">
        <v>6.40811348</v>
      </c>
      <c r="E468" s="3">
        <v>9.383470535</v>
      </c>
      <c r="F468" s="3">
        <v>0.892992675</v>
      </c>
      <c r="G468" s="3">
        <v>67.19999695</v>
      </c>
      <c r="H468" s="3">
        <v>0.816121101</v>
      </c>
      <c r="I468" s="3">
        <v>-0.052573938</v>
      </c>
      <c r="J468" s="3">
        <v>0.814524472</v>
      </c>
    </row>
    <row r="469">
      <c r="A469" s="1" t="s">
        <v>147</v>
      </c>
      <c r="B469" s="1" t="s">
        <v>42</v>
      </c>
      <c r="C469" s="1">
        <v>2010.0</v>
      </c>
      <c r="D469" s="2">
        <v>3.81219101</v>
      </c>
      <c r="E469" s="3">
        <v>8.014837265</v>
      </c>
      <c r="F469" s="3">
        <v>0.721342921</v>
      </c>
      <c r="G469" s="3">
        <v>57.0</v>
      </c>
      <c r="H469" s="3">
        <v>0.528675258</v>
      </c>
      <c r="I469" s="3">
        <v>-1.96382E-4</v>
      </c>
      <c r="J469" s="3">
        <v>0.741181731</v>
      </c>
    </row>
    <row r="470">
      <c r="A470" s="1" t="s">
        <v>53</v>
      </c>
      <c r="B470" s="1" t="s">
        <v>5</v>
      </c>
      <c r="C470" s="1">
        <v>2010.0</v>
      </c>
      <c r="D470" s="2">
        <v>7.271053791</v>
      </c>
      <c r="E470" s="3">
        <v>9.721186638</v>
      </c>
      <c r="F470" s="3">
        <v>0.915141284</v>
      </c>
      <c r="G470" s="3">
        <v>69.19999695</v>
      </c>
      <c r="H470" s="3">
        <v>0.881029606</v>
      </c>
      <c r="I470" s="3">
        <v>0.04077404</v>
      </c>
      <c r="J470" s="3">
        <v>0.762587249</v>
      </c>
    </row>
    <row r="471">
      <c r="A471" s="1" t="s">
        <v>128</v>
      </c>
      <c r="B471" s="1" t="s">
        <v>15</v>
      </c>
      <c r="C471" s="1">
        <v>2010.0</v>
      </c>
      <c r="D471" s="2">
        <v>5.595575333</v>
      </c>
      <c r="E471" s="3">
        <v>10.110116</v>
      </c>
      <c r="F471" s="3">
        <v>0.796391606</v>
      </c>
      <c r="G471" s="3">
        <v>67.30000305</v>
      </c>
      <c r="H471" s="3">
        <v>0.564372659</v>
      </c>
      <c r="I471" s="3">
        <v>-0.242169827</v>
      </c>
      <c r="J471" s="3">
        <v>0.972738981</v>
      </c>
    </row>
    <row r="472">
      <c r="A472" s="1" t="s">
        <v>55</v>
      </c>
      <c r="B472" s="1" t="s">
        <v>3</v>
      </c>
      <c r="C472" s="1">
        <v>2010.0</v>
      </c>
      <c r="D472" s="2">
        <v>6.386546135</v>
      </c>
      <c r="E472" s="3">
        <v>10.55595398</v>
      </c>
      <c r="F472" s="3">
        <v>0.822123706</v>
      </c>
      <c r="G472" s="3">
        <v>70.80000305</v>
      </c>
      <c r="H472" s="3">
        <v>0.755362809</v>
      </c>
      <c r="I472" s="3">
        <v>0.0680959</v>
      </c>
      <c r="J472" s="3">
        <v>0.833427012</v>
      </c>
    </row>
    <row r="473">
      <c r="A473" s="1" t="s">
        <v>7</v>
      </c>
      <c r="C473" s="1">
        <v>2010.0</v>
      </c>
      <c r="D473" s="2">
        <v>6.249617577</v>
      </c>
      <c r="E473" s="3">
        <v>10.41879749</v>
      </c>
      <c r="F473" s="3">
        <v>0.934161127</v>
      </c>
      <c r="G473" s="3">
        <v>67.69999695</v>
      </c>
      <c r="H473" s="3">
        <v>0.77911222</v>
      </c>
      <c r="I473" s="3">
        <v>-0.045746949</v>
      </c>
      <c r="J473" s="3">
        <v>0.925964117</v>
      </c>
    </row>
    <row r="474">
      <c r="A474" s="1" t="s">
        <v>8</v>
      </c>
      <c r="B474" s="1" t="s">
        <v>3</v>
      </c>
      <c r="C474" s="1">
        <v>2010.0</v>
      </c>
      <c r="D474" s="2">
        <v>7.770515442</v>
      </c>
      <c r="E474" s="3">
        <v>10.83615208</v>
      </c>
      <c r="F474" s="3">
        <v>0.974977076</v>
      </c>
      <c r="G474" s="3">
        <v>69.40000153</v>
      </c>
      <c r="H474" s="3">
        <v>0.943630815</v>
      </c>
      <c r="I474" s="3">
        <v>0.238271326</v>
      </c>
      <c r="J474" s="3">
        <v>0.174896091</v>
      </c>
    </row>
    <row r="475">
      <c r="A475" s="1" t="s">
        <v>142</v>
      </c>
      <c r="C475" s="1">
        <v>2010.0</v>
      </c>
      <c r="D475" s="2">
        <v>5.005810738</v>
      </c>
      <c r="E475" s="3">
        <v>7.934187412</v>
      </c>
      <c r="F475" s="4"/>
      <c r="G475" s="3">
        <v>54.59999847</v>
      </c>
      <c r="H475" s="3">
        <v>0.763730347</v>
      </c>
      <c r="I475" s="3">
        <v>-0.068953022</v>
      </c>
      <c r="J475" s="3">
        <v>0.596910238</v>
      </c>
    </row>
    <row r="476">
      <c r="A476" s="1" t="s">
        <v>56</v>
      </c>
      <c r="B476" s="1" t="s">
        <v>5</v>
      </c>
      <c r="C476" s="1">
        <v>2010.0</v>
      </c>
      <c r="D476" s="2">
        <v>4.735021114</v>
      </c>
      <c r="E476" s="3">
        <v>9.447546005</v>
      </c>
      <c r="F476" s="3">
        <v>0.859969318</v>
      </c>
      <c r="G476" s="3">
        <v>64.40000153</v>
      </c>
      <c r="H476" s="3">
        <v>0.823902845</v>
      </c>
      <c r="I476" s="3">
        <v>-0.07742469</v>
      </c>
      <c r="J476" s="3">
        <v>0.779742122</v>
      </c>
    </row>
    <row r="477">
      <c r="A477" s="1" t="s">
        <v>57</v>
      </c>
      <c r="B477" s="1" t="s">
        <v>5</v>
      </c>
      <c r="C477" s="1">
        <v>2010.0</v>
      </c>
      <c r="D477" s="2">
        <v>5.838051319</v>
      </c>
      <c r="E477" s="3">
        <v>9.245304108</v>
      </c>
      <c r="F477" s="3">
        <v>0.839279711</v>
      </c>
      <c r="G477" s="3">
        <v>65.80000305</v>
      </c>
      <c r="H477" s="3">
        <v>0.723079085</v>
      </c>
      <c r="I477" s="3">
        <v>-0.066326551</v>
      </c>
      <c r="J477" s="3">
        <v>0.80563885</v>
      </c>
    </row>
    <row r="478">
      <c r="A478" s="1" t="s">
        <v>9</v>
      </c>
      <c r="B478" s="1" t="s">
        <v>10</v>
      </c>
      <c r="C478" s="1">
        <v>2010.0</v>
      </c>
      <c r="D478" s="2">
        <v>4.668916225</v>
      </c>
      <c r="E478" s="3">
        <v>9.190937042</v>
      </c>
      <c r="F478" s="3">
        <v>0.768675268</v>
      </c>
      <c r="G478" s="3">
        <v>61.70000076</v>
      </c>
      <c r="H478" s="3">
        <v>0.486279041</v>
      </c>
      <c r="I478" s="3">
        <v>-0.074861176</v>
      </c>
      <c r="J478" s="3">
        <v>0.826335192</v>
      </c>
    </row>
    <row r="479">
      <c r="A479" s="1" t="s">
        <v>58</v>
      </c>
      <c r="B479" s="1" t="s">
        <v>5</v>
      </c>
      <c r="C479" s="1">
        <v>2010.0</v>
      </c>
      <c r="D479" s="2">
        <v>6.739911079</v>
      </c>
      <c r="E479" s="3">
        <v>8.910987854</v>
      </c>
      <c r="F479" s="3">
        <v>0.756653905</v>
      </c>
      <c r="G479" s="3">
        <v>64.40000153</v>
      </c>
      <c r="H479" s="3">
        <v>0.669337869</v>
      </c>
      <c r="I479" s="3">
        <v>-0.067398205</v>
      </c>
      <c r="J479" s="3">
        <v>0.694180071</v>
      </c>
    </row>
    <row r="480">
      <c r="A480" s="1" t="s">
        <v>60</v>
      </c>
      <c r="B480" s="1" t="s">
        <v>3</v>
      </c>
      <c r="C480" s="1">
        <v>2010.0</v>
      </c>
      <c r="D480" s="2">
        <v>7.393264294</v>
      </c>
      <c r="E480" s="3">
        <v>10.73366833</v>
      </c>
      <c r="F480" s="3">
        <v>0.935481369</v>
      </c>
      <c r="G480" s="3">
        <v>69.59999847</v>
      </c>
      <c r="H480" s="3">
        <v>0.916009128</v>
      </c>
      <c r="I480" s="3">
        <v>0.086896256</v>
      </c>
      <c r="J480" s="3">
        <v>0.4125157</v>
      </c>
    </row>
    <row r="481">
      <c r="A481" s="1" t="s">
        <v>11</v>
      </c>
      <c r="B481" s="1" t="s">
        <v>3</v>
      </c>
      <c r="C481" s="1">
        <v>2010.0</v>
      </c>
      <c r="D481" s="2">
        <v>6.797901154</v>
      </c>
      <c r="E481" s="3">
        <v>10.64888763</v>
      </c>
      <c r="F481" s="3">
        <v>0.942954779</v>
      </c>
      <c r="G481" s="3">
        <v>71.19999695</v>
      </c>
      <c r="H481" s="3">
        <v>0.849702179</v>
      </c>
      <c r="I481" s="3">
        <v>-0.107351415</v>
      </c>
      <c r="J481" s="3">
        <v>0.622954249</v>
      </c>
    </row>
    <row r="482">
      <c r="A482" s="1" t="s">
        <v>61</v>
      </c>
      <c r="B482" s="1" t="s">
        <v>36</v>
      </c>
      <c r="C482" s="1">
        <v>2010.0</v>
      </c>
      <c r="D482" s="2">
        <v>4.101837158</v>
      </c>
      <c r="E482" s="3">
        <v>9.183660507</v>
      </c>
      <c r="F482" s="3">
        <v>0.540388942</v>
      </c>
      <c r="G482" s="3">
        <v>63.70000076</v>
      </c>
      <c r="H482" s="3">
        <v>0.557857931</v>
      </c>
      <c r="I482" s="3">
        <v>-0.250554293</v>
      </c>
      <c r="J482" s="3">
        <v>0.459736317</v>
      </c>
    </row>
    <row r="483">
      <c r="A483" s="1" t="s">
        <v>12</v>
      </c>
      <c r="B483" s="1" t="s">
        <v>3</v>
      </c>
      <c r="C483" s="1">
        <v>2010.0</v>
      </c>
      <c r="D483" s="2">
        <v>6.724531174</v>
      </c>
      <c r="E483" s="3">
        <v>10.75788689</v>
      </c>
      <c r="F483" s="3">
        <v>0.939308643</v>
      </c>
      <c r="G483" s="3">
        <v>70.0</v>
      </c>
      <c r="H483" s="3">
        <v>0.842656434</v>
      </c>
      <c r="I483" s="3">
        <v>0.090753429</v>
      </c>
      <c r="J483" s="3">
        <v>0.688005984</v>
      </c>
    </row>
    <row r="484">
      <c r="A484" s="1" t="s">
        <v>62</v>
      </c>
      <c r="B484" s="1" t="s">
        <v>42</v>
      </c>
      <c r="C484" s="1">
        <v>2010.0</v>
      </c>
      <c r="D484" s="2">
        <v>4.606251717</v>
      </c>
      <c r="E484" s="3">
        <v>8.218624115</v>
      </c>
      <c r="F484" s="3">
        <v>0.73855865</v>
      </c>
      <c r="G484" s="3">
        <v>54.29999924</v>
      </c>
      <c r="H484" s="3">
        <v>0.891129911</v>
      </c>
      <c r="I484" s="3">
        <v>0.071971767</v>
      </c>
      <c r="J484" s="3">
        <v>0.874849141</v>
      </c>
    </row>
    <row r="485">
      <c r="A485" s="1" t="s">
        <v>13</v>
      </c>
      <c r="B485" s="1" t="s">
        <v>3</v>
      </c>
      <c r="C485" s="1">
        <v>2010.0</v>
      </c>
      <c r="D485" s="2">
        <v>5.839558601</v>
      </c>
      <c r="E485" s="3">
        <v>10.42505169</v>
      </c>
      <c r="F485" s="3">
        <v>0.868422449</v>
      </c>
      <c r="G485" s="3">
        <v>70.0</v>
      </c>
      <c r="H485" s="3">
        <v>0.484110981</v>
      </c>
      <c r="I485" s="3">
        <v>-0.306295633</v>
      </c>
      <c r="J485" s="3">
        <v>0.954113841</v>
      </c>
    </row>
    <row r="486">
      <c r="A486" s="1" t="s">
        <v>63</v>
      </c>
      <c r="B486" s="1" t="s">
        <v>5</v>
      </c>
      <c r="C486" s="1">
        <v>2010.0</v>
      </c>
      <c r="D486" s="2">
        <v>6.289748669</v>
      </c>
      <c r="E486" s="3">
        <v>8.900547028</v>
      </c>
      <c r="F486" s="3">
        <v>0.859052479</v>
      </c>
      <c r="G486" s="3">
        <v>60.09999847</v>
      </c>
      <c r="H486" s="3">
        <v>0.695862949</v>
      </c>
      <c r="I486" s="3">
        <v>0.163531289</v>
      </c>
      <c r="J486" s="3">
        <v>0.794835389</v>
      </c>
    </row>
    <row r="487">
      <c r="A487" s="1" t="s">
        <v>64</v>
      </c>
      <c r="B487" s="1" t="s">
        <v>5</v>
      </c>
      <c r="C487" s="1">
        <v>2010.0</v>
      </c>
      <c r="D487" s="2">
        <v>3.76599884</v>
      </c>
      <c r="E487" s="3">
        <v>7.98353529</v>
      </c>
      <c r="F487" s="3">
        <v>0.554030776</v>
      </c>
      <c r="G487" s="3">
        <v>28.0</v>
      </c>
      <c r="H487" s="3">
        <v>0.372941315</v>
      </c>
      <c r="I487" s="3">
        <v>0.170871615</v>
      </c>
      <c r="J487" s="3">
        <v>0.848006785</v>
      </c>
    </row>
    <row r="488">
      <c r="A488" s="1" t="s">
        <v>65</v>
      </c>
      <c r="B488" s="1" t="s">
        <v>5</v>
      </c>
      <c r="C488" s="1">
        <v>2010.0</v>
      </c>
      <c r="D488" s="2">
        <v>5.866131306</v>
      </c>
      <c r="E488" s="3">
        <v>8.474308968</v>
      </c>
      <c r="F488" s="3">
        <v>0.802938998</v>
      </c>
      <c r="G488" s="3">
        <v>62.29999924</v>
      </c>
      <c r="H488" s="3">
        <v>0.645528495</v>
      </c>
      <c r="I488" s="3">
        <v>0.104215398</v>
      </c>
      <c r="J488" s="3">
        <v>0.81994009</v>
      </c>
    </row>
    <row r="489">
      <c r="A489" s="1" t="s">
        <v>66</v>
      </c>
      <c r="B489" s="1" t="s">
        <v>19</v>
      </c>
      <c r="C489" s="1">
        <v>2010.0</v>
      </c>
      <c r="D489" s="2">
        <v>5.642834663</v>
      </c>
      <c r="E489" s="3">
        <v>10.84661102</v>
      </c>
      <c r="F489" s="3">
        <v>0.857314408</v>
      </c>
      <c r="G489" s="4"/>
      <c r="H489" s="3">
        <v>0.890417695</v>
      </c>
      <c r="I489" s="3">
        <v>0.327606499</v>
      </c>
      <c r="J489" s="3">
        <v>0.255775422</v>
      </c>
    </row>
    <row r="490">
      <c r="A490" s="1" t="s">
        <v>14</v>
      </c>
      <c r="B490" s="1" t="s">
        <v>15</v>
      </c>
      <c r="C490" s="1">
        <v>2010.0</v>
      </c>
      <c r="D490" s="2">
        <v>4.725132465</v>
      </c>
      <c r="E490" s="3">
        <v>10.10551262</v>
      </c>
      <c r="F490" s="3">
        <v>0.895693719</v>
      </c>
      <c r="G490" s="3">
        <v>65.80000305</v>
      </c>
      <c r="H490" s="3">
        <v>0.513835371</v>
      </c>
      <c r="I490" s="3">
        <v>-0.148766279</v>
      </c>
      <c r="J490" s="3">
        <v>0.98327601</v>
      </c>
    </row>
    <row r="491">
      <c r="A491" s="1" t="s">
        <v>67</v>
      </c>
      <c r="B491" s="1" t="s">
        <v>25</v>
      </c>
      <c r="C491" s="1">
        <v>2010.0</v>
      </c>
      <c r="D491" s="2">
        <v>4.989277363</v>
      </c>
      <c r="E491" s="3">
        <v>8.34601593</v>
      </c>
      <c r="F491" s="3">
        <v>0.604809761</v>
      </c>
      <c r="G491" s="3">
        <v>57.29999924</v>
      </c>
      <c r="H491" s="3">
        <v>0.783060372</v>
      </c>
      <c r="I491" s="3">
        <v>0.055901546</v>
      </c>
      <c r="J491" s="3">
        <v>0.862548053</v>
      </c>
    </row>
    <row r="492">
      <c r="A492" s="1" t="s">
        <v>68</v>
      </c>
      <c r="B492" s="1" t="s">
        <v>47</v>
      </c>
      <c r="C492" s="1">
        <v>2010.0</v>
      </c>
      <c r="D492" s="2">
        <v>5.457299232</v>
      </c>
      <c r="E492" s="3">
        <v>9.013428688</v>
      </c>
      <c r="F492" s="3">
        <v>0.816021502</v>
      </c>
      <c r="G492" s="3">
        <v>61.20000076</v>
      </c>
      <c r="H492" s="3">
        <v>0.699657559</v>
      </c>
      <c r="I492" s="3">
        <v>0.445356965</v>
      </c>
      <c r="J492" s="3">
        <v>0.954049587</v>
      </c>
    </row>
    <row r="493">
      <c r="A493" s="1" t="s">
        <v>144</v>
      </c>
      <c r="B493" s="1" t="s">
        <v>10</v>
      </c>
      <c r="C493" s="1">
        <v>2010.0</v>
      </c>
      <c r="D493" s="2">
        <v>5.065462112</v>
      </c>
      <c r="E493" s="3">
        <v>9.00924015</v>
      </c>
      <c r="F493" s="3">
        <v>0.854117811</v>
      </c>
      <c r="G493" s="3">
        <v>60.90000153</v>
      </c>
      <c r="H493" s="3">
        <v>0.419064105</v>
      </c>
      <c r="I493" s="3">
        <v>-0.120080829</v>
      </c>
      <c r="J493" s="3">
        <v>0.858734667</v>
      </c>
    </row>
    <row r="494">
      <c r="A494" s="1" t="s">
        <v>69</v>
      </c>
      <c r="B494" s="1" t="s">
        <v>3</v>
      </c>
      <c r="C494" s="1">
        <v>2010.0</v>
      </c>
      <c r="D494" s="2">
        <v>7.257389545</v>
      </c>
      <c r="E494" s="3">
        <v>10.88745403</v>
      </c>
      <c r="F494" s="3">
        <v>0.972885907</v>
      </c>
      <c r="G494" s="3">
        <v>70.09999847</v>
      </c>
      <c r="H494" s="3">
        <v>0.85602957</v>
      </c>
      <c r="I494" s="3">
        <v>0.342997938</v>
      </c>
      <c r="J494" s="3">
        <v>0.618024111</v>
      </c>
    </row>
    <row r="495">
      <c r="A495" s="1" t="s">
        <v>70</v>
      </c>
      <c r="B495" s="1" t="s">
        <v>10</v>
      </c>
      <c r="C495" s="1">
        <v>2010.0</v>
      </c>
      <c r="D495" s="2">
        <v>7.358916283</v>
      </c>
      <c r="E495" s="3">
        <v>10.43605042</v>
      </c>
      <c r="F495" s="3">
        <v>0.881829858</v>
      </c>
      <c r="G495" s="3">
        <v>71.40000153</v>
      </c>
      <c r="H495" s="3">
        <v>0.5614779</v>
      </c>
      <c r="I495" s="3">
        <v>0.147669375</v>
      </c>
      <c r="J495" s="3">
        <v>0.902182698</v>
      </c>
    </row>
    <row r="496">
      <c r="A496" s="1" t="s">
        <v>17</v>
      </c>
      <c r="B496" s="1" t="s">
        <v>3</v>
      </c>
      <c r="C496" s="1">
        <v>2010.0</v>
      </c>
      <c r="D496" s="2">
        <v>6.354238033</v>
      </c>
      <c r="E496" s="3">
        <v>10.66111946</v>
      </c>
      <c r="F496" s="3">
        <v>0.872384131</v>
      </c>
      <c r="G496" s="3">
        <v>71.09999847</v>
      </c>
      <c r="H496" s="3">
        <v>0.737738907</v>
      </c>
      <c r="I496" s="3">
        <v>-0.063367099</v>
      </c>
      <c r="J496" s="3">
        <v>0.921075165</v>
      </c>
    </row>
    <row r="497">
      <c r="A497" s="1" t="s">
        <v>18</v>
      </c>
      <c r="B497" s="1" t="s">
        <v>19</v>
      </c>
      <c r="C497" s="1">
        <v>2010.0</v>
      </c>
      <c r="D497" s="2">
        <v>6.056752682</v>
      </c>
      <c r="E497" s="3">
        <v>10.54718113</v>
      </c>
      <c r="F497" s="3">
        <v>0.901924908</v>
      </c>
      <c r="G497" s="3">
        <v>73.0</v>
      </c>
      <c r="H497" s="3">
        <v>0.771722376</v>
      </c>
      <c r="I497" s="3">
        <v>-0.145429119</v>
      </c>
      <c r="J497" s="3">
        <v>0.769557059</v>
      </c>
    </row>
    <row r="498">
      <c r="A498" s="1" t="s">
        <v>20</v>
      </c>
      <c r="B498" s="1" t="s">
        <v>10</v>
      </c>
      <c r="C498" s="1">
        <v>2010.0</v>
      </c>
      <c r="D498" s="2">
        <v>5.569942474</v>
      </c>
      <c r="E498" s="3">
        <v>9.38150692</v>
      </c>
      <c r="F498" s="3">
        <v>0.917988896</v>
      </c>
      <c r="G498" s="3">
        <v>66.69999695</v>
      </c>
      <c r="H498" s="3">
        <v>0.788073123</v>
      </c>
      <c r="I498" s="3">
        <v>-0.054138634</v>
      </c>
      <c r="J498" s="4"/>
    </row>
    <row r="499">
      <c r="A499" s="1" t="s">
        <v>72</v>
      </c>
      <c r="B499" s="1" t="s">
        <v>36</v>
      </c>
      <c r="C499" s="1">
        <v>2010.0</v>
      </c>
      <c r="D499" s="2">
        <v>5.514286518</v>
      </c>
      <c r="E499" s="3">
        <v>9.940361977</v>
      </c>
      <c r="F499" s="3">
        <v>0.90378648</v>
      </c>
      <c r="G499" s="3">
        <v>60.40000153</v>
      </c>
      <c r="H499" s="3">
        <v>0.784851849</v>
      </c>
      <c r="I499" s="3">
        <v>-0.218688875</v>
      </c>
      <c r="J499" s="3">
        <v>0.82270366</v>
      </c>
    </row>
    <row r="500">
      <c r="A500" s="1" t="s">
        <v>73</v>
      </c>
      <c r="B500" s="1" t="s">
        <v>42</v>
      </c>
      <c r="C500" s="1">
        <v>2010.0</v>
      </c>
      <c r="D500" s="2">
        <v>4.255859375</v>
      </c>
      <c r="E500" s="3">
        <v>8.225715637</v>
      </c>
      <c r="F500" s="3">
        <v>0.805326462</v>
      </c>
      <c r="G500" s="3">
        <v>53.5</v>
      </c>
      <c r="H500" s="3">
        <v>0.635457218</v>
      </c>
      <c r="I500" s="3">
        <v>0.008284986</v>
      </c>
      <c r="J500" s="3">
        <v>0.917921245</v>
      </c>
    </row>
    <row r="501">
      <c r="A501" s="1" t="s">
        <v>130</v>
      </c>
      <c r="B501" s="1" t="s">
        <v>15</v>
      </c>
      <c r="C501" s="1">
        <v>2010.0</v>
      </c>
      <c r="D501" s="2">
        <v>5.17660141</v>
      </c>
      <c r="E501" s="3">
        <v>8.939566612</v>
      </c>
      <c r="F501" s="3">
        <v>0.707958877</v>
      </c>
      <c r="G501" s="4"/>
      <c r="H501" s="3">
        <v>0.451443791</v>
      </c>
      <c r="I501" s="3">
        <v>0.173605993</v>
      </c>
      <c r="J501" s="3">
        <v>0.967271745</v>
      </c>
    </row>
    <row r="502">
      <c r="A502" s="1" t="s">
        <v>74</v>
      </c>
      <c r="B502" s="1" t="s">
        <v>10</v>
      </c>
      <c r="C502" s="1">
        <v>2010.0</v>
      </c>
      <c r="D502" s="2">
        <v>6.798151016</v>
      </c>
      <c r="E502" s="3">
        <v>10.99842739</v>
      </c>
      <c r="F502" s="3">
        <v>0.892722309</v>
      </c>
      <c r="G502" s="3">
        <v>69.19999695</v>
      </c>
      <c r="H502" s="3">
        <v>0.703019738</v>
      </c>
      <c r="I502" s="3">
        <v>-0.037051041</v>
      </c>
      <c r="J502" s="3">
        <v>0.486111403</v>
      </c>
    </row>
    <row r="503">
      <c r="A503" s="1" t="s">
        <v>75</v>
      </c>
      <c r="B503" s="1" t="s">
        <v>36</v>
      </c>
      <c r="C503" s="1">
        <v>2010.0</v>
      </c>
      <c r="D503" s="2">
        <v>4.996410847</v>
      </c>
      <c r="E503" s="3">
        <v>8.32871151</v>
      </c>
      <c r="F503" s="3">
        <v>0.885362923</v>
      </c>
      <c r="G503" s="3">
        <v>61.59999847</v>
      </c>
      <c r="H503" s="3">
        <v>0.720051169</v>
      </c>
      <c r="I503" s="3">
        <v>-0.073847063</v>
      </c>
      <c r="J503" s="3">
        <v>0.925793588</v>
      </c>
    </row>
    <row r="504">
      <c r="A504" s="1" t="s">
        <v>21</v>
      </c>
      <c r="B504" s="1" t="s">
        <v>10</v>
      </c>
      <c r="C504" s="1">
        <v>2010.0</v>
      </c>
      <c r="D504" s="2">
        <v>5.031899452</v>
      </c>
      <c r="E504" s="3">
        <v>9.864724159</v>
      </c>
      <c r="F504" s="3">
        <v>0.721424758</v>
      </c>
      <c r="G504" s="3">
        <v>65.40000153</v>
      </c>
      <c r="H504" s="3">
        <v>0.67763871</v>
      </c>
      <c r="I504" s="3">
        <v>0.070376061</v>
      </c>
      <c r="J504" s="3">
        <v>0.949062884</v>
      </c>
    </row>
    <row r="505">
      <c r="A505" s="1" t="s">
        <v>131</v>
      </c>
      <c r="B505" s="1" t="s">
        <v>42</v>
      </c>
      <c r="C505" s="1">
        <v>2010.0</v>
      </c>
      <c r="D505" s="2">
        <v>4.196063042</v>
      </c>
      <c r="E505" s="3">
        <v>7.257479191</v>
      </c>
      <c r="F505" s="3">
        <v>0.827098727</v>
      </c>
      <c r="G505" s="3">
        <v>52.09999847</v>
      </c>
      <c r="H505" s="3">
        <v>0.81900537</v>
      </c>
      <c r="I505" s="3">
        <v>-0.039532468</v>
      </c>
      <c r="J505" s="3">
        <v>0.81842953</v>
      </c>
    </row>
    <row r="506">
      <c r="A506" s="1" t="s">
        <v>78</v>
      </c>
      <c r="B506" s="1" t="s">
        <v>15</v>
      </c>
      <c r="C506" s="1">
        <v>2010.0</v>
      </c>
      <c r="D506" s="2">
        <v>5.065824986</v>
      </c>
      <c r="E506" s="3">
        <v>10.08342171</v>
      </c>
      <c r="F506" s="3">
        <v>0.881810606</v>
      </c>
      <c r="G506" s="3">
        <v>64.30000305</v>
      </c>
      <c r="H506" s="3">
        <v>0.519352257</v>
      </c>
      <c r="I506" s="3">
        <v>-0.27843678</v>
      </c>
      <c r="J506" s="3">
        <v>0.962167203</v>
      </c>
    </row>
    <row r="507">
      <c r="A507" s="1" t="s">
        <v>150</v>
      </c>
      <c r="B507" s="1" t="s">
        <v>3</v>
      </c>
      <c r="C507" s="1">
        <v>2010.0</v>
      </c>
      <c r="D507" s="2">
        <v>7.097251892</v>
      </c>
      <c r="E507" s="3">
        <v>11.64696693</v>
      </c>
      <c r="F507" s="3">
        <v>0.952371716</v>
      </c>
      <c r="G507" s="3">
        <v>70.5</v>
      </c>
      <c r="H507" s="3">
        <v>0.908303082</v>
      </c>
      <c r="I507" s="3">
        <v>0.086879708</v>
      </c>
      <c r="J507" s="3">
        <v>0.423341334</v>
      </c>
    </row>
    <row r="508">
      <c r="A508" s="1" t="s">
        <v>81</v>
      </c>
      <c r="B508" s="1" t="s">
        <v>47</v>
      </c>
      <c r="C508" s="1">
        <v>2010.0</v>
      </c>
      <c r="D508" s="2">
        <v>5.580281734</v>
      </c>
      <c r="E508" s="3">
        <v>9.912044525</v>
      </c>
      <c r="F508" s="3">
        <v>0.839095771</v>
      </c>
      <c r="G508" s="3">
        <v>65.40000153</v>
      </c>
      <c r="H508" s="3">
        <v>0.769190669</v>
      </c>
      <c r="I508" s="3">
        <v>0.030118059</v>
      </c>
      <c r="J508" s="3">
        <v>0.843691051</v>
      </c>
    </row>
    <row r="509">
      <c r="A509" s="1" t="s">
        <v>82</v>
      </c>
      <c r="B509" s="1" t="s">
        <v>42</v>
      </c>
      <c r="C509" s="1">
        <v>2010.0</v>
      </c>
      <c r="D509" s="2">
        <v>3.762305021</v>
      </c>
      <c r="E509" s="3">
        <v>7.610160351</v>
      </c>
      <c r="F509" s="3">
        <v>0.750922263</v>
      </c>
      <c r="G509" s="3">
        <v>51.29999924</v>
      </c>
      <c r="H509" s="3">
        <v>0.749049723</v>
      </c>
      <c r="I509" s="3">
        <v>-0.027291995</v>
      </c>
      <c r="J509" s="3">
        <v>0.810591161</v>
      </c>
    </row>
    <row r="510">
      <c r="A510" s="1" t="s">
        <v>151</v>
      </c>
      <c r="B510" s="1" t="s">
        <v>3</v>
      </c>
      <c r="C510" s="1">
        <v>2010.0</v>
      </c>
      <c r="D510" s="2">
        <v>5.77387476</v>
      </c>
      <c r="E510" s="3">
        <v>10.40173531</v>
      </c>
      <c r="F510" s="3">
        <v>0.9083215</v>
      </c>
      <c r="G510" s="3">
        <v>70.40000153</v>
      </c>
      <c r="H510" s="3">
        <v>0.802044392</v>
      </c>
      <c r="I510" s="3">
        <v>0.27993542</v>
      </c>
      <c r="J510" s="4"/>
    </row>
    <row r="511">
      <c r="A511" s="1" t="s">
        <v>132</v>
      </c>
      <c r="B511" s="1" t="s">
        <v>42</v>
      </c>
      <c r="C511" s="1">
        <v>2010.0</v>
      </c>
      <c r="D511" s="2">
        <v>4.772306919</v>
      </c>
      <c r="E511" s="3">
        <v>8.470888138</v>
      </c>
      <c r="F511" s="3">
        <v>0.856507838</v>
      </c>
      <c r="G511" s="3">
        <v>57.40000153</v>
      </c>
      <c r="H511" s="3">
        <v>0.66893059</v>
      </c>
      <c r="I511" s="3">
        <v>0.05261803</v>
      </c>
      <c r="J511" s="3">
        <v>0.72736448</v>
      </c>
    </row>
    <row r="512">
      <c r="A512" s="1" t="s">
        <v>22</v>
      </c>
      <c r="B512" s="1" t="s">
        <v>5</v>
      </c>
      <c r="C512" s="1">
        <v>2010.0</v>
      </c>
      <c r="D512" s="2">
        <v>6.802388668</v>
      </c>
      <c r="E512" s="3">
        <v>9.800165176</v>
      </c>
      <c r="F512" s="3">
        <v>0.876389682</v>
      </c>
      <c r="G512" s="3">
        <v>65.09999847</v>
      </c>
      <c r="H512" s="3">
        <v>0.778120756</v>
      </c>
      <c r="I512" s="3">
        <v>-0.052731745</v>
      </c>
      <c r="J512" s="3">
        <v>0.692891896</v>
      </c>
    </row>
    <row r="513">
      <c r="A513" s="1" t="s">
        <v>83</v>
      </c>
      <c r="B513" s="1" t="s">
        <v>36</v>
      </c>
      <c r="C513" s="1">
        <v>2010.0</v>
      </c>
      <c r="D513" s="2">
        <v>5.589736462</v>
      </c>
      <c r="E513" s="3">
        <v>9.053403854</v>
      </c>
      <c r="F513" s="3">
        <v>0.847094715</v>
      </c>
      <c r="G513" s="3">
        <v>61.0</v>
      </c>
      <c r="H513" s="3">
        <v>0.598484814</v>
      </c>
      <c r="I513" s="3">
        <v>-0.091159694</v>
      </c>
      <c r="J513" s="3">
        <v>0.929309428</v>
      </c>
    </row>
    <row r="514">
      <c r="A514" s="1" t="s">
        <v>133</v>
      </c>
      <c r="B514" s="1" t="s">
        <v>19</v>
      </c>
      <c r="C514" s="1">
        <v>2010.0</v>
      </c>
      <c r="D514" s="2">
        <v>4.585523605</v>
      </c>
      <c r="E514" s="3">
        <v>8.92516613</v>
      </c>
      <c r="F514" s="3">
        <v>0.904177845</v>
      </c>
      <c r="G514" s="3">
        <v>57.79999924</v>
      </c>
      <c r="H514" s="3">
        <v>0.630966604</v>
      </c>
      <c r="I514" s="3">
        <v>0.096198238</v>
      </c>
      <c r="J514" s="3">
        <v>0.927568316</v>
      </c>
    </row>
    <row r="515">
      <c r="A515" s="1" t="s">
        <v>134</v>
      </c>
      <c r="B515" s="1" t="s">
        <v>15</v>
      </c>
      <c r="C515" s="1">
        <v>2010.0</v>
      </c>
      <c r="D515" s="2">
        <v>5.455030441</v>
      </c>
      <c r="E515" s="3">
        <v>9.727189064</v>
      </c>
      <c r="F515" s="3">
        <v>0.804549336</v>
      </c>
      <c r="G515" s="3">
        <v>66.19999695</v>
      </c>
      <c r="H515" s="3">
        <v>0.552103698</v>
      </c>
      <c r="I515" s="3">
        <v>-0.20988965</v>
      </c>
      <c r="J515" s="3">
        <v>0.757207215</v>
      </c>
    </row>
    <row r="516">
      <c r="A516" s="1" t="s">
        <v>158</v>
      </c>
      <c r="B516" s="1" t="s">
        <v>10</v>
      </c>
      <c r="C516" s="1">
        <v>2010.0</v>
      </c>
      <c r="D516" s="2">
        <v>4.383247375</v>
      </c>
      <c r="E516" s="3">
        <v>8.672807693</v>
      </c>
      <c r="F516" s="4"/>
      <c r="G516" s="3">
        <v>62.5</v>
      </c>
      <c r="H516" s="3">
        <v>0.662900388</v>
      </c>
      <c r="I516" s="3">
        <v>-0.159650251</v>
      </c>
      <c r="J516" s="3">
        <v>0.900453091</v>
      </c>
    </row>
    <row r="517">
      <c r="A517" s="1" t="s">
        <v>85</v>
      </c>
      <c r="B517" s="1" t="s">
        <v>25</v>
      </c>
      <c r="C517" s="1">
        <v>2010.0</v>
      </c>
      <c r="D517" s="2">
        <v>4.349675179</v>
      </c>
      <c r="E517" s="3">
        <v>7.894578457</v>
      </c>
      <c r="F517" s="3">
        <v>0.779038072</v>
      </c>
      <c r="G517" s="3">
        <v>59.90000153</v>
      </c>
      <c r="H517" s="3">
        <v>0.519062638</v>
      </c>
      <c r="I517" s="3">
        <v>0.08053112</v>
      </c>
      <c r="J517" s="3">
        <v>0.910801888</v>
      </c>
    </row>
    <row r="518">
      <c r="A518" s="1" t="s">
        <v>23</v>
      </c>
      <c r="B518" s="1" t="s">
        <v>3</v>
      </c>
      <c r="C518" s="1">
        <v>2010.0</v>
      </c>
      <c r="D518" s="2">
        <v>7.501875877</v>
      </c>
      <c r="E518" s="3">
        <v>10.85963345</v>
      </c>
      <c r="F518" s="3">
        <v>0.956536889</v>
      </c>
      <c r="G518" s="3">
        <v>70.90000153</v>
      </c>
      <c r="H518" s="3">
        <v>0.921448231</v>
      </c>
      <c r="I518" s="3">
        <v>0.345319569</v>
      </c>
      <c r="J518" s="3">
        <v>0.398591846</v>
      </c>
    </row>
    <row r="519">
      <c r="A519" s="1" t="s">
        <v>86</v>
      </c>
      <c r="B519" s="1" t="s">
        <v>1</v>
      </c>
      <c r="C519" s="1">
        <v>2010.0</v>
      </c>
      <c r="D519" s="2">
        <v>7.223756313</v>
      </c>
      <c r="E519" s="3">
        <v>10.53431034</v>
      </c>
      <c r="F519" s="3">
        <v>0.975642204</v>
      </c>
      <c r="G519" s="3">
        <v>69.80000305</v>
      </c>
      <c r="H519" s="3">
        <v>0.917752504</v>
      </c>
      <c r="I519" s="3">
        <v>0.249289364</v>
      </c>
      <c r="J519" s="3">
        <v>0.32074818</v>
      </c>
    </row>
    <row r="520">
      <c r="A520" s="1" t="s">
        <v>87</v>
      </c>
      <c r="B520" s="1" t="s">
        <v>5</v>
      </c>
      <c r="C520" s="1">
        <v>2010.0</v>
      </c>
      <c r="D520" s="2">
        <v>5.68669939</v>
      </c>
      <c r="E520" s="3">
        <v>8.430953979</v>
      </c>
      <c r="F520" s="3">
        <v>0.86315155</v>
      </c>
      <c r="G520" s="3">
        <v>64.69999695</v>
      </c>
      <c r="H520" s="3">
        <v>0.791773319</v>
      </c>
      <c r="I520" s="3">
        <v>0.01633632</v>
      </c>
      <c r="J520" s="3">
        <v>0.801728904</v>
      </c>
    </row>
    <row r="521">
      <c r="A521" s="1" t="s">
        <v>88</v>
      </c>
      <c r="B521" s="1" t="s">
        <v>42</v>
      </c>
      <c r="C521" s="1">
        <v>2010.0</v>
      </c>
      <c r="D521" s="2">
        <v>4.101016045</v>
      </c>
      <c r="E521" s="3">
        <v>6.932192802</v>
      </c>
      <c r="F521" s="3">
        <v>0.654964983</v>
      </c>
      <c r="G521" s="3">
        <v>51.90000153</v>
      </c>
      <c r="H521" s="3">
        <v>0.817219734</v>
      </c>
      <c r="I521" s="3">
        <v>-0.023482436</v>
      </c>
      <c r="J521" s="3">
        <v>0.528980315</v>
      </c>
    </row>
    <row r="522">
      <c r="A522" s="1" t="s">
        <v>89</v>
      </c>
      <c r="B522" s="1" t="s">
        <v>42</v>
      </c>
      <c r="C522" s="1">
        <v>2010.0</v>
      </c>
      <c r="D522" s="2">
        <v>4.760275841</v>
      </c>
      <c r="E522" s="3">
        <v>8.488230705</v>
      </c>
      <c r="F522" s="3">
        <v>0.823823035</v>
      </c>
      <c r="G522" s="3">
        <v>51.5</v>
      </c>
      <c r="H522" s="3">
        <v>0.565351069</v>
      </c>
      <c r="I522" s="3">
        <v>0.065344058</v>
      </c>
      <c r="J522" s="3">
        <v>0.910719037</v>
      </c>
    </row>
    <row r="523">
      <c r="A523" s="1" t="s">
        <v>136</v>
      </c>
      <c r="B523" s="1" t="s">
        <v>15</v>
      </c>
      <c r="C523" s="1">
        <v>2010.0</v>
      </c>
      <c r="D523" s="2">
        <v>4.180202007</v>
      </c>
      <c r="E523" s="3">
        <v>9.511734962</v>
      </c>
      <c r="F523" s="3">
        <v>0.68685478</v>
      </c>
      <c r="G523" s="3">
        <v>64.90000153</v>
      </c>
      <c r="H523" s="3">
        <v>0.513183951</v>
      </c>
      <c r="I523" s="3">
        <v>-0.062831566</v>
      </c>
      <c r="J523" s="3">
        <v>0.856452644</v>
      </c>
    </row>
    <row r="524">
      <c r="A524" s="1" t="s">
        <v>24</v>
      </c>
      <c r="B524" s="1" t="s">
        <v>25</v>
      </c>
      <c r="C524" s="1">
        <v>2010.0</v>
      </c>
      <c r="D524" s="2">
        <v>5.786132813</v>
      </c>
      <c r="E524" s="3">
        <v>8.308447838</v>
      </c>
      <c r="F524" s="3">
        <v>0.571315944</v>
      </c>
      <c r="G524" s="3">
        <v>54.5</v>
      </c>
      <c r="H524" s="3">
        <v>0.364205927</v>
      </c>
      <c r="I524" s="3">
        <v>0.295465052</v>
      </c>
      <c r="J524" s="3">
        <v>0.8516559</v>
      </c>
    </row>
    <row r="525">
      <c r="A525" s="1" t="s">
        <v>91</v>
      </c>
      <c r="B525" s="1" t="s">
        <v>5</v>
      </c>
      <c r="C525" s="1">
        <v>2010.0</v>
      </c>
      <c r="D525" s="2">
        <v>7.3214674</v>
      </c>
      <c r="E525" s="3">
        <v>9.973744392</v>
      </c>
      <c r="F525" s="3">
        <v>0.92753309</v>
      </c>
      <c r="G525" s="3">
        <v>67.5</v>
      </c>
      <c r="H525" s="3">
        <v>0.754523695</v>
      </c>
      <c r="I525" s="3">
        <v>-0.012504512</v>
      </c>
      <c r="J525" s="3">
        <v>0.87982583</v>
      </c>
    </row>
    <row r="526">
      <c r="A526" s="1" t="s">
        <v>92</v>
      </c>
      <c r="B526" s="1" t="s">
        <v>5</v>
      </c>
      <c r="C526" s="1">
        <v>2010.0</v>
      </c>
      <c r="D526" s="2">
        <v>5.841174126</v>
      </c>
      <c r="E526" s="3">
        <v>9.330898285</v>
      </c>
      <c r="F526" s="3">
        <v>0.889152765</v>
      </c>
      <c r="G526" s="3">
        <v>65.19999695</v>
      </c>
      <c r="H526" s="3">
        <v>0.726262391</v>
      </c>
      <c r="I526" s="3">
        <v>0.067511752</v>
      </c>
      <c r="J526" s="3">
        <v>0.779914618</v>
      </c>
    </row>
    <row r="527">
      <c r="A527" s="1" t="s">
        <v>93</v>
      </c>
      <c r="B527" s="1" t="s">
        <v>5</v>
      </c>
      <c r="C527" s="1">
        <v>2010.0</v>
      </c>
      <c r="D527" s="2">
        <v>5.612785339</v>
      </c>
      <c r="E527" s="3">
        <v>9.21003437</v>
      </c>
      <c r="F527" s="3">
        <v>0.811914384</v>
      </c>
      <c r="G527" s="3">
        <v>67.5</v>
      </c>
      <c r="H527" s="3">
        <v>0.756706417</v>
      </c>
      <c r="I527" s="3">
        <v>-0.062908716</v>
      </c>
      <c r="J527" s="3">
        <v>0.880594134</v>
      </c>
    </row>
    <row r="528">
      <c r="A528" s="1" t="s">
        <v>94</v>
      </c>
      <c r="B528" s="1" t="s">
        <v>47</v>
      </c>
      <c r="C528" s="1">
        <v>2010.0</v>
      </c>
      <c r="D528" s="2">
        <v>4.941514015</v>
      </c>
      <c r="E528" s="3">
        <v>8.678712845</v>
      </c>
      <c r="F528" s="3">
        <v>0.804861128</v>
      </c>
      <c r="G528" s="3">
        <v>61.59999847</v>
      </c>
      <c r="H528" s="3">
        <v>0.893350542</v>
      </c>
      <c r="I528" s="3">
        <v>0.031058431</v>
      </c>
      <c r="J528" s="3">
        <v>0.812448382</v>
      </c>
    </row>
    <row r="529">
      <c r="A529" s="1" t="s">
        <v>26</v>
      </c>
      <c r="B529" s="1" t="s">
        <v>15</v>
      </c>
      <c r="C529" s="1">
        <v>2010.0</v>
      </c>
      <c r="D529" s="2">
        <v>5.887029648</v>
      </c>
      <c r="E529" s="3">
        <v>10.07293129</v>
      </c>
      <c r="F529" s="3">
        <v>0.95506531</v>
      </c>
      <c r="G529" s="3">
        <v>67.09999847</v>
      </c>
      <c r="H529" s="3">
        <v>0.794900477</v>
      </c>
      <c r="I529" s="3">
        <v>-0.00119025</v>
      </c>
      <c r="J529" s="3">
        <v>0.904697299</v>
      </c>
    </row>
    <row r="530">
      <c r="A530" s="1" t="s">
        <v>95</v>
      </c>
      <c r="B530" s="1" t="s">
        <v>3</v>
      </c>
      <c r="C530" s="1">
        <v>2010.0</v>
      </c>
      <c r="D530" s="2">
        <v>5.094525814</v>
      </c>
      <c r="E530" s="3">
        <v>10.36716366</v>
      </c>
      <c r="F530" s="3">
        <v>0.863906741</v>
      </c>
      <c r="G530" s="3">
        <v>69.30000305</v>
      </c>
      <c r="H530" s="3">
        <v>0.721036375</v>
      </c>
      <c r="I530" s="3">
        <v>-0.109845571</v>
      </c>
      <c r="J530" s="3">
        <v>0.947879434</v>
      </c>
    </row>
    <row r="531">
      <c r="A531" s="1" t="s">
        <v>152</v>
      </c>
      <c r="C531" s="1">
        <v>2010.0</v>
      </c>
      <c r="D531" s="2">
        <v>6.849652767</v>
      </c>
      <c r="E531" s="3">
        <v>11.5512085</v>
      </c>
      <c r="F531" s="4"/>
      <c r="G531" s="3">
        <v>64.69999695</v>
      </c>
      <c r="H531" s="4"/>
      <c r="I531" s="3">
        <v>0.096500166</v>
      </c>
      <c r="J531" s="4"/>
    </row>
    <row r="532">
      <c r="A532" s="1" t="s">
        <v>27</v>
      </c>
      <c r="B532" s="1" t="s">
        <v>15</v>
      </c>
      <c r="C532" s="1">
        <v>2010.0</v>
      </c>
      <c r="D532" s="2">
        <v>4.909165859</v>
      </c>
      <c r="E532" s="3">
        <v>9.924230576</v>
      </c>
      <c r="F532" s="3">
        <v>0.689065635</v>
      </c>
      <c r="G532" s="3">
        <v>65.40000153</v>
      </c>
      <c r="H532" s="3">
        <v>0.565536737</v>
      </c>
      <c r="I532" s="3">
        <v>-0.088908851</v>
      </c>
      <c r="J532" s="3">
        <v>0.973686337</v>
      </c>
    </row>
    <row r="533">
      <c r="A533" s="1" t="s">
        <v>96</v>
      </c>
      <c r="B533" s="1" t="s">
        <v>36</v>
      </c>
      <c r="C533" s="1">
        <v>2010.0</v>
      </c>
      <c r="D533" s="2">
        <v>5.384773254</v>
      </c>
      <c r="E533" s="3">
        <v>10.08419228</v>
      </c>
      <c r="F533" s="3">
        <v>0.908814192</v>
      </c>
      <c r="G533" s="3">
        <v>60.5</v>
      </c>
      <c r="H533" s="3">
        <v>0.613159001</v>
      </c>
      <c r="I533" s="3">
        <v>-0.299852997</v>
      </c>
      <c r="J533" s="3">
        <v>0.936571956</v>
      </c>
    </row>
    <row r="534">
      <c r="A534" s="1" t="s">
        <v>28</v>
      </c>
      <c r="B534" s="1" t="s">
        <v>10</v>
      </c>
      <c r="C534" s="1">
        <v>2010.0</v>
      </c>
      <c r="D534" s="2">
        <v>6.307098389</v>
      </c>
      <c r="E534" s="3">
        <v>10.62270546</v>
      </c>
      <c r="F534" s="3">
        <v>0.87959832</v>
      </c>
      <c r="G534" s="3">
        <v>62.20000076</v>
      </c>
      <c r="H534" s="3">
        <v>0.677777231</v>
      </c>
      <c r="I534" s="3">
        <v>-0.031791762</v>
      </c>
      <c r="J534" s="4"/>
    </row>
    <row r="535">
      <c r="A535" s="1" t="s">
        <v>98</v>
      </c>
      <c r="B535" s="1" t="s">
        <v>42</v>
      </c>
      <c r="C535" s="1">
        <v>2010.0</v>
      </c>
      <c r="D535" s="2">
        <v>4.372156143</v>
      </c>
      <c r="E535" s="3">
        <v>7.948086262</v>
      </c>
      <c r="F535" s="3">
        <v>0.76029408</v>
      </c>
      <c r="G535" s="3">
        <v>56.70000076</v>
      </c>
      <c r="H535" s="3">
        <v>0.777262628</v>
      </c>
      <c r="I535" s="3">
        <v>-0.081400879</v>
      </c>
      <c r="J535" s="3">
        <v>0.850534856</v>
      </c>
    </row>
    <row r="536">
      <c r="A536" s="1" t="s">
        <v>137</v>
      </c>
      <c r="B536" s="1" t="s">
        <v>15</v>
      </c>
      <c r="C536" s="1">
        <v>2010.0</v>
      </c>
      <c r="D536" s="2">
        <v>4.461304188</v>
      </c>
      <c r="E536" s="3">
        <v>9.582839966</v>
      </c>
      <c r="F536" s="3">
        <v>0.725563347</v>
      </c>
      <c r="G536" s="3">
        <v>65.69999695</v>
      </c>
      <c r="H536" s="3">
        <v>0.462647259</v>
      </c>
      <c r="I536" s="3">
        <v>-0.173772261</v>
      </c>
      <c r="J536" s="3">
        <v>0.96547246</v>
      </c>
    </row>
    <row r="537">
      <c r="A537" s="1" t="s">
        <v>99</v>
      </c>
      <c r="B537" s="1" t="s">
        <v>42</v>
      </c>
      <c r="C537" s="1">
        <v>2010.0</v>
      </c>
      <c r="D537" s="2">
        <v>4.133955956</v>
      </c>
      <c r="E537" s="3">
        <v>7.245351315</v>
      </c>
      <c r="F537" s="3">
        <v>0.811872959</v>
      </c>
      <c r="G537" s="3">
        <v>47.79999924</v>
      </c>
      <c r="H537" s="3">
        <v>0.726268828</v>
      </c>
      <c r="I537" s="3">
        <v>0.011262072</v>
      </c>
      <c r="J537" s="3">
        <v>0.910440624</v>
      </c>
    </row>
    <row r="538">
      <c r="A538" s="1" t="s">
        <v>100</v>
      </c>
      <c r="B538" s="1" t="s">
        <v>47</v>
      </c>
      <c r="C538" s="1">
        <v>2010.0</v>
      </c>
      <c r="D538" s="2">
        <v>6.531401634</v>
      </c>
      <c r="E538" s="3">
        <v>11.26593971</v>
      </c>
      <c r="F538" s="3">
        <v>0.864162147</v>
      </c>
      <c r="G538" s="3">
        <v>72.30000305</v>
      </c>
      <c r="H538" s="3">
        <v>0.846184611</v>
      </c>
      <c r="I538" s="3">
        <v>-0.022667632</v>
      </c>
      <c r="J538" s="3">
        <v>0.060282066</v>
      </c>
    </row>
    <row r="539">
      <c r="A539" s="1" t="s">
        <v>101</v>
      </c>
      <c r="B539" s="1" t="s">
        <v>15</v>
      </c>
      <c r="C539" s="1">
        <v>2010.0</v>
      </c>
      <c r="D539" s="2">
        <v>6.052223206</v>
      </c>
      <c r="E539" s="3">
        <v>10.14885044</v>
      </c>
      <c r="F539" s="3">
        <v>0.919640005</v>
      </c>
      <c r="G539" s="3">
        <v>66.5</v>
      </c>
      <c r="H539" s="3">
        <v>0.635757685</v>
      </c>
      <c r="I539" s="3">
        <v>-0.103514425</v>
      </c>
      <c r="J539" s="3">
        <v>0.907136023</v>
      </c>
    </row>
    <row r="540">
      <c r="A540" s="1" t="s">
        <v>102</v>
      </c>
      <c r="B540" s="1" t="s">
        <v>15</v>
      </c>
      <c r="C540" s="1">
        <v>2010.0</v>
      </c>
      <c r="D540" s="2">
        <v>6.082555294</v>
      </c>
      <c r="E540" s="3">
        <v>10.41483116</v>
      </c>
      <c r="F540" s="3">
        <v>0.917203367</v>
      </c>
      <c r="G540" s="3">
        <v>69.19999695</v>
      </c>
      <c r="H540" s="3">
        <v>0.895522416</v>
      </c>
      <c r="I540" s="3">
        <v>0.025580876</v>
      </c>
      <c r="J540" s="3">
        <v>0.844790697</v>
      </c>
    </row>
    <row r="541">
      <c r="A541" s="1" t="s">
        <v>153</v>
      </c>
      <c r="C541" s="1">
        <v>2010.0</v>
      </c>
      <c r="D541" s="2">
        <v>4.657363415</v>
      </c>
      <c r="E541" s="4"/>
      <c r="F541" s="3">
        <v>0.829004526</v>
      </c>
      <c r="G541" s="4"/>
      <c r="H541" s="3">
        <v>0.820181906</v>
      </c>
      <c r="I541" s="4"/>
      <c r="J541" s="3">
        <v>0.471094489</v>
      </c>
    </row>
    <row r="542">
      <c r="A542" s="1" t="s">
        <v>103</v>
      </c>
      <c r="B542" s="1" t="s">
        <v>42</v>
      </c>
      <c r="C542" s="1">
        <v>2010.0</v>
      </c>
      <c r="D542" s="2">
        <v>4.652428627</v>
      </c>
      <c r="E542" s="3">
        <v>9.508172989</v>
      </c>
      <c r="F542" s="3">
        <v>0.917056024</v>
      </c>
      <c r="G542" s="3">
        <v>49.59999847</v>
      </c>
      <c r="H542" s="3">
        <v>0.738905966</v>
      </c>
      <c r="I542" s="3">
        <v>-0.211052805</v>
      </c>
      <c r="J542" s="3">
        <v>0.79062891</v>
      </c>
    </row>
    <row r="543">
      <c r="A543" s="1" t="s">
        <v>104</v>
      </c>
      <c r="B543" s="1" t="s">
        <v>19</v>
      </c>
      <c r="C543" s="1">
        <v>2010.0</v>
      </c>
      <c r="D543" s="2">
        <v>6.116024494</v>
      </c>
      <c r="E543" s="3">
        <v>10.44565201</v>
      </c>
      <c r="F543" s="3">
        <v>0.815516651</v>
      </c>
      <c r="G543" s="3">
        <v>70.90000153</v>
      </c>
      <c r="H543" s="3">
        <v>0.676652968</v>
      </c>
      <c r="I543" s="3">
        <v>-0.037169319</v>
      </c>
      <c r="J543" s="3">
        <v>0.751621127</v>
      </c>
    </row>
    <row r="544">
      <c r="A544" s="1" t="s">
        <v>29</v>
      </c>
      <c r="B544" s="1" t="s">
        <v>3</v>
      </c>
      <c r="C544" s="1">
        <v>2010.0</v>
      </c>
      <c r="D544" s="2">
        <v>6.188262463</v>
      </c>
      <c r="E544" s="3">
        <v>10.52670765</v>
      </c>
      <c r="F544" s="3">
        <v>0.949940383</v>
      </c>
      <c r="G544" s="3">
        <v>71.0</v>
      </c>
      <c r="H544" s="3">
        <v>0.796495557</v>
      </c>
      <c r="I544" s="3">
        <v>-0.141896814</v>
      </c>
      <c r="J544" s="3">
        <v>0.839746296</v>
      </c>
    </row>
    <row r="545">
      <c r="A545" s="1" t="s">
        <v>105</v>
      </c>
      <c r="B545" s="1" t="s">
        <v>25</v>
      </c>
      <c r="C545" s="1">
        <v>2010.0</v>
      </c>
      <c r="D545" s="2">
        <v>3.976905107</v>
      </c>
      <c r="E545" s="3">
        <v>9.15278244</v>
      </c>
      <c r="F545" s="3">
        <v>0.814367235</v>
      </c>
      <c r="G545" s="3">
        <v>64.19999695</v>
      </c>
      <c r="H545" s="3">
        <v>0.738208532</v>
      </c>
      <c r="I545" s="3">
        <v>0.253206968</v>
      </c>
      <c r="J545" s="3">
        <v>0.769477904</v>
      </c>
    </row>
    <row r="546">
      <c r="A546" s="1" t="s">
        <v>106</v>
      </c>
      <c r="C546" s="1">
        <v>2010.0</v>
      </c>
      <c r="D546" s="2">
        <v>4.702603817</v>
      </c>
      <c r="E546" s="3">
        <v>8.362595558</v>
      </c>
      <c r="F546" s="3">
        <v>0.82174629</v>
      </c>
      <c r="G546" s="3">
        <v>62.25</v>
      </c>
      <c r="H546" s="3">
        <v>0.504262269</v>
      </c>
      <c r="I546" s="3">
        <v>-0.118035041</v>
      </c>
      <c r="J546" s="3">
        <v>0.752414644</v>
      </c>
    </row>
    <row r="547">
      <c r="A547" s="1" t="s">
        <v>154</v>
      </c>
      <c r="C547" s="1">
        <v>2010.0</v>
      </c>
      <c r="D547" s="2">
        <v>4.435159683</v>
      </c>
      <c r="E547" s="3">
        <v>8.464909554</v>
      </c>
      <c r="F547" s="3">
        <v>0.854824424</v>
      </c>
      <c r="G547" s="3">
        <v>57.70000076</v>
      </c>
      <c r="H547" s="3">
        <v>0.648155332</v>
      </c>
      <c r="I547" s="3">
        <v>-0.070116132</v>
      </c>
      <c r="J547" s="3">
        <v>0.736897171</v>
      </c>
    </row>
    <row r="548">
      <c r="A548" s="1" t="s">
        <v>30</v>
      </c>
      <c r="B548" s="1" t="s">
        <v>3</v>
      </c>
      <c r="C548" s="1">
        <v>2010.0</v>
      </c>
      <c r="D548" s="2">
        <v>7.496018887</v>
      </c>
      <c r="E548" s="3">
        <v>10.77460003</v>
      </c>
      <c r="F548" s="3">
        <v>0.97024262</v>
      </c>
      <c r="G548" s="3">
        <v>71.19999695</v>
      </c>
      <c r="H548" s="3">
        <v>0.904699981</v>
      </c>
      <c r="I548" s="3">
        <v>0.138173744</v>
      </c>
      <c r="J548" s="3">
        <v>0.253086656</v>
      </c>
    </row>
    <row r="549">
      <c r="A549" s="1" t="s">
        <v>145</v>
      </c>
      <c r="C549" s="1">
        <v>2010.0</v>
      </c>
      <c r="D549" s="2">
        <v>4.464707851</v>
      </c>
      <c r="E549" s="3">
        <v>8.732948303</v>
      </c>
      <c r="F549" s="3">
        <v>0.934231639</v>
      </c>
      <c r="G549" s="3">
        <v>65.09999847</v>
      </c>
      <c r="H549" s="3">
        <v>0.647047997</v>
      </c>
      <c r="I549" s="3">
        <v>0.005044768</v>
      </c>
      <c r="J549" s="3">
        <v>0.743093967</v>
      </c>
    </row>
    <row r="550">
      <c r="A550" s="1" t="s">
        <v>108</v>
      </c>
      <c r="B550" s="1" t="s">
        <v>19</v>
      </c>
      <c r="C550" s="1">
        <v>2010.0</v>
      </c>
      <c r="D550" s="2">
        <v>6.228530884</v>
      </c>
      <c r="E550" s="3">
        <v>10.68094063</v>
      </c>
      <c r="F550" s="3">
        <v>0.831412911</v>
      </c>
      <c r="G550" s="3">
        <v>69.59999847</v>
      </c>
      <c r="H550" s="3">
        <v>0.676587284</v>
      </c>
      <c r="I550" s="3">
        <v>0.001238356</v>
      </c>
      <c r="J550" s="3">
        <v>0.821364701</v>
      </c>
    </row>
    <row r="551">
      <c r="A551" s="1" t="s">
        <v>109</v>
      </c>
      <c r="B551" s="1" t="s">
        <v>36</v>
      </c>
      <c r="C551" s="1">
        <v>2010.0</v>
      </c>
      <c r="D551" s="2">
        <v>4.380636215</v>
      </c>
      <c r="E551" s="3">
        <v>7.766423225</v>
      </c>
      <c r="F551" s="3">
        <v>0.759163022</v>
      </c>
      <c r="G551" s="3">
        <v>60.90000153</v>
      </c>
      <c r="H551" s="3">
        <v>0.78449589</v>
      </c>
      <c r="I551" s="3">
        <v>0.056981448</v>
      </c>
      <c r="J551" s="3">
        <v>0.678527772</v>
      </c>
    </row>
    <row r="552">
      <c r="A552" s="1" t="s">
        <v>110</v>
      </c>
      <c r="B552" s="1" t="s">
        <v>42</v>
      </c>
      <c r="C552" s="1">
        <v>2010.0</v>
      </c>
      <c r="D552" s="2">
        <v>3.229129076</v>
      </c>
      <c r="E552" s="3">
        <v>7.587300777</v>
      </c>
      <c r="F552" s="3">
        <v>0.812531769</v>
      </c>
      <c r="G552" s="3">
        <v>53.40000153</v>
      </c>
      <c r="H552" s="3">
        <v>0.597121656</v>
      </c>
      <c r="I552" s="3">
        <v>0.138581187</v>
      </c>
      <c r="J552" s="3">
        <v>0.866263866</v>
      </c>
    </row>
    <row r="553">
      <c r="A553" s="1" t="s">
        <v>111</v>
      </c>
      <c r="B553" s="1" t="s">
        <v>47</v>
      </c>
      <c r="C553" s="1">
        <v>2010.0</v>
      </c>
      <c r="D553" s="2">
        <v>6.216702938</v>
      </c>
      <c r="E553" s="3">
        <v>9.559039116</v>
      </c>
      <c r="F553" s="3">
        <v>0.897651255</v>
      </c>
      <c r="G553" s="3">
        <v>67.09999847</v>
      </c>
      <c r="H553" s="3">
        <v>0.859636426</v>
      </c>
      <c r="I553" s="3">
        <v>0.533928752</v>
      </c>
      <c r="J553" s="3">
        <v>0.916693389</v>
      </c>
    </row>
    <row r="554">
      <c r="A554" s="1" t="s">
        <v>155</v>
      </c>
      <c r="B554" s="1" t="s">
        <v>10</v>
      </c>
      <c r="C554" s="1">
        <v>2010.0</v>
      </c>
      <c r="D554" s="2">
        <v>5.130520821</v>
      </c>
      <c r="E554" s="3">
        <v>9.256966591</v>
      </c>
      <c r="F554" s="3">
        <v>0.863187671</v>
      </c>
      <c r="G554" s="3">
        <v>66.30000305</v>
      </c>
      <c r="H554" s="3">
        <v>0.623592854</v>
      </c>
      <c r="I554" s="3">
        <v>-0.140697673</v>
      </c>
      <c r="J554" s="3">
        <v>0.732379258</v>
      </c>
    </row>
    <row r="555">
      <c r="A555" s="1" t="s">
        <v>31</v>
      </c>
      <c r="C555" s="1">
        <v>2010.0</v>
      </c>
      <c r="D555" s="2">
        <v>5.490347385</v>
      </c>
      <c r="E555" s="3">
        <v>9.892935753</v>
      </c>
      <c r="F555" s="3">
        <v>0.794905484</v>
      </c>
      <c r="G555" s="3">
        <v>66.90000153</v>
      </c>
      <c r="H555" s="3">
        <v>0.514920354</v>
      </c>
      <c r="I555" s="3">
        <v>-0.189835683</v>
      </c>
      <c r="J555" s="3">
        <v>0.810895741</v>
      </c>
    </row>
    <row r="556">
      <c r="A556" s="1" t="s">
        <v>114</v>
      </c>
      <c r="B556" s="1" t="s">
        <v>42</v>
      </c>
      <c r="C556" s="1">
        <v>2010.0</v>
      </c>
      <c r="D556" s="2">
        <v>4.192882061</v>
      </c>
      <c r="E556" s="3">
        <v>7.538239956</v>
      </c>
      <c r="F556" s="3">
        <v>0.830155492</v>
      </c>
      <c r="G556" s="3">
        <v>52.09999847</v>
      </c>
      <c r="H556" s="3">
        <v>0.800667286</v>
      </c>
      <c r="I556" s="3">
        <v>-0.01694892</v>
      </c>
      <c r="J556" s="3">
        <v>0.854991913</v>
      </c>
    </row>
    <row r="557">
      <c r="A557" s="1" t="s">
        <v>115</v>
      </c>
      <c r="B557" s="1" t="s">
        <v>36</v>
      </c>
      <c r="C557" s="1">
        <v>2010.0</v>
      </c>
      <c r="D557" s="2">
        <v>5.057561398</v>
      </c>
      <c r="E557" s="3">
        <v>9.410946846</v>
      </c>
      <c r="F557" s="3">
        <v>0.883555114</v>
      </c>
      <c r="G557" s="3">
        <v>62.20000076</v>
      </c>
      <c r="H557" s="3">
        <v>0.483833194</v>
      </c>
      <c r="I557" s="3">
        <v>-0.194431901</v>
      </c>
      <c r="J557" s="3">
        <v>0.953752279</v>
      </c>
    </row>
    <row r="558">
      <c r="A558" s="1" t="s">
        <v>116</v>
      </c>
      <c r="B558" s="1" t="s">
        <v>10</v>
      </c>
      <c r="C558" s="1">
        <v>2010.0</v>
      </c>
      <c r="D558" s="2">
        <v>7.097455502</v>
      </c>
      <c r="E558" s="3">
        <v>10.90897179</v>
      </c>
      <c r="F558" s="3">
        <v>0.911762357</v>
      </c>
      <c r="G558" s="3">
        <v>65.09999847</v>
      </c>
      <c r="H558" s="3">
        <v>0.877750754</v>
      </c>
      <c r="I558" s="3">
        <v>0.052678794</v>
      </c>
      <c r="J558" s="3">
        <v>0.355115891</v>
      </c>
    </row>
    <row r="559">
      <c r="A559" s="1" t="s">
        <v>32</v>
      </c>
      <c r="B559" s="1" t="s">
        <v>3</v>
      </c>
      <c r="C559" s="1">
        <v>2010.0</v>
      </c>
      <c r="D559" s="2">
        <v>7.029364109</v>
      </c>
      <c r="E559" s="3">
        <v>10.65184307</v>
      </c>
      <c r="F559" s="3">
        <v>0.955068171</v>
      </c>
      <c r="G559" s="3">
        <v>69.40000153</v>
      </c>
      <c r="H559" s="3">
        <v>0.841306746</v>
      </c>
      <c r="I559" s="3">
        <v>0.398790002</v>
      </c>
      <c r="J559" s="3">
        <v>0.586813152</v>
      </c>
    </row>
    <row r="560">
      <c r="A560" s="1" t="s">
        <v>117</v>
      </c>
      <c r="B560" s="1" t="s">
        <v>1</v>
      </c>
      <c r="C560" s="1">
        <v>2010.0</v>
      </c>
      <c r="D560" s="2">
        <v>7.16361618</v>
      </c>
      <c r="E560" s="3">
        <v>10.90626526</v>
      </c>
      <c r="F560" s="3">
        <v>0.926158726</v>
      </c>
      <c r="G560" s="3">
        <v>66.69999695</v>
      </c>
      <c r="H560" s="3">
        <v>0.828044355</v>
      </c>
      <c r="I560" s="3">
        <v>0.239416048</v>
      </c>
      <c r="J560" s="3">
        <v>0.689582586</v>
      </c>
    </row>
    <row r="561">
      <c r="A561" s="1" t="s">
        <v>118</v>
      </c>
      <c r="B561" s="1" t="s">
        <v>5</v>
      </c>
      <c r="C561" s="1">
        <v>2010.0</v>
      </c>
      <c r="D561" s="2">
        <v>6.062010765</v>
      </c>
      <c r="E561" s="3">
        <v>9.869509697</v>
      </c>
      <c r="F561" s="3">
        <v>0.893039763</v>
      </c>
      <c r="G561" s="3">
        <v>67.09999847</v>
      </c>
      <c r="H561" s="3">
        <v>0.832241356</v>
      </c>
      <c r="I561" s="3">
        <v>-0.16781567</v>
      </c>
      <c r="J561" s="3">
        <v>0.47137624</v>
      </c>
    </row>
    <row r="562">
      <c r="A562" s="1" t="s">
        <v>119</v>
      </c>
      <c r="B562" s="1" t="s">
        <v>36</v>
      </c>
      <c r="C562" s="1">
        <v>2010.0</v>
      </c>
      <c r="D562" s="2">
        <v>5.095342159</v>
      </c>
      <c r="E562" s="3">
        <v>8.507943153</v>
      </c>
      <c r="F562" s="3">
        <v>0.903226435</v>
      </c>
      <c r="G562" s="3">
        <v>62.29999924</v>
      </c>
      <c r="H562" s="4"/>
      <c r="I562" s="3">
        <v>-0.036957644</v>
      </c>
      <c r="J562" s="3">
        <v>0.51872021</v>
      </c>
    </row>
    <row r="563">
      <c r="A563" s="1" t="s">
        <v>33</v>
      </c>
      <c r="B563" s="1" t="s">
        <v>5</v>
      </c>
      <c r="C563" s="1">
        <v>2010.0</v>
      </c>
      <c r="D563" s="2">
        <v>7.47845459</v>
      </c>
      <c r="E563" s="3">
        <v>9.747844696</v>
      </c>
      <c r="F563" s="3">
        <v>0.931575835</v>
      </c>
      <c r="G563" s="3">
        <v>65.30000305</v>
      </c>
      <c r="H563" s="3">
        <v>0.768256962</v>
      </c>
      <c r="I563" s="3">
        <v>-0.160537377</v>
      </c>
      <c r="J563" s="3">
        <v>0.754268944</v>
      </c>
    </row>
    <row r="564">
      <c r="A564" s="1" t="s">
        <v>120</v>
      </c>
      <c r="B564" s="1" t="s">
        <v>47</v>
      </c>
      <c r="C564" s="1">
        <v>2010.0</v>
      </c>
      <c r="D564" s="2">
        <v>5.295780659</v>
      </c>
      <c r="E564" s="3">
        <v>8.75219059</v>
      </c>
      <c r="F564" s="3">
        <v>0.786611378</v>
      </c>
      <c r="G564" s="3">
        <v>64.5</v>
      </c>
      <c r="H564" s="3">
        <v>0.831494451</v>
      </c>
      <c r="I564" s="3">
        <v>-0.023855312</v>
      </c>
      <c r="J564" s="3">
        <v>0.74263674</v>
      </c>
    </row>
    <row r="565">
      <c r="A565" s="1" t="s">
        <v>138</v>
      </c>
      <c r="B565" s="1" t="s">
        <v>10</v>
      </c>
      <c r="C565" s="1">
        <v>2010.0</v>
      </c>
      <c r="D565" s="2">
        <v>4.35031271</v>
      </c>
      <c r="E565" s="3">
        <v>8.413556099</v>
      </c>
      <c r="F565" s="3">
        <v>0.726612389</v>
      </c>
      <c r="G565" s="3">
        <v>58.59999847</v>
      </c>
      <c r="H565" s="3">
        <v>0.659283996</v>
      </c>
      <c r="I565" s="3">
        <v>-0.10378509</v>
      </c>
      <c r="J565" s="3">
        <v>0.853403211</v>
      </c>
    </row>
    <row r="566">
      <c r="A566" s="1" t="s">
        <v>122</v>
      </c>
      <c r="B566" s="1" t="s">
        <v>42</v>
      </c>
      <c r="C566" s="1">
        <v>2010.0</v>
      </c>
      <c r="D566" s="2">
        <v>4.681569576</v>
      </c>
      <c r="E566" s="3">
        <v>7.495286465</v>
      </c>
      <c r="F566" s="3">
        <v>0.856637836</v>
      </c>
      <c r="G566" s="3">
        <v>45.20000076</v>
      </c>
      <c r="H566" s="3">
        <v>0.664718211</v>
      </c>
      <c r="I566" s="3">
        <v>-0.077650897</v>
      </c>
      <c r="J566" s="3">
        <v>0.828360796</v>
      </c>
    </row>
    <row r="567">
      <c r="A567" s="1" t="s">
        <v>139</v>
      </c>
      <c r="B567" s="1" t="s">
        <v>25</v>
      </c>
      <c r="C567" s="1">
        <v>2011.0</v>
      </c>
      <c r="D567" s="2">
        <v>3.83171916</v>
      </c>
      <c r="E567" s="3">
        <v>7.581258774</v>
      </c>
      <c r="F567" s="3">
        <v>0.521103561</v>
      </c>
      <c r="G567" s="3">
        <v>51.40000153</v>
      </c>
      <c r="H567" s="3">
        <v>0.495901406</v>
      </c>
      <c r="I567" s="3">
        <v>0.163571492</v>
      </c>
      <c r="J567" s="3">
        <v>0.731108546</v>
      </c>
    </row>
    <row r="568">
      <c r="A568" s="1" t="s">
        <v>123</v>
      </c>
      <c r="B568" s="1" t="s">
        <v>15</v>
      </c>
      <c r="C568" s="1">
        <v>2011.0</v>
      </c>
      <c r="D568" s="2">
        <v>5.867421627</v>
      </c>
      <c r="E568" s="3">
        <v>9.310619354</v>
      </c>
      <c r="F568" s="3">
        <v>0.759433806</v>
      </c>
      <c r="G568" s="3">
        <v>67.87999725</v>
      </c>
      <c r="H568" s="3">
        <v>0.487496257</v>
      </c>
      <c r="I568" s="3">
        <v>-0.206186071</v>
      </c>
      <c r="J568" s="3">
        <v>0.877002597</v>
      </c>
    </row>
    <row r="569">
      <c r="A569" s="1" t="s">
        <v>157</v>
      </c>
      <c r="B569" s="1" t="s">
        <v>10</v>
      </c>
      <c r="C569" s="1">
        <v>2011.0</v>
      </c>
      <c r="D569" s="2">
        <v>5.317194462</v>
      </c>
      <c r="E569" s="3">
        <v>9.315958023</v>
      </c>
      <c r="F569" s="3">
        <v>0.810234487</v>
      </c>
      <c r="G569" s="3">
        <v>65.59999847</v>
      </c>
      <c r="H569" s="3">
        <v>0.529561281</v>
      </c>
      <c r="I569" s="3">
        <v>-0.185084403</v>
      </c>
      <c r="J569" s="3">
        <v>0.637981653</v>
      </c>
    </row>
    <row r="570">
      <c r="A570" s="1" t="s">
        <v>159</v>
      </c>
      <c r="C570" s="1">
        <v>2011.0</v>
      </c>
      <c r="D570" s="2">
        <v>5.589000702</v>
      </c>
      <c r="E570" s="3">
        <v>8.944346428</v>
      </c>
      <c r="F570" s="3">
        <v>0.723094344</v>
      </c>
      <c r="G570" s="3">
        <v>51.22000122</v>
      </c>
      <c r="H570" s="3">
        <v>0.583701789</v>
      </c>
      <c r="I570" s="3">
        <v>0.052619062</v>
      </c>
      <c r="J570" s="3">
        <v>0.911320329</v>
      </c>
    </row>
    <row r="571">
      <c r="A571" s="1" t="s">
        <v>34</v>
      </c>
      <c r="B571" s="1" t="s">
        <v>5</v>
      </c>
      <c r="C571" s="1">
        <v>2011.0</v>
      </c>
      <c r="D571" s="2">
        <v>6.775805473</v>
      </c>
      <c r="E571" s="3">
        <v>10.11243629</v>
      </c>
      <c r="F571" s="3">
        <v>0.889073491</v>
      </c>
      <c r="G571" s="3">
        <v>66.41999817</v>
      </c>
      <c r="H571" s="3">
        <v>0.815802038</v>
      </c>
      <c r="I571" s="3">
        <v>-0.177721888</v>
      </c>
      <c r="J571" s="3">
        <v>0.754645705</v>
      </c>
    </row>
    <row r="572">
      <c r="A572" s="1" t="s">
        <v>35</v>
      </c>
      <c r="B572" s="1" t="s">
        <v>36</v>
      </c>
      <c r="C572" s="1">
        <v>2011.0</v>
      </c>
      <c r="D572" s="2">
        <v>4.260491371</v>
      </c>
      <c r="E572" s="3">
        <v>9.164417267</v>
      </c>
      <c r="F572" s="3">
        <v>0.705108464</v>
      </c>
      <c r="G572" s="3">
        <v>65.04000092</v>
      </c>
      <c r="H572" s="3">
        <v>0.464524716</v>
      </c>
      <c r="I572" s="3">
        <v>-0.227116942</v>
      </c>
      <c r="J572" s="3">
        <v>0.874601007</v>
      </c>
    </row>
    <row r="573">
      <c r="A573" s="1" t="s">
        <v>0</v>
      </c>
      <c r="B573" s="1" t="s">
        <v>1</v>
      </c>
      <c r="C573" s="1">
        <v>2011.0</v>
      </c>
      <c r="D573" s="2">
        <v>7.405616283</v>
      </c>
      <c r="E573" s="3">
        <v>10.72338581</v>
      </c>
      <c r="F573" s="3">
        <v>0.967029214</v>
      </c>
      <c r="G573" s="3">
        <v>70.27999878</v>
      </c>
      <c r="H573" s="3">
        <v>0.944586456</v>
      </c>
      <c r="I573" s="3">
        <v>0.365758806</v>
      </c>
      <c r="J573" s="3">
        <v>0.381771743</v>
      </c>
    </row>
    <row r="574">
      <c r="A574" s="1" t="s">
        <v>37</v>
      </c>
      <c r="B574" s="1" t="s">
        <v>3</v>
      </c>
      <c r="C574" s="1">
        <v>2011.0</v>
      </c>
      <c r="D574" s="2">
        <v>7.470512867</v>
      </c>
      <c r="E574" s="3">
        <v>10.88142204</v>
      </c>
      <c r="F574" s="3">
        <v>0.944156826</v>
      </c>
      <c r="G574" s="3">
        <v>70.0</v>
      </c>
      <c r="H574" s="3">
        <v>0.939355612</v>
      </c>
      <c r="I574" s="3">
        <v>0.127589643</v>
      </c>
      <c r="J574" s="3">
        <v>0.702721</v>
      </c>
    </row>
    <row r="575">
      <c r="A575" s="1" t="s">
        <v>38</v>
      </c>
      <c r="B575" s="1" t="s">
        <v>36</v>
      </c>
      <c r="C575" s="1">
        <v>2011.0</v>
      </c>
      <c r="D575" s="2">
        <v>4.680469513</v>
      </c>
      <c r="E575" s="3">
        <v>9.540638924</v>
      </c>
      <c r="F575" s="3">
        <v>0.725193918</v>
      </c>
      <c r="G575" s="3">
        <v>61.97999954</v>
      </c>
      <c r="H575" s="3">
        <v>0.537484288</v>
      </c>
      <c r="I575" s="3">
        <v>-0.107818343</v>
      </c>
      <c r="J575" s="3">
        <v>0.795119047</v>
      </c>
    </row>
    <row r="576">
      <c r="A576" s="1" t="s">
        <v>146</v>
      </c>
      <c r="B576" s="1" t="s">
        <v>10</v>
      </c>
      <c r="C576" s="1">
        <v>2011.0</v>
      </c>
      <c r="D576" s="2">
        <v>4.82397604</v>
      </c>
      <c r="E576" s="3">
        <v>10.7485981</v>
      </c>
      <c r="F576" s="3">
        <v>0.90786773</v>
      </c>
      <c r="G576" s="3">
        <v>65.23999786</v>
      </c>
      <c r="H576" s="3">
        <v>0.869870365</v>
      </c>
      <c r="I576" s="3">
        <v>-0.059402969</v>
      </c>
      <c r="J576" s="3">
        <v>0.582522452</v>
      </c>
    </row>
    <row r="577">
      <c r="A577" s="1" t="s">
        <v>39</v>
      </c>
      <c r="B577" s="1" t="s">
        <v>25</v>
      </c>
      <c r="C577" s="1">
        <v>2011.0</v>
      </c>
      <c r="D577" s="2">
        <v>4.985649109</v>
      </c>
      <c r="E577" s="3">
        <v>8.180617332</v>
      </c>
      <c r="F577" s="3">
        <v>0.606459022</v>
      </c>
      <c r="G577" s="3">
        <v>61.72000122</v>
      </c>
      <c r="H577" s="3">
        <v>0.83799535</v>
      </c>
      <c r="I577" s="3">
        <v>-0.083039746</v>
      </c>
      <c r="J577" s="3">
        <v>0.757002652</v>
      </c>
    </row>
    <row r="578">
      <c r="A578" s="1" t="s">
        <v>40</v>
      </c>
      <c r="B578" s="1" t="s">
        <v>36</v>
      </c>
      <c r="C578" s="1">
        <v>2011.0</v>
      </c>
      <c r="D578" s="2">
        <v>5.225307941</v>
      </c>
      <c r="E578" s="3">
        <v>9.813235283</v>
      </c>
      <c r="F578" s="3">
        <v>0.909887791</v>
      </c>
      <c r="G578" s="3">
        <v>62.86000061</v>
      </c>
      <c r="H578" s="3">
        <v>0.656010866</v>
      </c>
      <c r="I578" s="3">
        <v>-0.171495944</v>
      </c>
      <c r="J578" s="3">
        <v>0.671938658</v>
      </c>
    </row>
    <row r="579">
      <c r="A579" s="1" t="s">
        <v>2</v>
      </c>
      <c r="B579" s="1" t="s">
        <v>3</v>
      </c>
      <c r="C579" s="1">
        <v>2011.0</v>
      </c>
      <c r="D579" s="2">
        <v>7.111363888</v>
      </c>
      <c r="E579" s="3">
        <v>10.78217793</v>
      </c>
      <c r="F579" s="3">
        <v>0.936955452</v>
      </c>
      <c r="G579" s="3">
        <v>69.36000061</v>
      </c>
      <c r="H579" s="3">
        <v>0.880153596</v>
      </c>
      <c r="I579" s="3">
        <v>-0.018392406</v>
      </c>
      <c r="J579" s="3">
        <v>0.711043894</v>
      </c>
    </row>
    <row r="580">
      <c r="A580" s="1" t="s">
        <v>41</v>
      </c>
      <c r="B580" s="1" t="s">
        <v>42</v>
      </c>
      <c r="C580" s="1">
        <v>2011.0</v>
      </c>
      <c r="D580" s="2">
        <v>3.870279551</v>
      </c>
      <c r="E580" s="3">
        <v>7.876235485</v>
      </c>
      <c r="F580" s="3">
        <v>0.477494389</v>
      </c>
      <c r="G580" s="3">
        <v>53.25999832</v>
      </c>
      <c r="H580" s="3">
        <v>0.772918761</v>
      </c>
      <c r="I580" s="3">
        <v>-0.142096624</v>
      </c>
      <c r="J580" s="3">
        <v>0.849472225</v>
      </c>
    </row>
    <row r="581">
      <c r="A581" s="1" t="s">
        <v>43</v>
      </c>
      <c r="B581" s="1" t="s">
        <v>5</v>
      </c>
      <c r="C581" s="1">
        <v>2011.0</v>
      </c>
      <c r="D581" s="2">
        <v>5.778874397</v>
      </c>
      <c r="E581" s="3">
        <v>8.813483238</v>
      </c>
      <c r="F581" s="3">
        <v>0.816782832</v>
      </c>
      <c r="G581" s="3">
        <v>61.90000153</v>
      </c>
      <c r="H581" s="3">
        <v>0.781673729</v>
      </c>
      <c r="I581" s="3">
        <v>-0.040564455</v>
      </c>
      <c r="J581" s="3">
        <v>0.824854314</v>
      </c>
    </row>
    <row r="582">
      <c r="A582" s="1" t="s">
        <v>125</v>
      </c>
      <c r="B582" s="1" t="s">
        <v>15</v>
      </c>
      <c r="C582" s="1">
        <v>2011.0</v>
      </c>
      <c r="D582" s="2">
        <v>4.994670868</v>
      </c>
      <c r="E582" s="3">
        <v>9.299640656</v>
      </c>
      <c r="F582" s="3">
        <v>0.725242853</v>
      </c>
      <c r="G582" s="3">
        <v>67.0</v>
      </c>
      <c r="H582" s="3">
        <v>0.333312094</v>
      </c>
      <c r="I582" s="3">
        <v>-0.035210427</v>
      </c>
      <c r="J582" s="3">
        <v>0.924784362</v>
      </c>
    </row>
    <row r="583">
      <c r="A583" s="1" t="s">
        <v>44</v>
      </c>
      <c r="B583" s="1" t="s">
        <v>42</v>
      </c>
      <c r="C583" s="1">
        <v>2011.0</v>
      </c>
      <c r="D583" s="2">
        <v>3.519921064</v>
      </c>
      <c r="E583" s="3">
        <v>9.491771698</v>
      </c>
      <c r="F583" s="3">
        <v>0.860028088</v>
      </c>
      <c r="G583" s="3">
        <v>51.04000092</v>
      </c>
      <c r="H583" s="3">
        <v>0.812514067</v>
      </c>
      <c r="I583" s="3">
        <v>-0.245455414</v>
      </c>
      <c r="J583" s="3">
        <v>0.816158473</v>
      </c>
    </row>
    <row r="584">
      <c r="A584" s="1" t="s">
        <v>4</v>
      </c>
      <c r="B584" s="1" t="s">
        <v>5</v>
      </c>
      <c r="C584" s="1">
        <v>2011.0</v>
      </c>
      <c r="D584" s="2">
        <v>7.037816525</v>
      </c>
      <c r="E584" s="3">
        <v>9.633741379</v>
      </c>
      <c r="F584" s="3">
        <v>0.916252911</v>
      </c>
      <c r="G584" s="3">
        <v>64.05999756</v>
      </c>
      <c r="H584" s="3">
        <v>0.833655775</v>
      </c>
      <c r="I584" s="3">
        <v>-0.075442813</v>
      </c>
      <c r="J584" s="3">
        <v>0.662166715</v>
      </c>
    </row>
    <row r="585">
      <c r="A585" s="1" t="s">
        <v>126</v>
      </c>
      <c r="B585" s="1" t="s">
        <v>15</v>
      </c>
      <c r="C585" s="1">
        <v>2011.0</v>
      </c>
      <c r="D585" s="2">
        <v>3.875382423</v>
      </c>
      <c r="E585" s="3">
        <v>9.834396362</v>
      </c>
      <c r="F585" s="3">
        <v>0.860272288</v>
      </c>
      <c r="G585" s="3">
        <v>65.33999634</v>
      </c>
      <c r="H585" s="3">
        <v>0.663527906</v>
      </c>
      <c r="I585" s="3">
        <v>-0.23412855</v>
      </c>
      <c r="J585" s="3">
        <v>0.947978675</v>
      </c>
    </row>
    <row r="586">
      <c r="A586" s="1" t="s">
        <v>45</v>
      </c>
      <c r="B586" s="1" t="s">
        <v>42</v>
      </c>
      <c r="C586" s="1">
        <v>2011.0</v>
      </c>
      <c r="D586" s="2">
        <v>4.785367489</v>
      </c>
      <c r="E586" s="3">
        <v>7.450127602</v>
      </c>
      <c r="F586" s="3">
        <v>0.709528148</v>
      </c>
      <c r="G586" s="3">
        <v>51.63999939</v>
      </c>
      <c r="H586" s="3">
        <v>0.724568486</v>
      </c>
      <c r="I586" s="3">
        <v>-0.10341572</v>
      </c>
      <c r="J586" s="3">
        <v>0.706798375</v>
      </c>
    </row>
    <row r="587">
      <c r="A587" s="1" t="s">
        <v>140</v>
      </c>
      <c r="B587" s="1" t="s">
        <v>42</v>
      </c>
      <c r="C587" s="1">
        <v>2011.0</v>
      </c>
      <c r="D587" s="2">
        <v>3.705894232</v>
      </c>
      <c r="E587" s="3">
        <v>6.69414711</v>
      </c>
      <c r="F587" s="3">
        <v>0.422240019</v>
      </c>
      <c r="G587" s="3">
        <v>51.52000046</v>
      </c>
      <c r="H587" s="3">
        <v>0.489863038</v>
      </c>
      <c r="I587" s="3">
        <v>-0.059414733</v>
      </c>
      <c r="J587" s="3">
        <v>0.677107692</v>
      </c>
    </row>
    <row r="588">
      <c r="A588" s="1" t="s">
        <v>46</v>
      </c>
      <c r="B588" s="1" t="s">
        <v>47</v>
      </c>
      <c r="C588" s="1">
        <v>2011.0</v>
      </c>
      <c r="D588" s="2">
        <v>4.161225319</v>
      </c>
      <c r="E588" s="3">
        <v>7.957363129</v>
      </c>
      <c r="F588" s="3">
        <v>0.715518951</v>
      </c>
      <c r="G588" s="3">
        <v>59.34000015</v>
      </c>
      <c r="H588" s="3">
        <v>0.927462399</v>
      </c>
      <c r="I588" s="3">
        <v>0.416752011</v>
      </c>
      <c r="J588" s="3">
        <v>0.775355637</v>
      </c>
    </row>
    <row r="589">
      <c r="A589" s="1" t="s">
        <v>48</v>
      </c>
      <c r="B589" s="1" t="s">
        <v>42</v>
      </c>
      <c r="C589" s="1">
        <v>2011.0</v>
      </c>
      <c r="D589" s="2">
        <v>4.433885098</v>
      </c>
      <c r="E589" s="3">
        <v>8.106182098</v>
      </c>
      <c r="F589" s="3">
        <v>0.737992823</v>
      </c>
      <c r="G589" s="3">
        <v>50.04000092</v>
      </c>
      <c r="H589" s="3">
        <v>0.816693783</v>
      </c>
      <c r="I589" s="3">
        <v>-0.0350875</v>
      </c>
      <c r="J589" s="3">
        <v>0.869615674</v>
      </c>
    </row>
    <row r="590">
      <c r="A590" s="1" t="s">
        <v>6</v>
      </c>
      <c r="B590" s="1" t="s">
        <v>1</v>
      </c>
      <c r="C590" s="1">
        <v>2011.0</v>
      </c>
      <c r="D590" s="2">
        <v>7.426053524</v>
      </c>
      <c r="E590" s="3">
        <v>10.7325325</v>
      </c>
      <c r="F590" s="3">
        <v>0.921669245</v>
      </c>
      <c r="G590" s="3">
        <v>70.86000061</v>
      </c>
      <c r="H590" s="3">
        <v>0.950925291</v>
      </c>
      <c r="I590" s="3">
        <v>0.249269426</v>
      </c>
      <c r="J590" s="3">
        <v>0.432991534</v>
      </c>
    </row>
    <row r="591">
      <c r="A591" s="1" t="s">
        <v>127</v>
      </c>
      <c r="C591" s="1">
        <v>2011.0</v>
      </c>
      <c r="D591" s="2">
        <v>3.677826405</v>
      </c>
      <c r="E591" s="3">
        <v>7.05653286</v>
      </c>
      <c r="F591" s="3">
        <v>0.387390912</v>
      </c>
      <c r="G591" s="3">
        <v>42.84000015</v>
      </c>
      <c r="H591" s="3">
        <v>0.780017793</v>
      </c>
      <c r="I591" s="3">
        <v>-0.012097322</v>
      </c>
      <c r="J591" s="3">
        <v>0.834498882</v>
      </c>
    </row>
    <row r="592">
      <c r="A592" s="1" t="s">
        <v>49</v>
      </c>
      <c r="B592" s="1" t="s">
        <v>42</v>
      </c>
      <c r="C592" s="1">
        <v>2011.0</v>
      </c>
      <c r="D592" s="2">
        <v>4.393482208</v>
      </c>
      <c r="E592" s="3">
        <v>7.428129673</v>
      </c>
      <c r="F592" s="3">
        <v>0.81884402</v>
      </c>
      <c r="G592" s="3">
        <v>48.97999954</v>
      </c>
      <c r="H592" s="3">
        <v>0.540267944</v>
      </c>
      <c r="I592" s="3">
        <v>0.02889158</v>
      </c>
      <c r="J592" s="3">
        <v>0.876383662</v>
      </c>
    </row>
    <row r="593">
      <c r="A593" s="1" t="s">
        <v>50</v>
      </c>
      <c r="B593" s="1" t="s">
        <v>5</v>
      </c>
      <c r="C593" s="1">
        <v>2011.0</v>
      </c>
      <c r="D593" s="2">
        <v>6.526334763</v>
      </c>
      <c r="E593" s="3">
        <v>10.01340485</v>
      </c>
      <c r="F593" s="3">
        <v>0.819078863</v>
      </c>
      <c r="G593" s="3">
        <v>68.68000031</v>
      </c>
      <c r="H593" s="3">
        <v>0.700734138</v>
      </c>
      <c r="I593" s="3">
        <v>0.105664022</v>
      </c>
      <c r="J593" s="3">
        <v>0.752755523</v>
      </c>
    </row>
    <row r="594">
      <c r="A594" s="1" t="s">
        <v>51</v>
      </c>
      <c r="B594" s="1" t="s">
        <v>19</v>
      </c>
      <c r="C594" s="1">
        <v>2011.0</v>
      </c>
      <c r="D594" s="2">
        <v>5.037207603</v>
      </c>
      <c r="E594" s="3">
        <v>9.177826881</v>
      </c>
      <c r="F594" s="3">
        <v>0.787171185</v>
      </c>
      <c r="G594" s="3">
        <v>66.95999908</v>
      </c>
      <c r="H594" s="3">
        <v>0.824162364</v>
      </c>
      <c r="I594" s="3">
        <v>-0.189271152</v>
      </c>
      <c r="J594" s="4"/>
    </row>
    <row r="595">
      <c r="A595" s="1" t="s">
        <v>52</v>
      </c>
      <c r="B595" s="1" t="s">
        <v>5</v>
      </c>
      <c r="C595" s="1">
        <v>2011.0</v>
      </c>
      <c r="D595" s="2">
        <v>6.463952541</v>
      </c>
      <c r="E595" s="3">
        <v>9.439705849</v>
      </c>
      <c r="F595" s="3">
        <v>0.904147327</v>
      </c>
      <c r="G595" s="3">
        <v>67.41999817</v>
      </c>
      <c r="H595" s="3">
        <v>0.810907423</v>
      </c>
      <c r="I595" s="3">
        <v>-0.076487079</v>
      </c>
      <c r="J595" s="3">
        <v>0.847268522</v>
      </c>
    </row>
    <row r="596">
      <c r="A596" s="1" t="s">
        <v>147</v>
      </c>
      <c r="B596" s="1" t="s">
        <v>42</v>
      </c>
      <c r="C596" s="1">
        <v>2011.0</v>
      </c>
      <c r="D596" s="2">
        <v>3.838485956</v>
      </c>
      <c r="E596" s="3">
        <v>8.034251213</v>
      </c>
      <c r="F596" s="3">
        <v>0.721832752</v>
      </c>
      <c r="G596" s="3">
        <v>57.24000168</v>
      </c>
      <c r="H596" s="3">
        <v>0.499673873</v>
      </c>
      <c r="I596" s="3">
        <v>-0.080622531</v>
      </c>
      <c r="J596" s="3">
        <v>0.731508493</v>
      </c>
    </row>
    <row r="597">
      <c r="A597" s="1" t="s">
        <v>141</v>
      </c>
      <c r="B597" s="1" t="s">
        <v>42</v>
      </c>
      <c r="C597" s="1">
        <v>2011.0</v>
      </c>
      <c r="D597" s="2">
        <v>4.509824276</v>
      </c>
      <c r="E597" s="3">
        <v>8.502156258</v>
      </c>
      <c r="F597" s="3">
        <v>0.637117505</v>
      </c>
      <c r="G597" s="3">
        <v>53.38000107</v>
      </c>
      <c r="H597" s="3">
        <v>0.744807184</v>
      </c>
      <c r="I597" s="3">
        <v>-0.13448514</v>
      </c>
      <c r="J597" s="3">
        <v>0.832713723</v>
      </c>
    </row>
    <row r="598">
      <c r="A598" s="1" t="s">
        <v>148</v>
      </c>
      <c r="C598" s="1">
        <v>2011.0</v>
      </c>
      <c r="D598" s="2">
        <v>4.516963959</v>
      </c>
      <c r="E598" s="3">
        <v>6.768578053</v>
      </c>
      <c r="F598" s="3">
        <v>0.743946671</v>
      </c>
      <c r="G598" s="3">
        <v>50.40000153</v>
      </c>
      <c r="H598" s="3">
        <v>0.631108582</v>
      </c>
      <c r="I598" s="3">
        <v>-0.024183685</v>
      </c>
      <c r="J598" s="3">
        <v>0.856494904</v>
      </c>
    </row>
    <row r="599">
      <c r="A599" s="1" t="s">
        <v>53</v>
      </c>
      <c r="B599" s="1" t="s">
        <v>5</v>
      </c>
      <c r="C599" s="1">
        <v>2011.0</v>
      </c>
      <c r="D599" s="2">
        <v>7.228888512</v>
      </c>
      <c r="E599" s="3">
        <v>9.751876831</v>
      </c>
      <c r="F599" s="3">
        <v>0.89204818</v>
      </c>
      <c r="G599" s="3">
        <v>69.36000061</v>
      </c>
      <c r="H599" s="3">
        <v>0.926105797</v>
      </c>
      <c r="I599" s="3">
        <v>-0.039756496</v>
      </c>
      <c r="J599" s="3">
        <v>0.836583257</v>
      </c>
    </row>
    <row r="600">
      <c r="A600" s="1" t="s">
        <v>128</v>
      </c>
      <c r="B600" s="1" t="s">
        <v>15</v>
      </c>
      <c r="C600" s="1">
        <v>2011.0</v>
      </c>
      <c r="D600" s="2">
        <v>5.385372639</v>
      </c>
      <c r="E600" s="3">
        <v>10.11270237</v>
      </c>
      <c r="F600" s="3">
        <v>0.789738715</v>
      </c>
      <c r="G600" s="3">
        <v>67.41999817</v>
      </c>
      <c r="H600" s="3">
        <v>0.516932428</v>
      </c>
      <c r="I600" s="3">
        <v>-0.202886671</v>
      </c>
      <c r="J600" s="3">
        <v>0.976777494</v>
      </c>
    </row>
    <row r="601">
      <c r="A601" s="1" t="s">
        <v>55</v>
      </c>
      <c r="B601" s="1" t="s">
        <v>3</v>
      </c>
      <c r="C601" s="1">
        <v>2011.0</v>
      </c>
      <c r="D601" s="2">
        <v>6.689608574</v>
      </c>
      <c r="E601" s="3">
        <v>10.5345974</v>
      </c>
      <c r="F601" s="3">
        <v>0.843654513</v>
      </c>
      <c r="G601" s="3">
        <v>70.95999908</v>
      </c>
      <c r="H601" s="3">
        <v>0.745468855</v>
      </c>
      <c r="I601" s="3">
        <v>0.175204977</v>
      </c>
      <c r="J601" s="3">
        <v>0.840676486</v>
      </c>
    </row>
    <row r="602">
      <c r="A602" s="1" t="s">
        <v>7</v>
      </c>
      <c r="C602" s="1">
        <v>2011.0</v>
      </c>
      <c r="D602" s="2">
        <v>6.331490993</v>
      </c>
      <c r="E602" s="3">
        <v>10.43418026</v>
      </c>
      <c r="F602" s="3">
        <v>0.91351074</v>
      </c>
      <c r="G602" s="3">
        <v>67.81999969</v>
      </c>
      <c r="H602" s="3">
        <v>0.787180007</v>
      </c>
      <c r="I602" s="3">
        <v>-0.110400707</v>
      </c>
      <c r="J602" s="3">
        <v>0.949787855</v>
      </c>
    </row>
    <row r="603">
      <c r="A603" s="1" t="s">
        <v>8</v>
      </c>
      <c r="B603" s="1" t="s">
        <v>3</v>
      </c>
      <c r="C603" s="1">
        <v>2011.0</v>
      </c>
      <c r="D603" s="2">
        <v>7.78823185</v>
      </c>
      <c r="E603" s="3">
        <v>10.84531403</v>
      </c>
      <c r="F603" s="3">
        <v>0.961736143</v>
      </c>
      <c r="G603" s="3">
        <v>69.62000275</v>
      </c>
      <c r="H603" s="3">
        <v>0.934760153</v>
      </c>
      <c r="I603" s="3">
        <v>0.293352216</v>
      </c>
      <c r="J603" s="3">
        <v>0.220043078</v>
      </c>
    </row>
    <row r="604">
      <c r="A604" s="1" t="s">
        <v>142</v>
      </c>
      <c r="C604" s="1">
        <v>2011.0</v>
      </c>
      <c r="D604" s="2">
        <v>4.369193554</v>
      </c>
      <c r="E604" s="3">
        <v>8.15037632</v>
      </c>
      <c r="F604" s="3">
        <v>0.632973254</v>
      </c>
      <c r="G604" s="3">
        <v>55.08000183</v>
      </c>
      <c r="H604" s="3">
        <v>0.746439457</v>
      </c>
      <c r="I604" s="3">
        <v>-0.078678817</v>
      </c>
      <c r="J604" s="3">
        <v>0.518930137</v>
      </c>
    </row>
    <row r="605">
      <c r="A605" s="1" t="s">
        <v>56</v>
      </c>
      <c r="B605" s="1" t="s">
        <v>5</v>
      </c>
      <c r="C605" s="1">
        <v>2011.0</v>
      </c>
      <c r="D605" s="2">
        <v>5.396535397</v>
      </c>
      <c r="E605" s="3">
        <v>9.465392113</v>
      </c>
      <c r="F605" s="3">
        <v>0.872086227</v>
      </c>
      <c r="G605" s="3">
        <v>64.16000366</v>
      </c>
      <c r="H605" s="3">
        <v>0.847975314</v>
      </c>
      <c r="I605" s="3">
        <v>0.011426569</v>
      </c>
      <c r="J605" s="3">
        <v>0.788254738</v>
      </c>
    </row>
    <row r="606">
      <c r="A606" s="1" t="s">
        <v>57</v>
      </c>
      <c r="B606" s="1" t="s">
        <v>5</v>
      </c>
      <c r="C606" s="1">
        <v>2011.0</v>
      </c>
      <c r="D606" s="2">
        <v>5.795088291</v>
      </c>
      <c r="E606" s="3">
        <v>9.304624557</v>
      </c>
      <c r="F606" s="3">
        <v>0.818051338</v>
      </c>
      <c r="G606" s="3">
        <v>66.13999939</v>
      </c>
      <c r="H606" s="3">
        <v>0.7883057</v>
      </c>
      <c r="I606" s="3">
        <v>-0.158127472</v>
      </c>
      <c r="J606" s="3">
        <v>0.701595664</v>
      </c>
    </row>
    <row r="607">
      <c r="A607" s="1" t="s">
        <v>9</v>
      </c>
      <c r="B607" s="1" t="s">
        <v>10</v>
      </c>
      <c r="C607" s="1">
        <v>2011.0</v>
      </c>
      <c r="D607" s="2">
        <v>4.174158573</v>
      </c>
      <c r="E607" s="3">
        <v>9.18635273</v>
      </c>
      <c r="F607" s="3">
        <v>0.753394485</v>
      </c>
      <c r="G607" s="3">
        <v>61.75999832</v>
      </c>
      <c r="H607" s="3">
        <v>0.589537799</v>
      </c>
      <c r="I607" s="3">
        <v>-0.150524423</v>
      </c>
      <c r="J607" s="3">
        <v>0.858596265</v>
      </c>
    </row>
    <row r="608">
      <c r="A608" s="1" t="s">
        <v>58</v>
      </c>
      <c r="B608" s="1" t="s">
        <v>5</v>
      </c>
      <c r="C608" s="1">
        <v>2011.0</v>
      </c>
      <c r="D608" s="2">
        <v>4.741294861</v>
      </c>
      <c r="E608" s="3">
        <v>8.944543839</v>
      </c>
      <c r="F608" s="3">
        <v>0.731277883</v>
      </c>
      <c r="G608" s="3">
        <v>64.22000122</v>
      </c>
      <c r="H608" s="3">
        <v>0.747246385</v>
      </c>
      <c r="I608" s="3">
        <v>-0.129943877</v>
      </c>
      <c r="J608" s="3">
        <v>0.706552804</v>
      </c>
    </row>
    <row r="609">
      <c r="A609" s="1" t="s">
        <v>59</v>
      </c>
      <c r="B609" s="1" t="s">
        <v>15</v>
      </c>
      <c r="C609" s="1">
        <v>2011.0</v>
      </c>
      <c r="D609" s="2">
        <v>5.486819744</v>
      </c>
      <c r="E609" s="3">
        <v>10.23960781</v>
      </c>
      <c r="F609" s="3">
        <v>0.908712626</v>
      </c>
      <c r="G609" s="3">
        <v>67.18000031</v>
      </c>
      <c r="H609" s="3">
        <v>0.735225379</v>
      </c>
      <c r="I609" s="3">
        <v>-0.17141147</v>
      </c>
      <c r="J609" s="3">
        <v>0.68678391</v>
      </c>
    </row>
    <row r="610">
      <c r="A610" s="1" t="s">
        <v>160</v>
      </c>
      <c r="C610" s="1">
        <v>2011.0</v>
      </c>
      <c r="D610" s="2">
        <v>4.867091179</v>
      </c>
      <c r="E610" s="3">
        <v>8.902074814</v>
      </c>
      <c r="F610" s="3">
        <v>0.837149739</v>
      </c>
      <c r="G610" s="3">
        <v>42.5</v>
      </c>
      <c r="H610" s="3">
        <v>0.60715723</v>
      </c>
      <c r="I610" s="3">
        <v>-0.066723406</v>
      </c>
      <c r="J610" s="3">
        <v>0.917250097</v>
      </c>
    </row>
    <row r="611">
      <c r="A611" s="1" t="s">
        <v>60</v>
      </c>
      <c r="B611" s="1" t="s">
        <v>3</v>
      </c>
      <c r="C611" s="1">
        <v>2011.0</v>
      </c>
      <c r="D611" s="2">
        <v>7.354225159</v>
      </c>
      <c r="E611" s="3">
        <v>10.75419044</v>
      </c>
      <c r="F611" s="3">
        <v>0.937856853</v>
      </c>
      <c r="G611" s="3">
        <v>69.81999969</v>
      </c>
      <c r="H611" s="3">
        <v>0.936448395</v>
      </c>
      <c r="I611" s="3">
        <v>0.097216822</v>
      </c>
      <c r="J611" s="3">
        <v>0.319593191</v>
      </c>
    </row>
    <row r="612">
      <c r="A612" s="1" t="s">
        <v>11</v>
      </c>
      <c r="B612" s="1" t="s">
        <v>3</v>
      </c>
      <c r="C612" s="1">
        <v>2011.0</v>
      </c>
      <c r="D612" s="2">
        <v>6.959185123</v>
      </c>
      <c r="E612" s="3">
        <v>10.6657505</v>
      </c>
      <c r="F612" s="3">
        <v>0.92128557</v>
      </c>
      <c r="G612" s="3">
        <v>71.30000305</v>
      </c>
      <c r="H612" s="3">
        <v>0.903366625</v>
      </c>
      <c r="I612" s="3">
        <v>-0.1062987</v>
      </c>
      <c r="J612" s="3">
        <v>0.626624525</v>
      </c>
    </row>
    <row r="613">
      <c r="A613" s="1" t="s">
        <v>161</v>
      </c>
      <c r="B613" s="1" t="s">
        <v>42</v>
      </c>
      <c r="C613" s="1">
        <v>2011.0</v>
      </c>
      <c r="D613" s="2">
        <v>4.255400658</v>
      </c>
      <c r="E613" s="3">
        <v>9.557162285</v>
      </c>
      <c r="F613" s="3">
        <v>0.652701557</v>
      </c>
      <c r="G613" s="3">
        <v>54.45999908</v>
      </c>
      <c r="H613" s="3">
        <v>0.771871924</v>
      </c>
      <c r="I613" s="3">
        <v>-0.211015776</v>
      </c>
      <c r="J613" s="3">
        <v>0.850830913</v>
      </c>
    </row>
    <row r="614">
      <c r="A614" s="1" t="s">
        <v>61</v>
      </c>
      <c r="B614" s="1" t="s">
        <v>36</v>
      </c>
      <c r="C614" s="1">
        <v>2011.0</v>
      </c>
      <c r="D614" s="2">
        <v>4.203030586</v>
      </c>
      <c r="E614" s="3">
        <v>9.263072014</v>
      </c>
      <c r="F614" s="3">
        <v>0.502937376</v>
      </c>
      <c r="G614" s="3">
        <v>63.79999924</v>
      </c>
      <c r="H614" s="3">
        <v>0.632464528</v>
      </c>
      <c r="I614" s="3">
        <v>-0.257870644</v>
      </c>
      <c r="J614" s="3">
        <v>0.353346407</v>
      </c>
    </row>
    <row r="615">
      <c r="A615" s="1" t="s">
        <v>12</v>
      </c>
      <c r="B615" s="1" t="s">
        <v>3</v>
      </c>
      <c r="C615" s="1">
        <v>2011.0</v>
      </c>
      <c r="D615" s="2">
        <v>6.621312141</v>
      </c>
      <c r="E615" s="3">
        <v>10.81492519</v>
      </c>
      <c r="F615" s="3">
        <v>0.947236657</v>
      </c>
      <c r="G615" s="3">
        <v>70.01999664</v>
      </c>
      <c r="H615" s="3">
        <v>0.906293273</v>
      </c>
      <c r="I615" s="3">
        <v>0.028501119</v>
      </c>
      <c r="J615" s="3">
        <v>0.677172124</v>
      </c>
    </row>
    <row r="616">
      <c r="A616" s="1" t="s">
        <v>62</v>
      </c>
      <c r="B616" s="1" t="s">
        <v>42</v>
      </c>
      <c r="C616" s="1">
        <v>2011.0</v>
      </c>
      <c r="D616" s="2">
        <v>5.608199596</v>
      </c>
      <c r="E616" s="3">
        <v>8.325683594</v>
      </c>
      <c r="F616" s="3">
        <v>0.724297225</v>
      </c>
      <c r="G616" s="3">
        <v>54.74000168</v>
      </c>
      <c r="H616" s="3">
        <v>0.851896167</v>
      </c>
      <c r="I616" s="3">
        <v>0.008777838</v>
      </c>
      <c r="J616" s="3">
        <v>0.790444314</v>
      </c>
    </row>
    <row r="617">
      <c r="A617" s="1" t="s">
        <v>13</v>
      </c>
      <c r="B617" s="1" t="s">
        <v>3</v>
      </c>
      <c r="C617" s="1">
        <v>2011.0</v>
      </c>
      <c r="D617" s="2">
        <v>5.372039795</v>
      </c>
      <c r="E617" s="3">
        <v>10.31951046</v>
      </c>
      <c r="F617" s="3">
        <v>0.85155499</v>
      </c>
      <c r="G617" s="3">
        <v>70.08000183</v>
      </c>
      <c r="H617" s="3">
        <v>0.528125942</v>
      </c>
      <c r="I617" s="3">
        <v>-0.318965465</v>
      </c>
      <c r="J617" s="3">
        <v>0.941152513</v>
      </c>
    </row>
    <row r="618">
      <c r="A618" s="1" t="s">
        <v>63</v>
      </c>
      <c r="B618" s="1" t="s">
        <v>5</v>
      </c>
      <c r="C618" s="1">
        <v>2011.0</v>
      </c>
      <c r="D618" s="2">
        <v>5.743353844</v>
      </c>
      <c r="E618" s="3">
        <v>8.923148155</v>
      </c>
      <c r="F618" s="3">
        <v>0.768112421</v>
      </c>
      <c r="G618" s="3">
        <v>60.38000107</v>
      </c>
      <c r="H618" s="3">
        <v>0.762963116</v>
      </c>
      <c r="I618" s="3">
        <v>0.006158426</v>
      </c>
      <c r="J618" s="3">
        <v>0.863039374</v>
      </c>
    </row>
    <row r="619">
      <c r="A619" s="1" t="s">
        <v>162</v>
      </c>
      <c r="B619" s="1" t="s">
        <v>42</v>
      </c>
      <c r="C619" s="1">
        <v>2011.0</v>
      </c>
      <c r="D619" s="2">
        <v>4.044569492</v>
      </c>
      <c r="E619" s="3">
        <v>7.556332588</v>
      </c>
      <c r="F619" s="3">
        <v>0.598465562</v>
      </c>
      <c r="G619" s="3">
        <v>51.02000046</v>
      </c>
      <c r="H619" s="3">
        <v>0.796830237</v>
      </c>
      <c r="I619" s="3">
        <v>0.039881401</v>
      </c>
      <c r="J619" s="3">
        <v>0.743256271</v>
      </c>
    </row>
    <row r="620">
      <c r="A620" s="1" t="s">
        <v>64</v>
      </c>
      <c r="B620" s="1" t="s">
        <v>5</v>
      </c>
      <c r="C620" s="1">
        <v>2011.0</v>
      </c>
      <c r="D620" s="2">
        <v>4.844573975</v>
      </c>
      <c r="E620" s="3">
        <v>8.022003174</v>
      </c>
      <c r="F620" s="3">
        <v>0.567039013</v>
      </c>
      <c r="G620" s="3">
        <v>33.31999969</v>
      </c>
      <c r="H620" s="3">
        <v>0.412587792</v>
      </c>
      <c r="I620" s="3">
        <v>0.197879672</v>
      </c>
      <c r="J620" s="3">
        <v>0.681960106</v>
      </c>
    </row>
    <row r="621">
      <c r="A621" s="1" t="s">
        <v>65</v>
      </c>
      <c r="B621" s="1" t="s">
        <v>5</v>
      </c>
      <c r="C621" s="1">
        <v>2011.0</v>
      </c>
      <c r="D621" s="2">
        <v>4.961031437</v>
      </c>
      <c r="E621" s="3">
        <v>8.491849899</v>
      </c>
      <c r="F621" s="3">
        <v>0.76570183</v>
      </c>
      <c r="G621" s="3">
        <v>62.09999847</v>
      </c>
      <c r="H621" s="3">
        <v>0.783369064</v>
      </c>
      <c r="I621" s="3">
        <v>0.094304964</v>
      </c>
      <c r="J621" s="3">
        <v>0.883963168</v>
      </c>
    </row>
    <row r="622">
      <c r="A622" s="1" t="s">
        <v>66</v>
      </c>
      <c r="B622" s="1" t="s">
        <v>19</v>
      </c>
      <c r="C622" s="1">
        <v>2011.0</v>
      </c>
      <c r="D622" s="2">
        <v>5.474010944</v>
      </c>
      <c r="E622" s="3">
        <v>10.88690948</v>
      </c>
      <c r="F622" s="3">
        <v>0.846060157</v>
      </c>
      <c r="G622" s="4"/>
      <c r="H622" s="3">
        <v>0.894330144</v>
      </c>
      <c r="I622" s="3">
        <v>0.230172053</v>
      </c>
      <c r="J622" s="3">
        <v>0.244886592</v>
      </c>
    </row>
    <row r="623">
      <c r="A623" s="1" t="s">
        <v>14</v>
      </c>
      <c r="B623" s="1" t="s">
        <v>15</v>
      </c>
      <c r="C623" s="1">
        <v>2011.0</v>
      </c>
      <c r="D623" s="2">
        <v>4.917602539</v>
      </c>
      <c r="E623" s="3">
        <v>10.1268425</v>
      </c>
      <c r="F623" s="3">
        <v>0.893662214</v>
      </c>
      <c r="G623" s="3">
        <v>65.95999908</v>
      </c>
      <c r="H623" s="3">
        <v>0.631100118</v>
      </c>
      <c r="I623" s="3">
        <v>-0.092765242</v>
      </c>
      <c r="J623" s="3">
        <v>0.939908028</v>
      </c>
    </row>
    <row r="624">
      <c r="A624" s="1" t="s">
        <v>67</v>
      </c>
      <c r="B624" s="1" t="s">
        <v>25</v>
      </c>
      <c r="C624" s="1">
        <v>2011.0</v>
      </c>
      <c r="D624" s="2">
        <v>4.634871483</v>
      </c>
      <c r="E624" s="3">
        <v>8.383486748</v>
      </c>
      <c r="F624" s="3">
        <v>0.552593112</v>
      </c>
      <c r="G624" s="3">
        <v>57.65999985</v>
      </c>
      <c r="H624" s="3">
        <v>0.837551653</v>
      </c>
      <c r="I624" s="3">
        <v>-0.039746966</v>
      </c>
      <c r="J624" s="3">
        <v>0.907793522</v>
      </c>
    </row>
    <row r="625">
      <c r="A625" s="1" t="s">
        <v>68</v>
      </c>
      <c r="B625" s="1" t="s">
        <v>47</v>
      </c>
      <c r="C625" s="1">
        <v>2011.0</v>
      </c>
      <c r="D625" s="2">
        <v>5.172608376</v>
      </c>
      <c r="E625" s="3">
        <v>9.060741425</v>
      </c>
      <c r="F625" s="3">
        <v>0.82497704</v>
      </c>
      <c r="G625" s="3">
        <v>61.41999817</v>
      </c>
      <c r="H625" s="3">
        <v>0.878287196</v>
      </c>
      <c r="I625" s="3">
        <v>0.435677022</v>
      </c>
      <c r="J625" s="3">
        <v>0.962294877</v>
      </c>
    </row>
    <row r="626">
      <c r="A626" s="1" t="s">
        <v>16</v>
      </c>
      <c r="B626" s="1" t="s">
        <v>10</v>
      </c>
      <c r="C626" s="1">
        <v>2011.0</v>
      </c>
      <c r="D626" s="2">
        <v>4.767507076</v>
      </c>
      <c r="E626" s="3">
        <v>9.635751724</v>
      </c>
      <c r="F626" s="3">
        <v>0.582237065</v>
      </c>
      <c r="G626" s="3">
        <v>65.13999939</v>
      </c>
      <c r="H626" s="3">
        <v>0.797573686</v>
      </c>
      <c r="I626" s="3">
        <v>0.190745592</v>
      </c>
      <c r="J626" s="3">
        <v>0.664581537</v>
      </c>
    </row>
    <row r="627">
      <c r="A627" s="1" t="s">
        <v>144</v>
      </c>
      <c r="B627" s="1" t="s">
        <v>10</v>
      </c>
      <c r="C627" s="1">
        <v>2011.0</v>
      </c>
      <c r="D627" s="2">
        <v>4.725366116</v>
      </c>
      <c r="E627" s="3">
        <v>9.047007561</v>
      </c>
      <c r="F627" s="3">
        <v>0.750748634</v>
      </c>
      <c r="G627" s="3">
        <v>60.88000107</v>
      </c>
      <c r="H627" s="3">
        <v>0.347414047</v>
      </c>
      <c r="I627" s="3">
        <v>-0.064874478</v>
      </c>
      <c r="J627" s="3">
        <v>0.780027211</v>
      </c>
    </row>
    <row r="628">
      <c r="A628" s="1" t="s">
        <v>69</v>
      </c>
      <c r="B628" s="1" t="s">
        <v>3</v>
      </c>
      <c r="C628" s="1">
        <v>2011.0</v>
      </c>
      <c r="D628" s="2">
        <v>7.006904125</v>
      </c>
      <c r="E628" s="3">
        <v>10.89139748</v>
      </c>
      <c r="F628" s="3">
        <v>0.977377594</v>
      </c>
      <c r="G628" s="3">
        <v>70.22000122</v>
      </c>
      <c r="H628" s="3">
        <v>0.952034354</v>
      </c>
      <c r="I628" s="3">
        <v>0.378097326</v>
      </c>
      <c r="J628" s="3">
        <v>0.589912653</v>
      </c>
    </row>
    <row r="629">
      <c r="A629" s="1" t="s">
        <v>70</v>
      </c>
      <c r="B629" s="1" t="s">
        <v>10</v>
      </c>
      <c r="C629" s="1">
        <v>2011.0</v>
      </c>
      <c r="D629" s="2">
        <v>7.433147907</v>
      </c>
      <c r="E629" s="3">
        <v>10.47169018</v>
      </c>
      <c r="F629" s="3">
        <v>0.892696559</v>
      </c>
      <c r="G629" s="3">
        <v>71.48000336</v>
      </c>
      <c r="H629" s="3">
        <v>0.722269237</v>
      </c>
      <c r="I629" s="3">
        <v>0.138089314</v>
      </c>
      <c r="J629" s="3">
        <v>0.891295373</v>
      </c>
    </row>
    <row r="630">
      <c r="A630" s="1" t="s">
        <v>17</v>
      </c>
      <c r="B630" s="1" t="s">
        <v>3</v>
      </c>
      <c r="C630" s="1">
        <v>2011.0</v>
      </c>
      <c r="D630" s="2">
        <v>6.057086468</v>
      </c>
      <c r="E630" s="3">
        <v>10.66644764</v>
      </c>
      <c r="F630" s="3">
        <v>0.913309336</v>
      </c>
      <c r="G630" s="3">
        <v>71.19999695</v>
      </c>
      <c r="H630" s="3">
        <v>0.567738414</v>
      </c>
      <c r="I630" s="3">
        <v>-0.021660324</v>
      </c>
      <c r="J630" s="3">
        <v>0.933460951</v>
      </c>
    </row>
    <row r="631">
      <c r="A631" s="1" t="s">
        <v>71</v>
      </c>
      <c r="B631" s="1" t="s">
        <v>5</v>
      </c>
      <c r="C631" s="1">
        <v>2011.0</v>
      </c>
      <c r="D631" s="2">
        <v>5.374446392</v>
      </c>
      <c r="E631" s="3">
        <v>9.192560196</v>
      </c>
      <c r="F631" s="3">
        <v>0.854584217</v>
      </c>
      <c r="G631" s="3">
        <v>66.59999847</v>
      </c>
      <c r="H631" s="3">
        <v>0.795613527</v>
      </c>
      <c r="I631" s="3">
        <v>-0.068648472</v>
      </c>
      <c r="J631" s="3">
        <v>0.909116149</v>
      </c>
    </row>
    <row r="632">
      <c r="A632" s="1" t="s">
        <v>18</v>
      </c>
      <c r="B632" s="1" t="s">
        <v>19</v>
      </c>
      <c r="C632" s="1">
        <v>2011.0</v>
      </c>
      <c r="D632" s="2">
        <v>6.262793541</v>
      </c>
      <c r="E632" s="3">
        <v>10.54927063</v>
      </c>
      <c r="F632" s="3">
        <v>0.916703701</v>
      </c>
      <c r="G632" s="3">
        <v>73.12000275</v>
      </c>
      <c r="H632" s="3">
        <v>0.814396441</v>
      </c>
      <c r="I632" s="3">
        <v>-0.057087187</v>
      </c>
      <c r="J632" s="3">
        <v>0.733798981</v>
      </c>
    </row>
    <row r="633">
      <c r="A633" s="1" t="s">
        <v>20</v>
      </c>
      <c r="B633" s="1" t="s">
        <v>10</v>
      </c>
      <c r="C633" s="1">
        <v>2011.0</v>
      </c>
      <c r="D633" s="2">
        <v>5.539327621</v>
      </c>
      <c r="E633" s="3">
        <v>9.383052826</v>
      </c>
      <c r="F633" s="3">
        <v>0.87791878</v>
      </c>
      <c r="G633" s="3">
        <v>66.87999725</v>
      </c>
      <c r="H633" s="3">
        <v>0.759564519</v>
      </c>
      <c r="I633" s="3">
        <v>-0.152626708</v>
      </c>
      <c r="J633" s="4"/>
    </row>
    <row r="634">
      <c r="A634" s="1" t="s">
        <v>72</v>
      </c>
      <c r="B634" s="1" t="s">
        <v>36</v>
      </c>
      <c r="C634" s="1">
        <v>2011.0</v>
      </c>
      <c r="D634" s="2">
        <v>5.735662937</v>
      </c>
      <c r="E634" s="3">
        <v>9.997436523</v>
      </c>
      <c r="F634" s="3">
        <v>0.904971361</v>
      </c>
      <c r="G634" s="3">
        <v>61.0</v>
      </c>
      <c r="H634" s="3">
        <v>0.877888083</v>
      </c>
      <c r="I634" s="3">
        <v>-0.239027992</v>
      </c>
      <c r="J634" s="3">
        <v>0.801724195</v>
      </c>
    </row>
    <row r="635">
      <c r="A635" s="1" t="s">
        <v>73</v>
      </c>
      <c r="B635" s="1" t="s">
        <v>42</v>
      </c>
      <c r="C635" s="1">
        <v>2011.0</v>
      </c>
      <c r="D635" s="2">
        <v>4.405310154</v>
      </c>
      <c r="E635" s="3">
        <v>8.249103546</v>
      </c>
      <c r="F635" s="3">
        <v>0.846307576</v>
      </c>
      <c r="G635" s="3">
        <v>54.02000046</v>
      </c>
      <c r="H635" s="3">
        <v>0.708659172</v>
      </c>
      <c r="I635" s="3">
        <v>0.012076978</v>
      </c>
      <c r="J635" s="3">
        <v>0.922664165</v>
      </c>
    </row>
    <row r="636">
      <c r="A636" s="1" t="s">
        <v>130</v>
      </c>
      <c r="B636" s="1" t="s">
        <v>15</v>
      </c>
      <c r="C636" s="1">
        <v>2011.0</v>
      </c>
      <c r="D636" s="2">
        <v>4.859501839</v>
      </c>
      <c r="E636" s="3">
        <v>8.992258072</v>
      </c>
      <c r="F636" s="3">
        <v>0.75910157</v>
      </c>
      <c r="G636" s="4"/>
      <c r="H636" s="3">
        <v>0.588978767</v>
      </c>
      <c r="I636" s="3">
        <v>0.006247061</v>
      </c>
      <c r="J636" s="3">
        <v>0.919211984</v>
      </c>
    </row>
    <row r="637">
      <c r="A637" s="1" t="s">
        <v>74</v>
      </c>
      <c r="B637" s="1" t="s">
        <v>10</v>
      </c>
      <c r="C637" s="1">
        <v>2011.0</v>
      </c>
      <c r="D637" s="2">
        <v>6.377699375</v>
      </c>
      <c r="E637" s="3">
        <v>11.02446365</v>
      </c>
      <c r="F637" s="3">
        <v>0.881911993</v>
      </c>
      <c r="G637" s="3">
        <v>69.40000153</v>
      </c>
      <c r="H637" s="3">
        <v>0.768603504</v>
      </c>
      <c r="I637" s="4"/>
      <c r="J637" s="3">
        <v>0.560423911</v>
      </c>
    </row>
    <row r="638">
      <c r="A638" s="1" t="s">
        <v>75</v>
      </c>
      <c r="B638" s="1" t="s">
        <v>36</v>
      </c>
      <c r="C638" s="1">
        <v>2011.0</v>
      </c>
      <c r="D638" s="2">
        <v>4.921049118</v>
      </c>
      <c r="E638" s="3">
        <v>8.374398232</v>
      </c>
      <c r="F638" s="3">
        <v>0.891404092</v>
      </c>
      <c r="G638" s="3">
        <v>62.02000046</v>
      </c>
      <c r="H638" s="3">
        <v>0.747808456</v>
      </c>
      <c r="I638" s="3">
        <v>-0.156828687</v>
      </c>
      <c r="J638" s="3">
        <v>0.932496965</v>
      </c>
    </row>
    <row r="639">
      <c r="A639" s="1" t="s">
        <v>76</v>
      </c>
      <c r="B639" s="1" t="s">
        <v>47</v>
      </c>
      <c r="C639" s="1">
        <v>2011.0</v>
      </c>
      <c r="D639" s="2">
        <v>4.703749657</v>
      </c>
      <c r="E639" s="3">
        <v>8.537691116</v>
      </c>
      <c r="F639" s="3">
        <v>0.690877795</v>
      </c>
      <c r="G639" s="3">
        <v>57.77999878</v>
      </c>
      <c r="H639" s="3">
        <v>0.881633818</v>
      </c>
      <c r="I639" s="3">
        <v>0.456965566</v>
      </c>
      <c r="J639" s="3">
        <v>0.587321937</v>
      </c>
    </row>
    <row r="640">
      <c r="A640" s="1" t="s">
        <v>77</v>
      </c>
      <c r="B640" s="1" t="s">
        <v>15</v>
      </c>
      <c r="C640" s="1">
        <v>2011.0</v>
      </c>
      <c r="D640" s="2">
        <v>4.966811657</v>
      </c>
      <c r="E640" s="3">
        <v>10.00411987</v>
      </c>
      <c r="F640" s="3">
        <v>0.836042464</v>
      </c>
      <c r="G640" s="3">
        <v>64.59999847</v>
      </c>
      <c r="H640" s="3">
        <v>0.56446445</v>
      </c>
      <c r="I640" s="3">
        <v>-0.004240889</v>
      </c>
      <c r="J640" s="3">
        <v>0.9342556</v>
      </c>
    </row>
    <row r="641">
      <c r="A641" s="1" t="s">
        <v>21</v>
      </c>
      <c r="B641" s="1" t="s">
        <v>10</v>
      </c>
      <c r="C641" s="1">
        <v>2011.0</v>
      </c>
      <c r="D641" s="2">
        <v>5.187571526</v>
      </c>
      <c r="E641" s="3">
        <v>9.863549232</v>
      </c>
      <c r="F641" s="3">
        <v>0.732914627</v>
      </c>
      <c r="G641" s="3">
        <v>65.45999908</v>
      </c>
      <c r="H641" s="3">
        <v>0.657106042</v>
      </c>
      <c r="I641" s="3">
        <v>4.487E-4</v>
      </c>
      <c r="J641" s="3">
        <v>0.910560846</v>
      </c>
    </row>
    <row r="642">
      <c r="A642" s="1" t="s">
        <v>163</v>
      </c>
      <c r="B642" s="1" t="s">
        <v>42</v>
      </c>
      <c r="C642" s="1">
        <v>2011.0</v>
      </c>
      <c r="D642" s="2">
        <v>4.89751482</v>
      </c>
      <c r="E642" s="3">
        <v>7.785040379</v>
      </c>
      <c r="F642" s="3">
        <v>0.824085355</v>
      </c>
      <c r="G642" s="3">
        <v>41.52000046</v>
      </c>
      <c r="H642" s="3">
        <v>0.618259728</v>
      </c>
      <c r="I642" s="3">
        <v>-0.089228854</v>
      </c>
      <c r="J642" s="3">
        <v>0.767675638</v>
      </c>
    </row>
    <row r="643">
      <c r="A643" s="1" t="s">
        <v>78</v>
      </c>
      <c r="B643" s="1" t="s">
        <v>15</v>
      </c>
      <c r="C643" s="1">
        <v>2011.0</v>
      </c>
      <c r="D643" s="2">
        <v>5.43243742</v>
      </c>
      <c r="E643" s="3">
        <v>10.16464233</v>
      </c>
      <c r="F643" s="3">
        <v>0.911411285</v>
      </c>
      <c r="G643" s="3">
        <v>64.5</v>
      </c>
      <c r="H643" s="3">
        <v>0.565797269</v>
      </c>
      <c r="I643" s="3">
        <v>-0.151546523</v>
      </c>
      <c r="J643" s="3">
        <v>0.963511646</v>
      </c>
    </row>
    <row r="644">
      <c r="A644" s="1" t="s">
        <v>150</v>
      </c>
      <c r="B644" s="1" t="s">
        <v>3</v>
      </c>
      <c r="C644" s="1">
        <v>2011.0</v>
      </c>
      <c r="D644" s="2">
        <v>7.101400375</v>
      </c>
      <c r="E644" s="3">
        <v>11.63512897</v>
      </c>
      <c r="F644" s="3">
        <v>0.934090614</v>
      </c>
      <c r="G644" s="3">
        <v>70.69999695</v>
      </c>
      <c r="H644" s="3">
        <v>0.961830735</v>
      </c>
      <c r="I644" s="3">
        <v>0.09795773</v>
      </c>
      <c r="J644" s="3">
        <v>0.3881706</v>
      </c>
    </row>
    <row r="645">
      <c r="A645" s="1" t="s">
        <v>79</v>
      </c>
      <c r="B645" s="1" t="s">
        <v>42</v>
      </c>
      <c r="C645" s="1">
        <v>2011.0</v>
      </c>
      <c r="D645" s="2">
        <v>4.381415367</v>
      </c>
      <c r="E645" s="3">
        <v>7.308839321</v>
      </c>
      <c r="F645" s="3">
        <v>0.818402648</v>
      </c>
      <c r="G645" s="3">
        <v>55.34000015</v>
      </c>
      <c r="H645" s="3">
        <v>0.545555592</v>
      </c>
      <c r="I645" s="3">
        <v>-0.061400827</v>
      </c>
      <c r="J645" s="3">
        <v>0.897100151</v>
      </c>
    </row>
    <row r="646">
      <c r="A646" s="1" t="s">
        <v>80</v>
      </c>
      <c r="B646" s="1" t="s">
        <v>42</v>
      </c>
      <c r="C646" s="1">
        <v>2011.0</v>
      </c>
      <c r="D646" s="2">
        <v>3.946062565</v>
      </c>
      <c r="E646" s="3">
        <v>7.232430458</v>
      </c>
      <c r="F646" s="3">
        <v>0.612736762</v>
      </c>
      <c r="G646" s="3">
        <v>50.65999985</v>
      </c>
      <c r="H646" s="3">
        <v>0.733463824</v>
      </c>
      <c r="I646" s="3">
        <v>0.073304281</v>
      </c>
      <c r="J646" s="3">
        <v>0.852994204</v>
      </c>
    </row>
    <row r="647">
      <c r="A647" s="1" t="s">
        <v>81</v>
      </c>
      <c r="B647" s="1" t="s">
        <v>47</v>
      </c>
      <c r="C647" s="1">
        <v>2011.0</v>
      </c>
      <c r="D647" s="2">
        <v>5.786367416</v>
      </c>
      <c r="E647" s="3">
        <v>9.947520256</v>
      </c>
      <c r="F647" s="3">
        <v>0.770422995</v>
      </c>
      <c r="G647" s="3">
        <v>65.48000336</v>
      </c>
      <c r="H647" s="3">
        <v>0.840359092</v>
      </c>
      <c r="I647" s="3">
        <v>-0.018508431</v>
      </c>
      <c r="J647" s="3">
        <v>0.841504574</v>
      </c>
    </row>
    <row r="648">
      <c r="A648" s="1" t="s">
        <v>82</v>
      </c>
      <c r="B648" s="1" t="s">
        <v>42</v>
      </c>
      <c r="C648" s="1">
        <v>2011.0</v>
      </c>
      <c r="D648" s="2">
        <v>4.666832924</v>
      </c>
      <c r="E648" s="3">
        <v>7.609437943</v>
      </c>
      <c r="F648" s="3">
        <v>0.795505047</v>
      </c>
      <c r="G648" s="3">
        <v>51.63999939</v>
      </c>
      <c r="H648" s="3">
        <v>0.822847605</v>
      </c>
      <c r="I648" s="3">
        <v>-0.100026391</v>
      </c>
      <c r="J648" s="3">
        <v>0.726062477</v>
      </c>
    </row>
    <row r="649">
      <c r="A649" s="1" t="s">
        <v>151</v>
      </c>
      <c r="B649" s="1" t="s">
        <v>3</v>
      </c>
      <c r="C649" s="1">
        <v>2011.0</v>
      </c>
      <c r="D649" s="2">
        <v>6.154718399</v>
      </c>
      <c r="E649" s="3">
        <v>10.40214825</v>
      </c>
      <c r="F649" s="3">
        <v>0.922639728</v>
      </c>
      <c r="G649" s="3">
        <v>70.58000183</v>
      </c>
      <c r="H649" s="3">
        <v>0.881921828</v>
      </c>
      <c r="I649" s="3">
        <v>0.289619535</v>
      </c>
      <c r="J649" s="4"/>
    </row>
    <row r="650">
      <c r="A650" s="1" t="s">
        <v>132</v>
      </c>
      <c r="B650" s="1" t="s">
        <v>42</v>
      </c>
      <c r="C650" s="1">
        <v>2011.0</v>
      </c>
      <c r="D650" s="2">
        <v>4.784804344</v>
      </c>
      <c r="E650" s="3">
        <v>8.481584549</v>
      </c>
      <c r="F650" s="3">
        <v>0.750276566</v>
      </c>
      <c r="G650" s="3">
        <v>57.70000076</v>
      </c>
      <c r="H650" s="3">
        <v>0.566920221</v>
      </c>
      <c r="I650" s="3">
        <v>0.049530253</v>
      </c>
      <c r="J650" s="3">
        <v>0.746937871</v>
      </c>
    </row>
    <row r="651">
      <c r="A651" s="1" t="s">
        <v>164</v>
      </c>
      <c r="B651" s="1" t="s">
        <v>42</v>
      </c>
      <c r="C651" s="1">
        <v>2011.0</v>
      </c>
      <c r="D651" s="2">
        <v>5.477073193</v>
      </c>
      <c r="E651" s="3">
        <v>9.797497749</v>
      </c>
      <c r="F651" s="3">
        <v>0.80027318</v>
      </c>
      <c r="G651" s="3">
        <v>63.52000046</v>
      </c>
      <c r="H651" s="3">
        <v>0.848193765</v>
      </c>
      <c r="I651" s="3">
        <v>0.185815439</v>
      </c>
      <c r="J651" s="3">
        <v>0.846761405</v>
      </c>
    </row>
    <row r="652">
      <c r="A652" s="1" t="s">
        <v>22</v>
      </c>
      <c r="B652" s="1" t="s">
        <v>5</v>
      </c>
      <c r="C652" s="1">
        <v>2011.0</v>
      </c>
      <c r="D652" s="2">
        <v>6.909515381</v>
      </c>
      <c r="E652" s="3">
        <v>9.821863174</v>
      </c>
      <c r="F652" s="3">
        <v>0.824064076</v>
      </c>
      <c r="G652" s="3">
        <v>65.23999786</v>
      </c>
      <c r="H652" s="3">
        <v>0.831368089</v>
      </c>
      <c r="I652" s="3">
        <v>-0.103744388</v>
      </c>
      <c r="J652" s="3">
        <v>0.697580218</v>
      </c>
    </row>
    <row r="653">
      <c r="A653" s="1" t="s">
        <v>83</v>
      </c>
      <c r="B653" s="1" t="s">
        <v>36</v>
      </c>
      <c r="C653" s="1">
        <v>2011.0</v>
      </c>
      <c r="D653" s="2">
        <v>5.792262554</v>
      </c>
      <c r="E653" s="3">
        <v>9.110533714</v>
      </c>
      <c r="F653" s="3">
        <v>0.869413555</v>
      </c>
      <c r="G653" s="3">
        <v>61.38000107</v>
      </c>
      <c r="H653" s="3">
        <v>0.62802279</v>
      </c>
      <c r="I653" s="3">
        <v>-0.084542379</v>
      </c>
      <c r="J653" s="3">
        <v>0.956644356</v>
      </c>
    </row>
    <row r="654">
      <c r="A654" s="1" t="s">
        <v>133</v>
      </c>
      <c r="B654" s="1" t="s">
        <v>19</v>
      </c>
      <c r="C654" s="1">
        <v>2011.0</v>
      </c>
      <c r="D654" s="2">
        <v>5.031173706</v>
      </c>
      <c r="E654" s="3">
        <v>9.069442749</v>
      </c>
      <c r="F654" s="3">
        <v>0.947885275</v>
      </c>
      <c r="G654" s="3">
        <v>58.22000122</v>
      </c>
      <c r="H654" s="3">
        <v>0.700345695</v>
      </c>
      <c r="I654" s="3">
        <v>0.147523403</v>
      </c>
      <c r="J654" s="3">
        <v>0.931158841</v>
      </c>
    </row>
    <row r="655">
      <c r="A655" s="1" t="s">
        <v>134</v>
      </c>
      <c r="B655" s="1" t="s">
        <v>15</v>
      </c>
      <c r="C655" s="1">
        <v>2011.0</v>
      </c>
      <c r="D655" s="2">
        <v>5.223116875</v>
      </c>
      <c r="E655" s="3">
        <v>9.757913589</v>
      </c>
      <c r="F655" s="3">
        <v>0.817631543</v>
      </c>
      <c r="G655" s="3">
        <v>66.27999878</v>
      </c>
      <c r="H655" s="3">
        <v>0.546081364</v>
      </c>
      <c r="I655" s="3">
        <v>-0.229605079</v>
      </c>
      <c r="J655" s="3">
        <v>0.762383521</v>
      </c>
    </row>
    <row r="656">
      <c r="A656" s="1" t="s">
        <v>158</v>
      </c>
      <c r="B656" s="1" t="s">
        <v>10</v>
      </c>
      <c r="C656" s="1">
        <v>2011.0</v>
      </c>
      <c r="D656" s="2">
        <v>5.084972858</v>
      </c>
      <c r="E656" s="3">
        <v>8.710196495</v>
      </c>
      <c r="F656" s="3">
        <v>0.833385289</v>
      </c>
      <c r="G656" s="3">
        <v>62.65999985</v>
      </c>
      <c r="H656" s="3">
        <v>0.578930736</v>
      </c>
      <c r="I656" s="3">
        <v>-0.215434268</v>
      </c>
      <c r="J656" s="3">
        <v>0.875224829</v>
      </c>
    </row>
    <row r="657">
      <c r="A657" s="1" t="s">
        <v>84</v>
      </c>
      <c r="B657" s="1" t="s">
        <v>42</v>
      </c>
      <c r="C657" s="1">
        <v>2011.0</v>
      </c>
      <c r="D657" s="2">
        <v>4.971111774</v>
      </c>
      <c r="E657" s="3">
        <v>6.996473789</v>
      </c>
      <c r="F657" s="3">
        <v>0.817624569</v>
      </c>
      <c r="G657" s="3">
        <v>46.91999817</v>
      </c>
      <c r="H657" s="3">
        <v>0.639206827</v>
      </c>
      <c r="I657" s="3">
        <v>-0.026565693</v>
      </c>
      <c r="J657" s="3">
        <v>0.718758941</v>
      </c>
    </row>
    <row r="658">
      <c r="A658" s="1" t="s">
        <v>85</v>
      </c>
      <c r="B658" s="1" t="s">
        <v>25</v>
      </c>
      <c r="C658" s="1">
        <v>2011.0</v>
      </c>
      <c r="D658" s="2">
        <v>3.809444666</v>
      </c>
      <c r="E658" s="3">
        <v>7.924372196</v>
      </c>
      <c r="F658" s="3">
        <v>0.740979373</v>
      </c>
      <c r="G658" s="3">
        <v>59.95999908</v>
      </c>
      <c r="H658" s="3">
        <v>0.524797678</v>
      </c>
      <c r="I658" s="3">
        <v>-0.020626685</v>
      </c>
      <c r="J658" s="3">
        <v>0.934563756</v>
      </c>
    </row>
    <row r="659">
      <c r="A659" s="1" t="s">
        <v>23</v>
      </c>
      <c r="B659" s="1" t="s">
        <v>3</v>
      </c>
      <c r="C659" s="1">
        <v>2011.0</v>
      </c>
      <c r="D659" s="2">
        <v>7.563797951</v>
      </c>
      <c r="E659" s="3">
        <v>10.87036133</v>
      </c>
      <c r="F659" s="3">
        <v>0.938396096</v>
      </c>
      <c r="G659" s="3">
        <v>70.94000244</v>
      </c>
      <c r="H659" s="3">
        <v>0.92543155</v>
      </c>
      <c r="I659" s="3">
        <v>0.331632972</v>
      </c>
      <c r="J659" s="3">
        <v>0.359395891</v>
      </c>
    </row>
    <row r="660">
      <c r="A660" s="1" t="s">
        <v>86</v>
      </c>
      <c r="B660" s="1" t="s">
        <v>1</v>
      </c>
      <c r="C660" s="1">
        <v>2011.0</v>
      </c>
      <c r="D660" s="2">
        <v>7.190638065</v>
      </c>
      <c r="E660" s="3">
        <v>10.54895306</v>
      </c>
      <c r="F660" s="3">
        <v>0.953649879</v>
      </c>
      <c r="G660" s="3">
        <v>69.81999969</v>
      </c>
      <c r="H660" s="3">
        <v>0.934768736</v>
      </c>
      <c r="I660" s="3">
        <v>0.279310256</v>
      </c>
      <c r="J660" s="3">
        <v>0.269330204</v>
      </c>
    </row>
    <row r="661">
      <c r="A661" s="1" t="s">
        <v>87</v>
      </c>
      <c r="B661" s="1" t="s">
        <v>5</v>
      </c>
      <c r="C661" s="1">
        <v>2011.0</v>
      </c>
      <c r="D661" s="2">
        <v>5.385705471</v>
      </c>
      <c r="E661" s="3">
        <v>8.477496147</v>
      </c>
      <c r="F661" s="3">
        <v>0.800305128</v>
      </c>
      <c r="G661" s="3">
        <v>64.80000305</v>
      </c>
      <c r="H661" s="3">
        <v>0.778591037</v>
      </c>
      <c r="I661" s="3">
        <v>-0.021448839</v>
      </c>
      <c r="J661" s="3">
        <v>0.760242522</v>
      </c>
    </row>
    <row r="662">
      <c r="A662" s="1" t="s">
        <v>88</v>
      </c>
      <c r="B662" s="1" t="s">
        <v>42</v>
      </c>
      <c r="C662" s="1">
        <v>2011.0</v>
      </c>
      <c r="D662" s="2">
        <v>4.555829525</v>
      </c>
      <c r="E662" s="3">
        <v>6.918029308</v>
      </c>
      <c r="F662" s="3">
        <v>0.817660689</v>
      </c>
      <c r="G662" s="3">
        <v>52.34000015</v>
      </c>
      <c r="H662" s="3">
        <v>0.779515266</v>
      </c>
      <c r="I662" s="3">
        <v>-0.055877484</v>
      </c>
      <c r="J662" s="3">
        <v>0.549093366</v>
      </c>
    </row>
    <row r="663">
      <c r="A663" s="1" t="s">
        <v>136</v>
      </c>
      <c r="B663" s="1" t="s">
        <v>15</v>
      </c>
      <c r="C663" s="1">
        <v>2011.0</v>
      </c>
      <c r="D663" s="2">
        <v>4.898180008</v>
      </c>
      <c r="E663" s="3">
        <v>9.533145905</v>
      </c>
      <c r="F663" s="3">
        <v>0.784300089</v>
      </c>
      <c r="G663" s="3">
        <v>64.98000336</v>
      </c>
      <c r="H663" s="3">
        <v>0.607463241</v>
      </c>
      <c r="I663" s="3">
        <v>-0.091556266</v>
      </c>
      <c r="J663" s="3">
        <v>0.865062475</v>
      </c>
    </row>
    <row r="664">
      <c r="A664" s="1" t="s">
        <v>165</v>
      </c>
      <c r="C664" s="1">
        <v>2011.0</v>
      </c>
      <c r="D664" s="2">
        <v>6.852982044</v>
      </c>
      <c r="E664" s="3">
        <v>10.53862</v>
      </c>
      <c r="F664" s="4"/>
      <c r="G664" s="3">
        <v>62.34000015</v>
      </c>
      <c r="H664" s="3">
        <v>0.916293025</v>
      </c>
      <c r="I664" s="3">
        <v>0.009673225</v>
      </c>
      <c r="J664" s="4"/>
    </row>
    <row r="665">
      <c r="A665" s="1" t="s">
        <v>24</v>
      </c>
      <c r="B665" s="1" t="s">
        <v>25</v>
      </c>
      <c r="C665" s="1">
        <v>2011.0</v>
      </c>
      <c r="D665" s="2">
        <v>5.267186165</v>
      </c>
      <c r="E665" s="3">
        <v>8.314452171</v>
      </c>
      <c r="F665" s="3">
        <v>0.509884119</v>
      </c>
      <c r="G665" s="3">
        <v>54.75999832</v>
      </c>
      <c r="H665" s="3">
        <v>0.375822634</v>
      </c>
      <c r="I665" s="3">
        <v>0.024724497</v>
      </c>
      <c r="J665" s="3">
        <v>0.857177615</v>
      </c>
    </row>
    <row r="666">
      <c r="A666" s="1" t="s">
        <v>91</v>
      </c>
      <c r="B666" s="1" t="s">
        <v>5</v>
      </c>
      <c r="C666" s="1">
        <v>2011.0</v>
      </c>
      <c r="D666" s="2">
        <v>7.24808073</v>
      </c>
      <c r="E666" s="3">
        <v>10.06313229</v>
      </c>
      <c r="F666" s="3">
        <v>0.876284182</v>
      </c>
      <c r="G666" s="3">
        <v>67.66000366</v>
      </c>
      <c r="H666" s="3">
        <v>0.829012871</v>
      </c>
      <c r="I666" s="3">
        <v>0.004947089</v>
      </c>
      <c r="J666" s="3">
        <v>0.839684486</v>
      </c>
    </row>
    <row r="667">
      <c r="A667" s="1" t="s">
        <v>92</v>
      </c>
      <c r="B667" s="1" t="s">
        <v>5</v>
      </c>
      <c r="C667" s="1">
        <v>2011.0</v>
      </c>
      <c r="D667" s="2">
        <v>5.677080631</v>
      </c>
      <c r="E667" s="3">
        <v>9.359894753</v>
      </c>
      <c r="F667" s="3">
        <v>0.869149685</v>
      </c>
      <c r="G667" s="3">
        <v>65.27999878</v>
      </c>
      <c r="H667" s="3">
        <v>0.665864289</v>
      </c>
      <c r="I667" s="3">
        <v>0.181740329</v>
      </c>
      <c r="J667" s="3">
        <v>0.755997002</v>
      </c>
    </row>
    <row r="668">
      <c r="A668" s="1" t="s">
        <v>93</v>
      </c>
      <c r="B668" s="1" t="s">
        <v>5</v>
      </c>
      <c r="C668" s="1">
        <v>2011.0</v>
      </c>
      <c r="D668" s="2">
        <v>5.892457485</v>
      </c>
      <c r="E668" s="3">
        <v>9.26293087</v>
      </c>
      <c r="F668" s="3">
        <v>0.756304562</v>
      </c>
      <c r="G668" s="3">
        <v>67.76000214</v>
      </c>
      <c r="H668" s="3">
        <v>0.772759497</v>
      </c>
      <c r="I668" s="3">
        <v>-0.125832319</v>
      </c>
      <c r="J668" s="3">
        <v>0.823664963</v>
      </c>
    </row>
    <row r="669">
      <c r="A669" s="1" t="s">
        <v>94</v>
      </c>
      <c r="B669" s="1" t="s">
        <v>47</v>
      </c>
      <c r="C669" s="1">
        <v>2011.0</v>
      </c>
      <c r="D669" s="2">
        <v>4.993956566</v>
      </c>
      <c r="E669" s="3">
        <v>8.698753357</v>
      </c>
      <c r="F669" s="3">
        <v>0.788763285</v>
      </c>
      <c r="G669" s="3">
        <v>61.65999985</v>
      </c>
      <c r="H669" s="3">
        <v>0.882837474</v>
      </c>
      <c r="I669" s="3">
        <v>0.070581667</v>
      </c>
      <c r="J669" s="3">
        <v>0.782946467</v>
      </c>
    </row>
    <row r="670">
      <c r="A670" s="1" t="s">
        <v>26</v>
      </c>
      <c r="B670" s="1" t="s">
        <v>15</v>
      </c>
      <c r="C670" s="1">
        <v>2011.0</v>
      </c>
      <c r="D670" s="2">
        <v>5.646204948</v>
      </c>
      <c r="E670" s="3">
        <v>10.12158489</v>
      </c>
      <c r="F670" s="3">
        <v>0.904578626</v>
      </c>
      <c r="G670" s="3">
        <v>67.27999878</v>
      </c>
      <c r="H670" s="3">
        <v>0.868148923</v>
      </c>
      <c r="I670" s="3">
        <v>-0.069783367</v>
      </c>
      <c r="J670" s="3">
        <v>0.907953143</v>
      </c>
    </row>
    <row r="671">
      <c r="A671" s="1" t="s">
        <v>95</v>
      </c>
      <c r="B671" s="1" t="s">
        <v>3</v>
      </c>
      <c r="C671" s="1">
        <v>2011.0</v>
      </c>
      <c r="D671" s="2">
        <v>5.219997883</v>
      </c>
      <c r="E671" s="3">
        <v>10.35152721</v>
      </c>
      <c r="F671" s="3">
        <v>0.855960667</v>
      </c>
      <c r="G671" s="3">
        <v>69.54000092</v>
      </c>
      <c r="H671" s="3">
        <v>0.875092566</v>
      </c>
      <c r="I671" s="3">
        <v>-0.176904023</v>
      </c>
      <c r="J671" s="3">
        <v>0.961977124</v>
      </c>
    </row>
    <row r="672">
      <c r="A672" s="1" t="s">
        <v>152</v>
      </c>
      <c r="C672" s="1">
        <v>2011.0</v>
      </c>
      <c r="D672" s="2">
        <v>6.591604233</v>
      </c>
      <c r="E672" s="3">
        <v>11.62518024</v>
      </c>
      <c r="F672" s="3">
        <v>0.857350588</v>
      </c>
      <c r="G672" s="3">
        <v>65.04000092</v>
      </c>
      <c r="H672" s="3">
        <v>0.904687464</v>
      </c>
      <c r="I672" s="3">
        <v>0.00154122</v>
      </c>
      <c r="J672" s="4"/>
    </row>
    <row r="673">
      <c r="A673" s="1" t="s">
        <v>27</v>
      </c>
      <c r="B673" s="1" t="s">
        <v>15</v>
      </c>
      <c r="C673" s="1">
        <v>2011.0</v>
      </c>
      <c r="D673" s="2">
        <v>5.02275753</v>
      </c>
      <c r="E673" s="3">
        <v>9.973329544</v>
      </c>
      <c r="F673" s="3">
        <v>0.752606809</v>
      </c>
      <c r="G673" s="3">
        <v>65.58000183</v>
      </c>
      <c r="H673" s="3">
        <v>0.650402188</v>
      </c>
      <c r="I673" s="3">
        <v>-0.145764992</v>
      </c>
      <c r="J673" s="3">
        <v>0.964042604</v>
      </c>
    </row>
    <row r="674">
      <c r="A674" s="1" t="s">
        <v>96</v>
      </c>
      <c r="B674" s="1" t="s">
        <v>36</v>
      </c>
      <c r="C674" s="1">
        <v>2011.0</v>
      </c>
      <c r="D674" s="2">
        <v>5.388766289</v>
      </c>
      <c r="E674" s="3">
        <v>10.12551403</v>
      </c>
      <c r="F674" s="3">
        <v>0.883416891</v>
      </c>
      <c r="G674" s="3">
        <v>60.93999863</v>
      </c>
      <c r="H674" s="3">
        <v>0.625847578</v>
      </c>
      <c r="I674" s="3">
        <v>-0.282352358</v>
      </c>
      <c r="J674" s="3">
        <v>0.935130417</v>
      </c>
    </row>
    <row r="675">
      <c r="A675" s="1" t="s">
        <v>97</v>
      </c>
      <c r="B675" s="1" t="s">
        <v>42</v>
      </c>
      <c r="C675" s="1">
        <v>2011.0</v>
      </c>
      <c r="D675" s="2">
        <v>4.097435951</v>
      </c>
      <c r="E675" s="3">
        <v>7.342397213</v>
      </c>
      <c r="F675" s="3">
        <v>0.569859505</v>
      </c>
      <c r="G675" s="3">
        <v>56.5</v>
      </c>
      <c r="H675" s="3">
        <v>0.829036176</v>
      </c>
      <c r="I675" s="3">
        <v>-0.038137343</v>
      </c>
      <c r="J675" s="3">
        <v>0.16147466</v>
      </c>
    </row>
    <row r="676">
      <c r="A676" s="1" t="s">
        <v>28</v>
      </c>
      <c r="B676" s="1" t="s">
        <v>10</v>
      </c>
      <c r="C676" s="1">
        <v>2011.0</v>
      </c>
      <c r="D676" s="2">
        <v>6.699789524</v>
      </c>
      <c r="E676" s="3">
        <v>10.6931715</v>
      </c>
      <c r="F676" s="3">
        <v>0.829633653</v>
      </c>
      <c r="G676" s="3">
        <v>62.40000153</v>
      </c>
      <c r="H676" s="3">
        <v>0.603455663</v>
      </c>
      <c r="I676" s="3">
        <v>-0.141502813</v>
      </c>
      <c r="J676" s="4"/>
    </row>
    <row r="677">
      <c r="A677" s="1" t="s">
        <v>98</v>
      </c>
      <c r="B677" s="1" t="s">
        <v>42</v>
      </c>
      <c r="C677" s="1">
        <v>2011.0</v>
      </c>
      <c r="D677" s="2">
        <v>3.834201574</v>
      </c>
      <c r="E677" s="3">
        <v>7.934118271</v>
      </c>
      <c r="F677" s="3">
        <v>0.602409363</v>
      </c>
      <c r="G677" s="3">
        <v>57.0</v>
      </c>
      <c r="H677" s="3">
        <v>0.6408903</v>
      </c>
      <c r="I677" s="3">
        <v>-0.16451928</v>
      </c>
      <c r="J677" s="3">
        <v>0.869893968</v>
      </c>
    </row>
    <row r="678">
      <c r="A678" s="1" t="s">
        <v>137</v>
      </c>
      <c r="B678" s="1" t="s">
        <v>15</v>
      </c>
      <c r="C678" s="1">
        <v>2011.0</v>
      </c>
      <c r="D678" s="2">
        <v>4.815186501</v>
      </c>
      <c r="E678" s="3">
        <v>9.61089325</v>
      </c>
      <c r="F678" s="3">
        <v>0.773210645</v>
      </c>
      <c r="G678" s="3">
        <v>65.83999634</v>
      </c>
      <c r="H678" s="3">
        <v>0.440458298</v>
      </c>
      <c r="I678" s="3">
        <v>-0.18843706</v>
      </c>
      <c r="J678" s="3">
        <v>0.976917386</v>
      </c>
    </row>
    <row r="679">
      <c r="A679" s="1" t="s">
        <v>99</v>
      </c>
      <c r="B679" s="1" t="s">
        <v>42</v>
      </c>
      <c r="C679" s="1">
        <v>2011.0</v>
      </c>
      <c r="D679" s="2">
        <v>4.501643658</v>
      </c>
      <c r="E679" s="3">
        <v>7.279659271</v>
      </c>
      <c r="F679" s="3">
        <v>0.781580985</v>
      </c>
      <c r="G679" s="3">
        <v>48.18000031</v>
      </c>
      <c r="H679" s="3">
        <v>0.769738138</v>
      </c>
      <c r="I679" s="3">
        <v>0.004096047</v>
      </c>
      <c r="J679" s="3">
        <v>0.854646623</v>
      </c>
    </row>
    <row r="680">
      <c r="A680" s="1" t="s">
        <v>100</v>
      </c>
      <c r="B680" s="1" t="s">
        <v>47</v>
      </c>
      <c r="C680" s="1">
        <v>2011.0</v>
      </c>
      <c r="D680" s="2">
        <v>6.561041832</v>
      </c>
      <c r="E680" s="3">
        <v>11.30538559</v>
      </c>
      <c r="F680" s="3">
        <v>0.904473901</v>
      </c>
      <c r="G680" s="3">
        <v>72.48000336</v>
      </c>
      <c r="H680" s="3">
        <v>0.821816325</v>
      </c>
      <c r="I680" s="3">
        <v>-0.153288618</v>
      </c>
      <c r="J680" s="3">
        <v>0.098924451</v>
      </c>
    </row>
    <row r="681">
      <c r="A681" s="1" t="s">
        <v>101</v>
      </c>
      <c r="B681" s="1" t="s">
        <v>15</v>
      </c>
      <c r="C681" s="1">
        <v>2011.0</v>
      </c>
      <c r="D681" s="2">
        <v>5.945048332</v>
      </c>
      <c r="E681" s="3">
        <v>10.1739254</v>
      </c>
      <c r="F681" s="3">
        <v>0.917293429</v>
      </c>
      <c r="G681" s="3">
        <v>66.72000122</v>
      </c>
      <c r="H681" s="3">
        <v>0.727163136</v>
      </c>
      <c r="I681" s="3">
        <v>0.007831814</v>
      </c>
      <c r="J681" s="3">
        <v>0.907132328</v>
      </c>
    </row>
    <row r="682">
      <c r="A682" s="1" t="s">
        <v>102</v>
      </c>
      <c r="B682" s="1" t="s">
        <v>15</v>
      </c>
      <c r="C682" s="1">
        <v>2011.0</v>
      </c>
      <c r="D682" s="2">
        <v>6.035964012</v>
      </c>
      <c r="E682" s="3">
        <v>10.42133045</v>
      </c>
      <c r="F682" s="3">
        <v>0.931166053</v>
      </c>
      <c r="G682" s="3">
        <v>69.36000061</v>
      </c>
      <c r="H682" s="3">
        <v>0.907440901</v>
      </c>
      <c r="I682" s="3">
        <v>-0.02877897</v>
      </c>
      <c r="J682" s="3">
        <v>0.893133819</v>
      </c>
    </row>
    <row r="683">
      <c r="A683" s="1" t="s">
        <v>153</v>
      </c>
      <c r="C683" s="1">
        <v>2011.0</v>
      </c>
      <c r="D683" s="2">
        <v>4.930571556</v>
      </c>
      <c r="E683" s="4"/>
      <c r="F683" s="3">
        <v>0.787961662</v>
      </c>
      <c r="G683" s="4"/>
      <c r="H683" s="3">
        <v>0.858104467</v>
      </c>
      <c r="I683" s="4"/>
      <c r="J683" s="3">
        <v>0.357340902</v>
      </c>
    </row>
    <row r="684">
      <c r="A684" s="1" t="s">
        <v>103</v>
      </c>
      <c r="B684" s="1" t="s">
        <v>42</v>
      </c>
      <c r="C684" s="1">
        <v>2011.0</v>
      </c>
      <c r="D684" s="2">
        <v>4.930511475</v>
      </c>
      <c r="E684" s="3">
        <v>9.526732445</v>
      </c>
      <c r="F684" s="3">
        <v>0.857703149</v>
      </c>
      <c r="G684" s="3">
        <v>50.5</v>
      </c>
      <c r="H684" s="3">
        <v>0.835448027</v>
      </c>
      <c r="I684" s="3">
        <v>-0.163190439</v>
      </c>
      <c r="J684" s="3">
        <v>0.819181919</v>
      </c>
    </row>
    <row r="685">
      <c r="A685" s="1" t="s">
        <v>104</v>
      </c>
      <c r="B685" s="1" t="s">
        <v>19</v>
      </c>
      <c r="C685" s="1">
        <v>2011.0</v>
      </c>
      <c r="D685" s="2">
        <v>6.946599007</v>
      </c>
      <c r="E685" s="3">
        <v>10.47415543</v>
      </c>
      <c r="F685" s="3">
        <v>0.809104383</v>
      </c>
      <c r="G685" s="3">
        <v>71.12000275</v>
      </c>
      <c r="H685" s="3">
        <v>0.68235606</v>
      </c>
      <c r="I685" s="3">
        <v>-0.052449543</v>
      </c>
      <c r="J685" s="3">
        <v>0.827300906</v>
      </c>
    </row>
    <row r="686">
      <c r="A686" s="1" t="s">
        <v>29</v>
      </c>
      <c r="B686" s="1" t="s">
        <v>3</v>
      </c>
      <c r="C686" s="1">
        <v>2011.0</v>
      </c>
      <c r="D686" s="2">
        <v>6.518249035</v>
      </c>
      <c r="E686" s="3">
        <v>10.5149765</v>
      </c>
      <c r="F686" s="3">
        <v>0.944443703</v>
      </c>
      <c r="G686" s="3">
        <v>71.12000275</v>
      </c>
      <c r="H686" s="3">
        <v>0.818650901</v>
      </c>
      <c r="I686" s="3">
        <v>-0.125642389</v>
      </c>
      <c r="J686" s="3">
        <v>0.845543444</v>
      </c>
    </row>
    <row r="687">
      <c r="A687" s="1" t="s">
        <v>105</v>
      </c>
      <c r="B687" s="1" t="s">
        <v>25</v>
      </c>
      <c r="C687" s="1">
        <v>2011.0</v>
      </c>
      <c r="D687" s="2">
        <v>4.180569172</v>
      </c>
      <c r="E687" s="3">
        <v>9.229196548</v>
      </c>
      <c r="F687" s="3">
        <v>0.841938436</v>
      </c>
      <c r="G687" s="3">
        <v>64.68000031</v>
      </c>
      <c r="H687" s="3">
        <v>0.82263726</v>
      </c>
      <c r="I687" s="3">
        <v>0.13928616</v>
      </c>
      <c r="J687" s="3">
        <v>0.760300696</v>
      </c>
    </row>
    <row r="688">
      <c r="A688" s="1" t="s">
        <v>106</v>
      </c>
      <c r="C688" s="1">
        <v>2011.0</v>
      </c>
      <c r="D688" s="2">
        <v>4.751219749</v>
      </c>
      <c r="E688" s="3">
        <v>8.451590538</v>
      </c>
      <c r="F688" s="3">
        <v>0.75083226</v>
      </c>
      <c r="G688" s="4"/>
      <c r="H688" s="3">
        <v>0.521889269</v>
      </c>
      <c r="I688" s="3">
        <v>-0.12774688</v>
      </c>
      <c r="J688" s="3">
        <v>0.750207603</v>
      </c>
    </row>
    <row r="689">
      <c r="A689" s="1" t="s">
        <v>154</v>
      </c>
      <c r="C689" s="1">
        <v>2011.0</v>
      </c>
      <c r="D689" s="2">
        <v>4.314456463</v>
      </c>
      <c r="E689" s="3">
        <v>8.526615143</v>
      </c>
      <c r="F689" s="3">
        <v>0.817785621</v>
      </c>
      <c r="G689" s="3">
        <v>57.93999863</v>
      </c>
      <c r="H689" s="3">
        <v>0.582538784</v>
      </c>
      <c r="I689" s="3">
        <v>-0.049595386</v>
      </c>
      <c r="J689" s="3">
        <v>0.662519455</v>
      </c>
    </row>
    <row r="690">
      <c r="A690" s="1" t="s">
        <v>30</v>
      </c>
      <c r="B690" s="1" t="s">
        <v>3</v>
      </c>
      <c r="C690" s="1">
        <v>2011.0</v>
      </c>
      <c r="D690" s="2">
        <v>7.382232189</v>
      </c>
      <c r="E690" s="3">
        <v>10.79850197</v>
      </c>
      <c r="F690" s="3">
        <v>0.920521259</v>
      </c>
      <c r="G690" s="3">
        <v>71.23999786</v>
      </c>
      <c r="H690" s="3">
        <v>0.941115439</v>
      </c>
      <c r="I690" s="3">
        <v>0.158229291</v>
      </c>
      <c r="J690" s="3">
        <v>0.268513024</v>
      </c>
    </row>
    <row r="691">
      <c r="A691" s="1" t="s">
        <v>145</v>
      </c>
      <c r="C691" s="1">
        <v>2011.0</v>
      </c>
      <c r="D691" s="2">
        <v>4.037889481</v>
      </c>
      <c r="E691" s="3">
        <v>8.735453606</v>
      </c>
      <c r="F691" s="3">
        <v>0.575722337</v>
      </c>
      <c r="G691" s="3">
        <v>63.34000015</v>
      </c>
      <c r="H691" s="3">
        <v>0.530432761</v>
      </c>
      <c r="I691" s="3">
        <v>0.127509296</v>
      </c>
      <c r="J691" s="3">
        <v>0.740585506</v>
      </c>
    </row>
    <row r="692">
      <c r="A692" s="1" t="s">
        <v>108</v>
      </c>
      <c r="B692" s="1" t="s">
        <v>19</v>
      </c>
      <c r="C692" s="1">
        <v>2011.0</v>
      </c>
      <c r="D692" s="2">
        <v>6.308915138</v>
      </c>
      <c r="E692" s="3">
        <v>10.6934166</v>
      </c>
      <c r="F692" s="3">
        <v>0.862520754</v>
      </c>
      <c r="G692" s="4"/>
      <c r="H692" s="3">
        <v>0.761488199</v>
      </c>
      <c r="I692" s="3">
        <v>0.031886768</v>
      </c>
      <c r="J692" s="3">
        <v>0.754584312</v>
      </c>
    </row>
    <row r="693">
      <c r="A693" s="1" t="s">
        <v>109</v>
      </c>
      <c r="B693" s="1" t="s">
        <v>36</v>
      </c>
      <c r="C693" s="1">
        <v>2011.0</v>
      </c>
      <c r="D693" s="2">
        <v>4.262671471</v>
      </c>
      <c r="E693" s="3">
        <v>7.81664753</v>
      </c>
      <c r="F693" s="3">
        <v>0.750738382</v>
      </c>
      <c r="G693" s="3">
        <v>61.0</v>
      </c>
      <c r="H693" s="3">
        <v>0.776179969</v>
      </c>
      <c r="I693" s="3">
        <v>-0.12384247</v>
      </c>
      <c r="J693" s="3">
        <v>0.67219919</v>
      </c>
    </row>
    <row r="694">
      <c r="A694" s="1" t="s">
        <v>110</v>
      </c>
      <c r="B694" s="1" t="s">
        <v>42</v>
      </c>
      <c r="C694" s="1">
        <v>2011.0</v>
      </c>
      <c r="D694" s="2">
        <v>4.073562145</v>
      </c>
      <c r="E694" s="3">
        <v>7.632745266</v>
      </c>
      <c r="F694" s="3">
        <v>0.882530153</v>
      </c>
      <c r="G694" s="3">
        <v>54.06000137</v>
      </c>
      <c r="H694" s="3">
        <v>0.73603034</v>
      </c>
      <c r="I694" s="3">
        <v>-0.046635401</v>
      </c>
      <c r="J694" s="3">
        <v>0.81637615</v>
      </c>
    </row>
    <row r="695">
      <c r="A695" s="1" t="s">
        <v>111</v>
      </c>
      <c r="B695" s="1" t="s">
        <v>47</v>
      </c>
      <c r="C695" s="1">
        <v>2011.0</v>
      </c>
      <c r="D695" s="2">
        <v>6.663609028</v>
      </c>
      <c r="E695" s="3">
        <v>9.560946465</v>
      </c>
      <c r="F695" s="3">
        <v>0.884350836</v>
      </c>
      <c r="G695" s="3">
        <v>67.27999878</v>
      </c>
      <c r="H695" s="3">
        <v>0.92688185</v>
      </c>
      <c r="I695" s="3">
        <v>0.39821884</v>
      </c>
      <c r="J695" s="3">
        <v>0.923195601</v>
      </c>
    </row>
    <row r="696">
      <c r="A696" s="1" t="s">
        <v>112</v>
      </c>
      <c r="B696" s="1" t="s">
        <v>42</v>
      </c>
      <c r="C696" s="1">
        <v>2011.0</v>
      </c>
      <c r="D696" s="2">
        <v>2.936220884</v>
      </c>
      <c r="E696" s="3">
        <v>7.405950069</v>
      </c>
      <c r="F696" s="3">
        <v>0.302955091</v>
      </c>
      <c r="G696" s="3">
        <v>52.43999863</v>
      </c>
      <c r="H696" s="3">
        <v>0.584088326</v>
      </c>
      <c r="I696" s="3">
        <v>-0.089821838</v>
      </c>
      <c r="J696" s="3">
        <v>0.832003653</v>
      </c>
    </row>
    <row r="697">
      <c r="A697" s="1" t="s">
        <v>113</v>
      </c>
      <c r="C697" s="1">
        <v>2011.0</v>
      </c>
      <c r="D697" s="2">
        <v>6.518745899</v>
      </c>
      <c r="E697" s="3">
        <v>10.20590019</v>
      </c>
      <c r="F697" s="3">
        <v>0.862838507</v>
      </c>
      <c r="G697" s="3">
        <v>63.68000031</v>
      </c>
      <c r="H697" s="3">
        <v>0.775391877</v>
      </c>
      <c r="I697" s="3">
        <v>0.077806674</v>
      </c>
      <c r="J697" s="3">
        <v>0.899956524</v>
      </c>
    </row>
    <row r="698">
      <c r="A698" s="1" t="s">
        <v>155</v>
      </c>
      <c r="B698" s="1" t="s">
        <v>10</v>
      </c>
      <c r="C698" s="1">
        <v>2011.0</v>
      </c>
      <c r="D698" s="2">
        <v>4.87648201</v>
      </c>
      <c r="E698" s="3">
        <v>9.223750114</v>
      </c>
      <c r="F698" s="3">
        <v>0.714891434</v>
      </c>
      <c r="G698" s="3">
        <v>66.37999725</v>
      </c>
      <c r="H698" s="3">
        <v>0.603123665</v>
      </c>
      <c r="I698" s="3">
        <v>-0.203948289</v>
      </c>
      <c r="J698" s="3">
        <v>0.912656903</v>
      </c>
    </row>
    <row r="699">
      <c r="A699" s="1" t="s">
        <v>31</v>
      </c>
      <c r="C699" s="1">
        <v>2011.0</v>
      </c>
      <c r="D699" s="2">
        <v>5.271944046</v>
      </c>
      <c r="E699" s="3">
        <v>9.985816956</v>
      </c>
      <c r="F699" s="3">
        <v>0.691901684</v>
      </c>
      <c r="G699" s="3">
        <v>67.05999756</v>
      </c>
      <c r="H699" s="3">
        <v>0.445606649</v>
      </c>
      <c r="I699" s="3">
        <v>-0.244793341</v>
      </c>
      <c r="J699" s="3">
        <v>0.648596227</v>
      </c>
    </row>
    <row r="700">
      <c r="A700" s="1" t="s">
        <v>156</v>
      </c>
      <c r="B700" s="1" t="s">
        <v>36</v>
      </c>
      <c r="C700" s="1">
        <v>2011.0</v>
      </c>
      <c r="D700" s="2">
        <v>5.791754723</v>
      </c>
      <c r="E700" s="3">
        <v>9.146244049</v>
      </c>
      <c r="F700" s="3">
        <v>0.964418709</v>
      </c>
      <c r="G700" s="3">
        <v>60.41999817</v>
      </c>
      <c r="H700" s="4"/>
      <c r="I700" s="3">
        <v>0.018015824</v>
      </c>
      <c r="J700" s="4"/>
    </row>
    <row r="701">
      <c r="A701" s="1" t="s">
        <v>114</v>
      </c>
      <c r="B701" s="1" t="s">
        <v>42</v>
      </c>
      <c r="C701" s="1">
        <v>2011.0</v>
      </c>
      <c r="D701" s="2">
        <v>4.826001167</v>
      </c>
      <c r="E701" s="3">
        <v>7.59893322</v>
      </c>
      <c r="F701" s="3">
        <v>0.881751359</v>
      </c>
      <c r="G701" s="3">
        <v>52.93999863</v>
      </c>
      <c r="H701" s="3">
        <v>0.732973993</v>
      </c>
      <c r="I701" s="3">
        <v>0.028986119</v>
      </c>
      <c r="J701" s="3">
        <v>0.830123901</v>
      </c>
    </row>
    <row r="702">
      <c r="A702" s="1" t="s">
        <v>115</v>
      </c>
      <c r="B702" s="1" t="s">
        <v>36</v>
      </c>
      <c r="C702" s="1">
        <v>2011.0</v>
      </c>
      <c r="D702" s="2">
        <v>5.083132744</v>
      </c>
      <c r="E702" s="3">
        <v>9.467564583</v>
      </c>
      <c r="F702" s="3">
        <v>0.859458685</v>
      </c>
      <c r="G702" s="3">
        <v>62.52000046</v>
      </c>
      <c r="H702" s="3">
        <v>0.57866931</v>
      </c>
      <c r="I702" s="3">
        <v>-0.233417913</v>
      </c>
      <c r="J702" s="3">
        <v>0.932535291</v>
      </c>
    </row>
    <row r="703">
      <c r="A703" s="1" t="s">
        <v>116</v>
      </c>
      <c r="B703" s="1" t="s">
        <v>10</v>
      </c>
      <c r="C703" s="1">
        <v>2011.0</v>
      </c>
      <c r="D703" s="2">
        <v>7.118701458</v>
      </c>
      <c r="E703" s="3">
        <v>10.96500683</v>
      </c>
      <c r="F703" s="3">
        <v>0.881368935</v>
      </c>
      <c r="G703" s="3">
        <v>65.16000366</v>
      </c>
      <c r="H703" s="3">
        <v>0.889463484</v>
      </c>
      <c r="I703" s="3">
        <v>0.064719394</v>
      </c>
      <c r="J703" s="4"/>
    </row>
    <row r="704">
      <c r="A704" s="1" t="s">
        <v>32</v>
      </c>
      <c r="B704" s="1" t="s">
        <v>3</v>
      </c>
      <c r="C704" s="1">
        <v>2011.0</v>
      </c>
      <c r="D704" s="2">
        <v>6.869248867</v>
      </c>
      <c r="E704" s="3">
        <v>10.65464783</v>
      </c>
      <c r="F704" s="3">
        <v>0.94871068</v>
      </c>
      <c r="G704" s="3">
        <v>69.45999908</v>
      </c>
      <c r="H704" s="3">
        <v>0.899774432</v>
      </c>
      <c r="I704" s="3">
        <v>0.331989884</v>
      </c>
      <c r="J704" s="3">
        <v>0.437595308</v>
      </c>
    </row>
    <row r="705">
      <c r="A705" s="1" t="s">
        <v>117</v>
      </c>
      <c r="B705" s="1" t="s">
        <v>1</v>
      </c>
      <c r="C705" s="1">
        <v>2011.0</v>
      </c>
      <c r="D705" s="2">
        <v>7.115138531</v>
      </c>
      <c r="E705" s="3">
        <v>10.91437721</v>
      </c>
      <c r="F705" s="3">
        <v>0.921705008</v>
      </c>
      <c r="G705" s="3">
        <v>66.68000031</v>
      </c>
      <c r="H705" s="3">
        <v>0.863202393</v>
      </c>
      <c r="I705" s="3">
        <v>0.15617764</v>
      </c>
      <c r="J705" s="3">
        <v>0.696925759</v>
      </c>
    </row>
    <row r="706">
      <c r="A706" s="1" t="s">
        <v>118</v>
      </c>
      <c r="B706" s="1" t="s">
        <v>5</v>
      </c>
      <c r="C706" s="1">
        <v>2011.0</v>
      </c>
      <c r="D706" s="2">
        <v>6.554047108</v>
      </c>
      <c r="E706" s="3">
        <v>9.917165756</v>
      </c>
      <c r="F706" s="3">
        <v>0.891282439</v>
      </c>
      <c r="G706" s="3">
        <v>67.18000031</v>
      </c>
      <c r="H706" s="3">
        <v>0.851441562</v>
      </c>
      <c r="I706" s="3">
        <v>-0.089835346</v>
      </c>
      <c r="J706" s="3">
        <v>0.556286037</v>
      </c>
    </row>
    <row r="707">
      <c r="A707" s="1" t="s">
        <v>119</v>
      </c>
      <c r="B707" s="1" t="s">
        <v>36</v>
      </c>
      <c r="C707" s="1">
        <v>2011.0</v>
      </c>
      <c r="D707" s="2">
        <v>5.738744259</v>
      </c>
      <c r="E707" s="3">
        <v>8.553657532</v>
      </c>
      <c r="F707" s="3">
        <v>0.924071252</v>
      </c>
      <c r="G707" s="3">
        <v>62.54000092</v>
      </c>
      <c r="H707" s="3">
        <v>0.934132695</v>
      </c>
      <c r="I707" s="3">
        <v>0.035348363</v>
      </c>
      <c r="J707" s="3">
        <v>0.52186209</v>
      </c>
    </row>
    <row r="708">
      <c r="A708" s="1" t="s">
        <v>33</v>
      </c>
      <c r="B708" s="1" t="s">
        <v>5</v>
      </c>
      <c r="C708" s="1">
        <v>2011.0</v>
      </c>
      <c r="D708" s="2">
        <v>6.579789162</v>
      </c>
      <c r="E708" s="3">
        <v>9.858507156</v>
      </c>
      <c r="F708" s="3">
        <v>0.930619895</v>
      </c>
      <c r="G708" s="3">
        <v>65.26000214</v>
      </c>
      <c r="H708" s="3">
        <v>0.766335011</v>
      </c>
      <c r="I708" s="3">
        <v>-0.232478663</v>
      </c>
      <c r="J708" s="3">
        <v>0.77153933</v>
      </c>
    </row>
    <row r="709">
      <c r="A709" s="1" t="s">
        <v>120</v>
      </c>
      <c r="B709" s="1" t="s">
        <v>47</v>
      </c>
      <c r="C709" s="1">
        <v>2011.0</v>
      </c>
      <c r="D709" s="2">
        <v>5.767344475</v>
      </c>
      <c r="E709" s="3">
        <v>8.803674698</v>
      </c>
      <c r="F709" s="3">
        <v>0.897655129</v>
      </c>
      <c r="G709" s="3">
        <v>64.58000183</v>
      </c>
      <c r="H709" s="3">
        <v>0.818404377</v>
      </c>
      <c r="I709" s="3">
        <v>0.086779304</v>
      </c>
      <c r="J709" s="3">
        <v>0.742161632</v>
      </c>
    </row>
    <row r="710">
      <c r="A710" s="1" t="s">
        <v>138</v>
      </c>
      <c r="B710" s="1" t="s">
        <v>10</v>
      </c>
      <c r="C710" s="1">
        <v>2011.0</v>
      </c>
      <c r="D710" s="2">
        <v>3.746255636</v>
      </c>
      <c r="E710" s="3">
        <v>8.263951302</v>
      </c>
      <c r="F710" s="3">
        <v>0.662679553</v>
      </c>
      <c r="G710" s="3">
        <v>58.56000137</v>
      </c>
      <c r="H710" s="3">
        <v>0.638210595</v>
      </c>
      <c r="I710" s="3">
        <v>-0.170486093</v>
      </c>
      <c r="J710" s="3">
        <v>0.753882468</v>
      </c>
    </row>
    <row r="711">
      <c r="A711" s="1" t="s">
        <v>121</v>
      </c>
      <c r="B711" s="1" t="s">
        <v>42</v>
      </c>
      <c r="C711" s="1">
        <v>2011.0</v>
      </c>
      <c r="D711" s="2">
        <v>4.99911356</v>
      </c>
      <c r="E711" s="3">
        <v>8.05415535</v>
      </c>
      <c r="F711" s="3">
        <v>0.864022553</v>
      </c>
      <c r="G711" s="3">
        <v>50.06000137</v>
      </c>
      <c r="H711" s="3">
        <v>0.662850082</v>
      </c>
      <c r="I711" s="3">
        <v>0.00203808</v>
      </c>
      <c r="J711" s="3">
        <v>0.882149816</v>
      </c>
    </row>
    <row r="712">
      <c r="A712" s="1" t="s">
        <v>122</v>
      </c>
      <c r="B712" s="1" t="s">
        <v>42</v>
      </c>
      <c r="C712" s="1">
        <v>2011.0</v>
      </c>
      <c r="D712" s="2">
        <v>4.845641613</v>
      </c>
      <c r="E712" s="3">
        <v>7.617357254</v>
      </c>
      <c r="F712" s="3">
        <v>0.864693522</v>
      </c>
      <c r="G712" s="3">
        <v>46.40000153</v>
      </c>
      <c r="H712" s="3">
        <v>0.632977962</v>
      </c>
      <c r="I712" s="3">
        <v>-0.073153012</v>
      </c>
      <c r="J712" s="3">
        <v>0.829800427</v>
      </c>
    </row>
    <row r="713">
      <c r="A713" s="1" t="s">
        <v>139</v>
      </c>
      <c r="B713" s="1" t="s">
        <v>25</v>
      </c>
      <c r="C713" s="1">
        <v>2012.0</v>
      </c>
      <c r="D713" s="2">
        <v>3.782937527</v>
      </c>
      <c r="E713" s="3">
        <v>7.660505772</v>
      </c>
      <c r="F713" s="3">
        <v>0.520636737</v>
      </c>
      <c r="G713" s="3">
        <v>51.70000076</v>
      </c>
      <c r="H713" s="3">
        <v>0.530935049</v>
      </c>
      <c r="I713" s="3">
        <v>0.237587586</v>
      </c>
      <c r="J713" s="3">
        <v>0.775619805</v>
      </c>
    </row>
    <row r="714">
      <c r="A714" s="1" t="s">
        <v>123</v>
      </c>
      <c r="B714" s="1" t="s">
        <v>15</v>
      </c>
      <c r="C714" s="1">
        <v>2012.0</v>
      </c>
      <c r="D714" s="2">
        <v>5.510124207</v>
      </c>
      <c r="E714" s="3">
        <v>9.326343536</v>
      </c>
      <c r="F714" s="3">
        <v>0.784501791</v>
      </c>
      <c r="G714" s="3">
        <v>68.16000366</v>
      </c>
      <c r="H714" s="3">
        <v>0.601512134</v>
      </c>
      <c r="I714" s="3">
        <v>-0.170467481</v>
      </c>
      <c r="J714" s="3">
        <v>0.847675204</v>
      </c>
    </row>
    <row r="715">
      <c r="A715" s="1" t="s">
        <v>157</v>
      </c>
      <c r="B715" s="1" t="s">
        <v>10</v>
      </c>
      <c r="C715" s="1">
        <v>2012.0</v>
      </c>
      <c r="D715" s="2">
        <v>5.604595661</v>
      </c>
      <c r="E715" s="3">
        <v>9.329961777</v>
      </c>
      <c r="F715" s="3">
        <v>0.839396894</v>
      </c>
      <c r="G715" s="3">
        <v>65.69999695</v>
      </c>
      <c r="H715" s="3">
        <v>0.586663485</v>
      </c>
      <c r="I715" s="3">
        <v>-0.17657119</v>
      </c>
      <c r="J715" s="3">
        <v>0.690116346</v>
      </c>
    </row>
    <row r="716">
      <c r="A716" s="1" t="s">
        <v>159</v>
      </c>
      <c r="C716" s="1">
        <v>2012.0</v>
      </c>
      <c r="D716" s="2">
        <v>4.360249996</v>
      </c>
      <c r="E716" s="3">
        <v>8.988708496</v>
      </c>
      <c r="F716" s="3">
        <v>0.752592862</v>
      </c>
      <c r="G716" s="3">
        <v>51.84000015</v>
      </c>
      <c r="H716" s="3">
        <v>0.456028581</v>
      </c>
      <c r="I716" s="3">
        <v>-0.138629556</v>
      </c>
      <c r="J716" s="3">
        <v>0.906300485</v>
      </c>
    </row>
    <row r="717">
      <c r="A717" s="1" t="s">
        <v>34</v>
      </c>
      <c r="B717" s="1" t="s">
        <v>5</v>
      </c>
      <c r="C717" s="1">
        <v>2012.0</v>
      </c>
      <c r="D717" s="2">
        <v>6.468387127</v>
      </c>
      <c r="E717" s="3">
        <v>10.09074974</v>
      </c>
      <c r="F717" s="3">
        <v>0.901776373</v>
      </c>
      <c r="G717" s="3">
        <v>66.54000092</v>
      </c>
      <c r="H717" s="3">
        <v>0.747498393</v>
      </c>
      <c r="I717" s="3">
        <v>-0.151319563</v>
      </c>
      <c r="J717" s="3">
        <v>0.816546202</v>
      </c>
    </row>
    <row r="718">
      <c r="A718" s="1" t="s">
        <v>35</v>
      </c>
      <c r="B718" s="1" t="s">
        <v>36</v>
      </c>
      <c r="C718" s="1">
        <v>2012.0</v>
      </c>
      <c r="D718" s="2">
        <v>4.319711685</v>
      </c>
      <c r="E718" s="3">
        <v>9.23892498</v>
      </c>
      <c r="F718" s="3">
        <v>0.676446438</v>
      </c>
      <c r="G718" s="3">
        <v>65.27999878</v>
      </c>
      <c r="H718" s="3">
        <v>0.501863778</v>
      </c>
      <c r="I718" s="3">
        <v>-0.217446491</v>
      </c>
      <c r="J718" s="3">
        <v>0.892544389</v>
      </c>
    </row>
    <row r="719">
      <c r="A719" s="1" t="s">
        <v>0</v>
      </c>
      <c r="B719" s="1" t="s">
        <v>1</v>
      </c>
      <c r="C719" s="1">
        <v>2012.0</v>
      </c>
      <c r="D719" s="2">
        <v>7.195585728</v>
      </c>
      <c r="E719" s="3">
        <v>10.74420547</v>
      </c>
      <c r="F719" s="3">
        <v>0.944599032</v>
      </c>
      <c r="G719" s="3">
        <v>70.36000061</v>
      </c>
      <c r="H719" s="3">
        <v>0.935146272</v>
      </c>
      <c r="I719" s="3">
        <v>0.270047575</v>
      </c>
      <c r="J719" s="3">
        <v>0.368251741</v>
      </c>
    </row>
    <row r="720">
      <c r="A720" s="1" t="s">
        <v>37</v>
      </c>
      <c r="B720" s="1" t="s">
        <v>3</v>
      </c>
      <c r="C720" s="1">
        <v>2012.0</v>
      </c>
      <c r="D720" s="2">
        <v>7.400688648</v>
      </c>
      <c r="E720" s="3">
        <v>10.8836441</v>
      </c>
      <c r="F720" s="3">
        <v>0.945142388</v>
      </c>
      <c r="G720" s="3">
        <v>70.09999847</v>
      </c>
      <c r="H720" s="3">
        <v>0.919703901</v>
      </c>
      <c r="I720" s="3">
        <v>0.113813803</v>
      </c>
      <c r="J720" s="3">
        <v>0.770585775</v>
      </c>
    </row>
    <row r="721">
      <c r="A721" s="1" t="s">
        <v>38</v>
      </c>
      <c r="B721" s="1" t="s">
        <v>36</v>
      </c>
      <c r="C721" s="1">
        <v>2012.0</v>
      </c>
      <c r="D721" s="2">
        <v>4.910771847</v>
      </c>
      <c r="E721" s="3">
        <v>9.548772812</v>
      </c>
      <c r="F721" s="3">
        <v>0.761873245</v>
      </c>
      <c r="G721" s="3">
        <v>62.25999832</v>
      </c>
      <c r="H721" s="3">
        <v>0.598859072</v>
      </c>
      <c r="I721" s="3">
        <v>-0.143209159</v>
      </c>
      <c r="J721" s="3">
        <v>0.763154805</v>
      </c>
    </row>
    <row r="722">
      <c r="A722" s="1" t="s">
        <v>146</v>
      </c>
      <c r="B722" s="1" t="s">
        <v>10</v>
      </c>
      <c r="C722" s="1">
        <v>2012.0</v>
      </c>
      <c r="D722" s="2">
        <v>5.027186871</v>
      </c>
      <c r="E722" s="3">
        <v>10.77464581</v>
      </c>
      <c r="F722" s="3">
        <v>0.911349595</v>
      </c>
      <c r="G722" s="3">
        <v>65.48000336</v>
      </c>
      <c r="H722" s="3">
        <v>0.681822896</v>
      </c>
      <c r="I722" s="4"/>
      <c r="J722" s="3">
        <v>0.437915266</v>
      </c>
    </row>
    <row r="723">
      <c r="A723" s="1" t="s">
        <v>39</v>
      </c>
      <c r="B723" s="1" t="s">
        <v>25</v>
      </c>
      <c r="C723" s="1">
        <v>2012.0</v>
      </c>
      <c r="D723" s="2">
        <v>4.724443913</v>
      </c>
      <c r="E723" s="3">
        <v>8.231357574</v>
      </c>
      <c r="F723" s="3">
        <v>0.581765294</v>
      </c>
      <c r="G723" s="3">
        <v>62.24000168</v>
      </c>
      <c r="H723" s="3">
        <v>0.66768229</v>
      </c>
      <c r="I723" s="3">
        <v>-0.048033539</v>
      </c>
      <c r="J723" s="3">
        <v>0.764894426</v>
      </c>
    </row>
    <row r="724">
      <c r="A724" s="1" t="s">
        <v>40</v>
      </c>
      <c r="B724" s="1" t="s">
        <v>36</v>
      </c>
      <c r="C724" s="1">
        <v>2012.0</v>
      </c>
      <c r="D724" s="2">
        <v>5.749043465</v>
      </c>
      <c r="E724" s="3">
        <v>9.831532478</v>
      </c>
      <c r="F724" s="3">
        <v>0.901961505</v>
      </c>
      <c r="G724" s="3">
        <v>63.41999817</v>
      </c>
      <c r="H724" s="3">
        <v>0.64524883</v>
      </c>
      <c r="I724" s="3">
        <v>-0.220894024</v>
      </c>
      <c r="J724" s="3">
        <v>0.657430232</v>
      </c>
    </row>
    <row r="725">
      <c r="A725" s="1" t="s">
        <v>2</v>
      </c>
      <c r="B725" s="1" t="s">
        <v>3</v>
      </c>
      <c r="C725" s="1">
        <v>2012.0</v>
      </c>
      <c r="D725" s="2">
        <v>6.935122013</v>
      </c>
      <c r="E725" s="3">
        <v>10.78334141</v>
      </c>
      <c r="F725" s="3">
        <v>0.92711705</v>
      </c>
      <c r="G725" s="3">
        <v>69.51999664</v>
      </c>
      <c r="H725" s="3">
        <v>0.855266631</v>
      </c>
      <c r="I725" s="3">
        <v>-0.054311134</v>
      </c>
      <c r="J725" s="3">
        <v>0.757572532</v>
      </c>
    </row>
    <row r="726">
      <c r="A726" s="1" t="s">
        <v>41</v>
      </c>
      <c r="B726" s="1" t="s">
        <v>42</v>
      </c>
      <c r="C726" s="1">
        <v>2012.0</v>
      </c>
      <c r="D726" s="2">
        <v>3.193468809</v>
      </c>
      <c r="E726" s="3">
        <v>7.894076347</v>
      </c>
      <c r="F726" s="3">
        <v>0.523027301</v>
      </c>
      <c r="G726" s="3">
        <v>53.52000046</v>
      </c>
      <c r="H726" s="3">
        <v>0.768971086</v>
      </c>
      <c r="I726" s="3">
        <v>-0.111103691</v>
      </c>
      <c r="J726" s="3">
        <v>0.805977643</v>
      </c>
    </row>
    <row r="727">
      <c r="A727" s="1" t="s">
        <v>43</v>
      </c>
      <c r="B727" s="1" t="s">
        <v>5</v>
      </c>
      <c r="C727" s="1">
        <v>2012.0</v>
      </c>
      <c r="D727" s="2">
        <v>6.018894672</v>
      </c>
      <c r="E727" s="3">
        <v>8.84689045</v>
      </c>
      <c r="F727" s="3">
        <v>0.780819416</v>
      </c>
      <c r="G727" s="3">
        <v>62.09999847</v>
      </c>
      <c r="H727" s="3">
        <v>0.86237967</v>
      </c>
      <c r="I727" s="3">
        <v>-0.016209956</v>
      </c>
      <c r="J727" s="3">
        <v>0.839701414</v>
      </c>
    </row>
    <row r="728">
      <c r="A728" s="1" t="s">
        <v>125</v>
      </c>
      <c r="B728" s="1" t="s">
        <v>15</v>
      </c>
      <c r="C728" s="1">
        <v>2012.0</v>
      </c>
      <c r="D728" s="2">
        <v>4.773144722</v>
      </c>
      <c r="E728" s="3">
        <v>9.309930801</v>
      </c>
      <c r="F728" s="3">
        <v>0.778859854</v>
      </c>
      <c r="G728" s="3">
        <v>67.0</v>
      </c>
      <c r="H728" s="3">
        <v>0.419789314</v>
      </c>
      <c r="I728" s="3">
        <v>-0.013350217</v>
      </c>
      <c r="J728" s="3">
        <v>0.95342195</v>
      </c>
    </row>
    <row r="729">
      <c r="A729" s="1" t="s">
        <v>44</v>
      </c>
      <c r="B729" s="1" t="s">
        <v>42</v>
      </c>
      <c r="C729" s="1">
        <v>2012.0</v>
      </c>
      <c r="D729" s="2">
        <v>4.835938931</v>
      </c>
      <c r="E729" s="3">
        <v>9.470852852</v>
      </c>
      <c r="F729" s="3">
        <v>0.836743116</v>
      </c>
      <c r="G729" s="3">
        <v>51.47999954</v>
      </c>
      <c r="H729" s="3">
        <v>0.799410224</v>
      </c>
      <c r="I729" s="3">
        <v>-0.194503754</v>
      </c>
      <c r="J729" s="3">
        <v>0.814422846</v>
      </c>
    </row>
    <row r="730">
      <c r="A730" s="1" t="s">
        <v>4</v>
      </c>
      <c r="B730" s="1" t="s">
        <v>5</v>
      </c>
      <c r="C730" s="1">
        <v>2012.0</v>
      </c>
      <c r="D730" s="2">
        <v>6.660003662</v>
      </c>
      <c r="E730" s="3">
        <v>9.643767357</v>
      </c>
      <c r="F730" s="3">
        <v>0.890314102</v>
      </c>
      <c r="G730" s="3">
        <v>64.22000122</v>
      </c>
      <c r="H730" s="3">
        <v>0.848606348</v>
      </c>
      <c r="I730" s="4"/>
      <c r="J730" s="3">
        <v>0.622543156</v>
      </c>
    </row>
    <row r="731">
      <c r="A731" s="1" t="s">
        <v>126</v>
      </c>
      <c r="B731" s="1" t="s">
        <v>15</v>
      </c>
      <c r="C731" s="1">
        <v>2012.0</v>
      </c>
      <c r="D731" s="2">
        <v>4.222297192</v>
      </c>
      <c r="E731" s="3">
        <v>9.847709656</v>
      </c>
      <c r="F731" s="3">
        <v>0.837966621</v>
      </c>
      <c r="G731" s="3">
        <v>65.48000336</v>
      </c>
      <c r="H731" s="3">
        <v>0.641256452</v>
      </c>
      <c r="I731" s="3">
        <v>-0.178530246</v>
      </c>
      <c r="J731" s="3">
        <v>0.938208699</v>
      </c>
    </row>
    <row r="732">
      <c r="A732" s="1" t="s">
        <v>45</v>
      </c>
      <c r="B732" s="1" t="s">
        <v>42</v>
      </c>
      <c r="C732" s="1">
        <v>2012.0</v>
      </c>
      <c r="D732" s="2">
        <v>3.95500803</v>
      </c>
      <c r="E732" s="3">
        <v>7.482338905</v>
      </c>
      <c r="F732" s="3">
        <v>0.743765771</v>
      </c>
      <c r="G732" s="3">
        <v>52.08000183</v>
      </c>
      <c r="H732" s="3">
        <v>0.621848702</v>
      </c>
      <c r="I732" s="3">
        <v>-0.068447262</v>
      </c>
      <c r="J732" s="3">
        <v>0.726286888</v>
      </c>
    </row>
    <row r="733">
      <c r="A733" s="1" t="s">
        <v>46</v>
      </c>
      <c r="B733" s="1" t="s">
        <v>47</v>
      </c>
      <c r="C733" s="1">
        <v>2012.0</v>
      </c>
      <c r="D733" s="2">
        <v>3.898706913</v>
      </c>
      <c r="E733" s="3">
        <v>8.013453484</v>
      </c>
      <c r="F733" s="3">
        <v>0.605528593</v>
      </c>
      <c r="G733" s="3">
        <v>59.68000031</v>
      </c>
      <c r="H733" s="3">
        <v>0.955595791</v>
      </c>
      <c r="I733" s="3">
        <v>0.244801208</v>
      </c>
      <c r="J733" s="3">
        <v>0.890136123</v>
      </c>
    </row>
    <row r="734">
      <c r="A734" s="1" t="s">
        <v>48</v>
      </c>
      <c r="B734" s="1" t="s">
        <v>42</v>
      </c>
      <c r="C734" s="1">
        <v>2012.0</v>
      </c>
      <c r="D734" s="2">
        <v>4.244634151</v>
      </c>
      <c r="E734" s="3">
        <v>8.123253822</v>
      </c>
      <c r="F734" s="3">
        <v>0.74283731</v>
      </c>
      <c r="G734" s="3">
        <v>50.47999954</v>
      </c>
      <c r="H734" s="3">
        <v>0.766064227</v>
      </c>
      <c r="I734" s="3">
        <v>-0.038270786</v>
      </c>
      <c r="J734" s="3">
        <v>0.898028791</v>
      </c>
    </row>
    <row r="735">
      <c r="A735" s="1" t="s">
        <v>6</v>
      </c>
      <c r="B735" s="1" t="s">
        <v>1</v>
      </c>
      <c r="C735" s="1">
        <v>2012.0</v>
      </c>
      <c r="D735" s="2">
        <v>7.415144444</v>
      </c>
      <c r="E735" s="3">
        <v>10.73914337</v>
      </c>
      <c r="F735" s="3">
        <v>0.948128343</v>
      </c>
      <c r="G735" s="3">
        <v>70.91999817</v>
      </c>
      <c r="H735" s="3">
        <v>0.917961121</v>
      </c>
      <c r="I735" s="3">
        <v>0.286125481</v>
      </c>
      <c r="J735" s="3">
        <v>0.465601832</v>
      </c>
    </row>
    <row r="736">
      <c r="A736" s="1" t="s">
        <v>49</v>
      </c>
      <c r="B736" s="1" t="s">
        <v>42</v>
      </c>
      <c r="C736" s="1">
        <v>2012.0</v>
      </c>
      <c r="D736" s="2">
        <v>4.03297472</v>
      </c>
      <c r="E736" s="3">
        <v>7.4783535</v>
      </c>
      <c r="F736" s="3">
        <v>0.672866464</v>
      </c>
      <c r="G736" s="3">
        <v>49.36000061</v>
      </c>
      <c r="H736" s="3">
        <v>0.562908113</v>
      </c>
      <c r="I736" s="3">
        <v>-0.035707418</v>
      </c>
      <c r="J736" s="3">
        <v>0.884475827</v>
      </c>
    </row>
    <row r="737">
      <c r="A737" s="1" t="s">
        <v>50</v>
      </c>
      <c r="B737" s="1" t="s">
        <v>5</v>
      </c>
      <c r="C737" s="1">
        <v>2012.0</v>
      </c>
      <c r="D737" s="2">
        <v>6.599128723</v>
      </c>
      <c r="E737" s="3">
        <v>10.06339169</v>
      </c>
      <c r="F737" s="3">
        <v>0.855235577</v>
      </c>
      <c r="G737" s="3">
        <v>68.86000061</v>
      </c>
      <c r="H737" s="3">
        <v>0.733610928</v>
      </c>
      <c r="I737" s="3">
        <v>0.188598543</v>
      </c>
      <c r="J737" s="3">
        <v>0.782117426</v>
      </c>
    </row>
    <row r="738">
      <c r="A738" s="1" t="s">
        <v>51</v>
      </c>
      <c r="B738" s="1" t="s">
        <v>19</v>
      </c>
      <c r="C738" s="1">
        <v>2012.0</v>
      </c>
      <c r="D738" s="2">
        <v>5.094917297</v>
      </c>
      <c r="E738" s="3">
        <v>9.246742249</v>
      </c>
      <c r="F738" s="3">
        <v>0.787818193</v>
      </c>
      <c r="G738" s="3">
        <v>67.22000122</v>
      </c>
      <c r="H738" s="3">
        <v>0.808255136</v>
      </c>
      <c r="I738" s="3">
        <v>-0.187488616</v>
      </c>
      <c r="J738" s="4"/>
    </row>
    <row r="739">
      <c r="A739" s="1" t="s">
        <v>52</v>
      </c>
      <c r="B739" s="1" t="s">
        <v>5</v>
      </c>
      <c r="C739" s="1">
        <v>2012.0</v>
      </c>
      <c r="D739" s="2">
        <v>6.374879837</v>
      </c>
      <c r="E739" s="3">
        <v>9.467689514</v>
      </c>
      <c r="F739" s="3">
        <v>0.914372623</v>
      </c>
      <c r="G739" s="3">
        <v>67.63999939</v>
      </c>
      <c r="H739" s="3">
        <v>0.827868104</v>
      </c>
      <c r="I739" s="3">
        <v>-0.012348481</v>
      </c>
      <c r="J739" s="3">
        <v>0.868371546</v>
      </c>
    </row>
    <row r="740">
      <c r="A740" s="1" t="s">
        <v>147</v>
      </c>
      <c r="B740" s="1" t="s">
        <v>42</v>
      </c>
      <c r="C740" s="1">
        <v>2012.0</v>
      </c>
      <c r="D740" s="2">
        <v>3.955640316</v>
      </c>
      <c r="E740" s="3">
        <v>8.044060707</v>
      </c>
      <c r="F740" s="3">
        <v>0.719217896</v>
      </c>
      <c r="G740" s="3">
        <v>57.47999954</v>
      </c>
      <c r="H740" s="3">
        <v>0.534040928</v>
      </c>
      <c r="I740" s="3">
        <v>-0.126743242</v>
      </c>
      <c r="J740" s="3">
        <v>0.651009262</v>
      </c>
    </row>
    <row r="741">
      <c r="A741" s="1" t="s">
        <v>141</v>
      </c>
      <c r="B741" s="1" t="s">
        <v>42</v>
      </c>
      <c r="C741" s="1">
        <v>2012.0</v>
      </c>
      <c r="D741" s="2">
        <v>3.919341803</v>
      </c>
      <c r="E741" s="3">
        <v>8.569225311</v>
      </c>
      <c r="F741" s="3">
        <v>0.622330368</v>
      </c>
      <c r="G741" s="3">
        <v>53.75999832</v>
      </c>
      <c r="H741" s="3">
        <v>0.772510767</v>
      </c>
      <c r="I741" s="3">
        <v>-0.141010031</v>
      </c>
      <c r="J741" s="3">
        <v>0.799653709</v>
      </c>
    </row>
    <row r="742">
      <c r="A742" s="1" t="s">
        <v>148</v>
      </c>
      <c r="C742" s="1">
        <v>2012.0</v>
      </c>
      <c r="D742" s="2">
        <v>4.63922739</v>
      </c>
      <c r="E742" s="3">
        <v>6.803482056</v>
      </c>
      <c r="F742" s="3">
        <v>0.769545972</v>
      </c>
      <c r="G742" s="3">
        <v>50.90000153</v>
      </c>
      <c r="H742" s="3">
        <v>0.557286203</v>
      </c>
      <c r="I742" s="3">
        <v>-0.033435527</v>
      </c>
      <c r="J742" s="3">
        <v>0.807406604</v>
      </c>
    </row>
    <row r="743">
      <c r="A743" s="1" t="s">
        <v>53</v>
      </c>
      <c r="B743" s="1" t="s">
        <v>5</v>
      </c>
      <c r="C743" s="1">
        <v>2012.0</v>
      </c>
      <c r="D743" s="2">
        <v>7.272250175</v>
      </c>
      <c r="E743" s="3">
        <v>9.787511826</v>
      </c>
      <c r="F743" s="3">
        <v>0.902206898</v>
      </c>
      <c r="G743" s="3">
        <v>69.51999664</v>
      </c>
      <c r="H743" s="3">
        <v>0.92891407</v>
      </c>
      <c r="I743" s="3">
        <v>0.03902087</v>
      </c>
      <c r="J743" s="3">
        <v>0.794301391</v>
      </c>
    </row>
    <row r="744">
      <c r="A744" s="1" t="s">
        <v>128</v>
      </c>
      <c r="B744" s="1" t="s">
        <v>15</v>
      </c>
      <c r="C744" s="1">
        <v>2012.0</v>
      </c>
      <c r="D744" s="2">
        <v>6.027634621</v>
      </c>
      <c r="E744" s="3">
        <v>10.09216595</v>
      </c>
      <c r="F744" s="3">
        <v>0.775817871</v>
      </c>
      <c r="G744" s="3">
        <v>67.54000092</v>
      </c>
      <c r="H744" s="3">
        <v>0.541909754</v>
      </c>
      <c r="I744" s="3">
        <v>-0.24748528</v>
      </c>
      <c r="J744" s="3">
        <v>0.923860013</v>
      </c>
    </row>
    <row r="745">
      <c r="A745" s="1" t="s">
        <v>55</v>
      </c>
      <c r="B745" s="1" t="s">
        <v>3</v>
      </c>
      <c r="C745" s="1">
        <v>2012.0</v>
      </c>
      <c r="D745" s="2">
        <v>6.180507183</v>
      </c>
      <c r="E745" s="3">
        <v>10.48427868</v>
      </c>
      <c r="F745" s="3">
        <v>0.767177105</v>
      </c>
      <c r="G745" s="3">
        <v>71.12000275</v>
      </c>
      <c r="H745" s="3">
        <v>0.724629581</v>
      </c>
      <c r="I745" s="3">
        <v>0.093665473</v>
      </c>
      <c r="J745" s="3">
        <v>0.870691717</v>
      </c>
    </row>
    <row r="746">
      <c r="A746" s="1" t="s">
        <v>7</v>
      </c>
      <c r="C746" s="1">
        <v>2012.0</v>
      </c>
      <c r="D746" s="2">
        <v>6.334149361</v>
      </c>
      <c r="E746" s="3">
        <v>10.42490005</v>
      </c>
      <c r="F746" s="3">
        <v>0.91242677</v>
      </c>
      <c r="G746" s="3">
        <v>67.94000244</v>
      </c>
      <c r="H746" s="3">
        <v>0.739808738</v>
      </c>
      <c r="I746" s="3">
        <v>-0.157697842</v>
      </c>
      <c r="J746" s="3">
        <v>0.956799686</v>
      </c>
    </row>
    <row r="747">
      <c r="A747" s="1" t="s">
        <v>8</v>
      </c>
      <c r="B747" s="1" t="s">
        <v>3</v>
      </c>
      <c r="C747" s="1">
        <v>2012.0</v>
      </c>
      <c r="D747" s="2">
        <v>7.519909382</v>
      </c>
      <c r="E747" s="3">
        <v>10.84381294</v>
      </c>
      <c r="F747" s="3">
        <v>0.951437175</v>
      </c>
      <c r="G747" s="3">
        <v>69.83999634</v>
      </c>
      <c r="H747" s="3">
        <v>0.932627916</v>
      </c>
      <c r="I747" s="3">
        <v>0.134583235</v>
      </c>
      <c r="J747" s="3">
        <v>0.187407613</v>
      </c>
    </row>
    <row r="748">
      <c r="A748" s="1" t="s">
        <v>56</v>
      </c>
      <c r="B748" s="1" t="s">
        <v>5</v>
      </c>
      <c r="C748" s="1">
        <v>2012.0</v>
      </c>
      <c r="D748" s="2">
        <v>4.753311157</v>
      </c>
      <c r="E748" s="3">
        <v>9.479447365</v>
      </c>
      <c r="F748" s="3">
        <v>0.879158199</v>
      </c>
      <c r="G748" s="3">
        <v>63.91999817</v>
      </c>
      <c r="H748" s="3">
        <v>0.840129375</v>
      </c>
      <c r="I748" s="3">
        <v>-0.064213857</v>
      </c>
      <c r="J748" s="3">
        <v>0.727300286</v>
      </c>
    </row>
    <row r="749">
      <c r="A749" s="1" t="s">
        <v>57</v>
      </c>
      <c r="B749" s="1" t="s">
        <v>5</v>
      </c>
      <c r="C749" s="1">
        <v>2012.0</v>
      </c>
      <c r="D749" s="2">
        <v>5.960716248</v>
      </c>
      <c r="E749" s="3">
        <v>9.343484879</v>
      </c>
      <c r="F749" s="3">
        <v>0.785201013</v>
      </c>
      <c r="G749" s="3">
        <v>66.48000336</v>
      </c>
      <c r="H749" s="3">
        <v>0.825275123</v>
      </c>
      <c r="I749" s="3">
        <v>-0.086801782</v>
      </c>
      <c r="J749" s="3">
        <v>0.729978859</v>
      </c>
    </row>
    <row r="750">
      <c r="A750" s="1" t="s">
        <v>9</v>
      </c>
      <c r="B750" s="1" t="s">
        <v>10</v>
      </c>
      <c r="C750" s="1">
        <v>2012.0</v>
      </c>
      <c r="D750" s="2">
        <v>4.204156876</v>
      </c>
      <c r="E750" s="3">
        <v>9.185753822</v>
      </c>
      <c r="F750" s="3">
        <v>0.736645103</v>
      </c>
      <c r="G750" s="3">
        <v>61.81999969</v>
      </c>
      <c r="H750" s="3">
        <v>0.451543361</v>
      </c>
      <c r="I750" s="3">
        <v>-0.136893734</v>
      </c>
      <c r="J750" s="3">
        <v>0.880383074</v>
      </c>
    </row>
    <row r="751">
      <c r="A751" s="1" t="s">
        <v>58</v>
      </c>
      <c r="B751" s="1" t="s">
        <v>5</v>
      </c>
      <c r="C751" s="1">
        <v>2012.0</v>
      </c>
      <c r="D751" s="2">
        <v>5.934371471</v>
      </c>
      <c r="E751" s="3">
        <v>8.968485832</v>
      </c>
      <c r="F751" s="3">
        <v>0.806014717</v>
      </c>
      <c r="G751" s="3">
        <v>64.04000092</v>
      </c>
      <c r="H751" s="3">
        <v>0.682744801</v>
      </c>
      <c r="I751" s="3">
        <v>-0.15848352</v>
      </c>
      <c r="J751" s="3">
        <v>0.786294818</v>
      </c>
    </row>
    <row r="752">
      <c r="A752" s="1" t="s">
        <v>59</v>
      </c>
      <c r="B752" s="1" t="s">
        <v>15</v>
      </c>
      <c r="C752" s="1">
        <v>2012.0</v>
      </c>
      <c r="D752" s="2">
        <v>5.363927841</v>
      </c>
      <c r="E752" s="3">
        <v>10.27495861</v>
      </c>
      <c r="F752" s="3">
        <v>0.889454544</v>
      </c>
      <c r="G752" s="3">
        <v>67.45999908</v>
      </c>
      <c r="H752" s="3">
        <v>0.696825743</v>
      </c>
      <c r="I752" s="3">
        <v>-0.195185706</v>
      </c>
      <c r="J752" s="3">
        <v>0.7928527</v>
      </c>
    </row>
    <row r="753">
      <c r="A753" s="1" t="s">
        <v>166</v>
      </c>
      <c r="B753" s="1" t="s">
        <v>42</v>
      </c>
      <c r="C753" s="1">
        <v>2012.0</v>
      </c>
      <c r="D753" s="2">
        <v>4.561168671</v>
      </c>
      <c r="E753" s="3">
        <v>7.252150536</v>
      </c>
      <c r="F753" s="3">
        <v>0.658794284</v>
      </c>
      <c r="G753" s="3">
        <v>56.31999969</v>
      </c>
      <c r="H753" s="3">
        <v>0.776308239</v>
      </c>
      <c r="I753" s="3">
        <v>-0.043731738</v>
      </c>
      <c r="J753" s="4"/>
    </row>
    <row r="754">
      <c r="A754" s="1" t="s">
        <v>60</v>
      </c>
      <c r="B754" s="1" t="s">
        <v>3</v>
      </c>
      <c r="C754" s="1">
        <v>2012.0</v>
      </c>
      <c r="D754" s="2">
        <v>7.420209408</v>
      </c>
      <c r="E754" s="3">
        <v>10.73535824</v>
      </c>
      <c r="F754" s="3">
        <v>0.927739382</v>
      </c>
      <c r="G754" s="3">
        <v>70.04000092</v>
      </c>
      <c r="H754" s="3">
        <v>0.920968115</v>
      </c>
      <c r="I754" s="3">
        <v>-0.00531166</v>
      </c>
      <c r="J754" s="3">
        <v>0.360733956</v>
      </c>
    </row>
    <row r="755">
      <c r="A755" s="1" t="s">
        <v>11</v>
      </c>
      <c r="B755" s="1" t="s">
        <v>3</v>
      </c>
      <c r="C755" s="1">
        <v>2012.0</v>
      </c>
      <c r="D755" s="2">
        <v>6.649365425</v>
      </c>
      <c r="E755" s="3">
        <v>10.6640377</v>
      </c>
      <c r="F755" s="3">
        <v>0.93709743</v>
      </c>
      <c r="G755" s="3">
        <v>71.40000153</v>
      </c>
      <c r="H755" s="3">
        <v>0.841320336</v>
      </c>
      <c r="I755" s="3">
        <v>-0.152917221</v>
      </c>
      <c r="J755" s="3">
        <v>0.607905269</v>
      </c>
    </row>
    <row r="756">
      <c r="A756" s="1" t="s">
        <v>161</v>
      </c>
      <c r="B756" s="1" t="s">
        <v>42</v>
      </c>
      <c r="C756" s="1">
        <v>2012.0</v>
      </c>
      <c r="D756" s="2">
        <v>3.97205925</v>
      </c>
      <c r="E756" s="3">
        <v>9.572758675</v>
      </c>
      <c r="F756" s="3">
        <v>0.736096144</v>
      </c>
      <c r="G756" s="3">
        <v>54.91999817</v>
      </c>
      <c r="H756" s="3">
        <v>0.565965831</v>
      </c>
      <c r="I756" s="3">
        <v>-0.194857359</v>
      </c>
      <c r="J756" s="3">
        <v>0.810119689</v>
      </c>
    </row>
    <row r="757">
      <c r="A757" s="1" t="s">
        <v>61</v>
      </c>
      <c r="B757" s="1" t="s">
        <v>36</v>
      </c>
      <c r="C757" s="1">
        <v>2012.0</v>
      </c>
      <c r="D757" s="2">
        <v>4.254445553</v>
      </c>
      <c r="E757" s="3">
        <v>9.332181931</v>
      </c>
      <c r="F757" s="3">
        <v>0.532586455</v>
      </c>
      <c r="G757" s="3">
        <v>63.90000153</v>
      </c>
      <c r="H757" s="3">
        <v>0.65872401</v>
      </c>
      <c r="I757" s="3">
        <v>-0.272034407</v>
      </c>
      <c r="J757" s="3">
        <v>0.320887595</v>
      </c>
    </row>
    <row r="758">
      <c r="A758" s="1" t="s">
        <v>12</v>
      </c>
      <c r="B758" s="1" t="s">
        <v>3</v>
      </c>
      <c r="C758" s="1">
        <v>2012.0</v>
      </c>
      <c r="D758" s="2">
        <v>6.702362061</v>
      </c>
      <c r="E758" s="3">
        <v>10.81722355</v>
      </c>
      <c r="F758" s="3">
        <v>0.926406622</v>
      </c>
      <c r="G758" s="3">
        <v>70.04000092</v>
      </c>
      <c r="H758" s="3">
        <v>0.904440463</v>
      </c>
      <c r="I758" s="3">
        <v>0.066588588</v>
      </c>
      <c r="J758" s="3">
        <v>0.67923671</v>
      </c>
    </row>
    <row r="759">
      <c r="A759" s="1" t="s">
        <v>62</v>
      </c>
      <c r="B759" s="1" t="s">
        <v>42</v>
      </c>
      <c r="C759" s="1">
        <v>2012.0</v>
      </c>
      <c r="D759" s="2">
        <v>5.057261944</v>
      </c>
      <c r="E759" s="3">
        <v>8.389938354</v>
      </c>
      <c r="F759" s="3">
        <v>0.68511188</v>
      </c>
      <c r="G759" s="3">
        <v>55.18000031</v>
      </c>
      <c r="H759" s="3">
        <v>0.679418445</v>
      </c>
      <c r="I759" s="3">
        <v>0.038182423</v>
      </c>
      <c r="J759" s="3">
        <v>0.897836149</v>
      </c>
    </row>
    <row r="760">
      <c r="A760" s="1" t="s">
        <v>13</v>
      </c>
      <c r="B760" s="1" t="s">
        <v>3</v>
      </c>
      <c r="C760" s="1">
        <v>2012.0</v>
      </c>
      <c r="D760" s="2">
        <v>5.096354008</v>
      </c>
      <c r="E760" s="3">
        <v>10.2514143</v>
      </c>
      <c r="F760" s="3">
        <v>0.81214112</v>
      </c>
      <c r="G760" s="3">
        <v>70.16000366</v>
      </c>
      <c r="H760" s="3">
        <v>0.37261042</v>
      </c>
      <c r="I760" s="3">
        <v>-0.307540685</v>
      </c>
      <c r="J760" s="3">
        <v>0.958908975</v>
      </c>
    </row>
    <row r="761">
      <c r="A761" s="1" t="s">
        <v>63</v>
      </c>
      <c r="B761" s="1" t="s">
        <v>5</v>
      </c>
      <c r="C761" s="1">
        <v>2012.0</v>
      </c>
      <c r="D761" s="2">
        <v>5.855717182</v>
      </c>
      <c r="E761" s="3">
        <v>8.934686661</v>
      </c>
      <c r="F761" s="3">
        <v>0.802148998</v>
      </c>
      <c r="G761" s="3">
        <v>60.65999985</v>
      </c>
      <c r="H761" s="3">
        <v>0.865472019</v>
      </c>
      <c r="I761" s="3">
        <v>0.01753778</v>
      </c>
      <c r="J761" s="3">
        <v>0.820923984</v>
      </c>
    </row>
    <row r="762">
      <c r="A762" s="1" t="s">
        <v>162</v>
      </c>
      <c r="B762" s="1" t="s">
        <v>42</v>
      </c>
      <c r="C762" s="1">
        <v>2012.0</v>
      </c>
      <c r="D762" s="2">
        <v>3.651554823</v>
      </c>
      <c r="E762" s="3">
        <v>7.589314461</v>
      </c>
      <c r="F762" s="3">
        <v>0.542295277</v>
      </c>
      <c r="G762" s="3">
        <v>51.13999939</v>
      </c>
      <c r="H762" s="3">
        <v>0.646187842</v>
      </c>
      <c r="I762" s="3">
        <v>3.03027E-4</v>
      </c>
      <c r="J762" s="3">
        <v>0.794450223</v>
      </c>
    </row>
    <row r="763">
      <c r="A763" s="1" t="s">
        <v>64</v>
      </c>
      <c r="B763" s="1" t="s">
        <v>5</v>
      </c>
      <c r="C763" s="1">
        <v>2012.0</v>
      </c>
      <c r="D763" s="2">
        <v>4.413475037</v>
      </c>
      <c r="E763" s="3">
        <v>8.011639595</v>
      </c>
      <c r="F763" s="3">
        <v>0.74866271</v>
      </c>
      <c r="G763" s="3">
        <v>38.63999939</v>
      </c>
      <c r="H763" s="3">
        <v>0.482485861</v>
      </c>
      <c r="I763" s="3">
        <v>0.246082872</v>
      </c>
      <c r="J763" s="3">
        <v>0.717166364</v>
      </c>
    </row>
    <row r="764">
      <c r="A764" s="1" t="s">
        <v>65</v>
      </c>
      <c r="B764" s="1" t="s">
        <v>5</v>
      </c>
      <c r="C764" s="1">
        <v>2012.0</v>
      </c>
      <c r="D764" s="2">
        <v>4.602218151</v>
      </c>
      <c r="E764" s="3">
        <v>8.512798309</v>
      </c>
      <c r="F764" s="3">
        <v>0.779194891</v>
      </c>
      <c r="G764" s="3">
        <v>61.90000153</v>
      </c>
      <c r="H764" s="3">
        <v>0.700452089</v>
      </c>
      <c r="I764" s="3">
        <v>-0.004340269</v>
      </c>
      <c r="J764" s="3">
        <v>0.871437132</v>
      </c>
    </row>
    <row r="765">
      <c r="A765" s="1" t="s">
        <v>66</v>
      </c>
      <c r="B765" s="1" t="s">
        <v>19</v>
      </c>
      <c r="C765" s="1">
        <v>2012.0</v>
      </c>
      <c r="D765" s="2">
        <v>5.483764648</v>
      </c>
      <c r="E765" s="3">
        <v>10.89273071</v>
      </c>
      <c r="F765" s="3">
        <v>0.826425672</v>
      </c>
      <c r="G765" s="4"/>
      <c r="H765" s="3">
        <v>0.879752457</v>
      </c>
      <c r="I765" s="3">
        <v>0.2180143</v>
      </c>
      <c r="J765" s="3">
        <v>0.379783154</v>
      </c>
    </row>
    <row r="766">
      <c r="A766" s="1" t="s">
        <v>14</v>
      </c>
      <c r="B766" s="1" t="s">
        <v>15</v>
      </c>
      <c r="C766" s="1">
        <v>2012.0</v>
      </c>
      <c r="D766" s="2">
        <v>4.683358192</v>
      </c>
      <c r="E766" s="3">
        <v>10.11942577</v>
      </c>
      <c r="F766" s="3">
        <v>0.906113982</v>
      </c>
      <c r="G766" s="3">
        <v>66.12000275</v>
      </c>
      <c r="H766" s="3">
        <v>0.56923151</v>
      </c>
      <c r="I766" s="3">
        <v>-0.139944121</v>
      </c>
      <c r="J766" s="3">
        <v>0.930297315</v>
      </c>
    </row>
    <row r="767">
      <c r="A767" s="1" t="s">
        <v>143</v>
      </c>
      <c r="B767" s="1" t="s">
        <v>3</v>
      </c>
      <c r="C767" s="1">
        <v>2012.0</v>
      </c>
      <c r="D767" s="2">
        <v>7.590660095</v>
      </c>
      <c r="E767" s="3">
        <v>10.78808689</v>
      </c>
      <c r="F767" s="3">
        <v>0.978965282</v>
      </c>
      <c r="G767" s="3">
        <v>71.59999847</v>
      </c>
      <c r="H767" s="3">
        <v>0.904654503</v>
      </c>
      <c r="I767" s="3">
        <v>0.236324042</v>
      </c>
      <c r="J767" s="3">
        <v>0.758585632</v>
      </c>
    </row>
    <row r="768">
      <c r="A768" s="1" t="s">
        <v>67</v>
      </c>
      <c r="B768" s="1" t="s">
        <v>25</v>
      </c>
      <c r="C768" s="1">
        <v>2012.0</v>
      </c>
      <c r="D768" s="2">
        <v>4.720146656</v>
      </c>
      <c r="E768" s="3">
        <v>8.42329216</v>
      </c>
      <c r="F768" s="3">
        <v>0.510574579</v>
      </c>
      <c r="G768" s="3">
        <v>58.02000046</v>
      </c>
      <c r="H768" s="3">
        <v>0.609320104</v>
      </c>
      <c r="I768" s="3">
        <v>0.065379836</v>
      </c>
      <c r="J768" s="3">
        <v>0.829614758</v>
      </c>
    </row>
    <row r="769">
      <c r="A769" s="1" t="s">
        <v>68</v>
      </c>
      <c r="B769" s="1" t="s">
        <v>47</v>
      </c>
      <c r="C769" s="1">
        <v>2012.0</v>
      </c>
      <c r="D769" s="2">
        <v>5.36777401</v>
      </c>
      <c r="E769" s="3">
        <v>9.106734276</v>
      </c>
      <c r="F769" s="3">
        <v>0.833621144</v>
      </c>
      <c r="G769" s="3">
        <v>61.63999939</v>
      </c>
      <c r="H769" s="3">
        <v>0.770319343</v>
      </c>
      <c r="I769" s="3">
        <v>0.351713151</v>
      </c>
      <c r="J769" s="3">
        <v>0.96158886</v>
      </c>
    </row>
    <row r="770">
      <c r="A770" s="1" t="s">
        <v>16</v>
      </c>
      <c r="B770" s="1" t="s">
        <v>10</v>
      </c>
      <c r="C770" s="1">
        <v>2012.0</v>
      </c>
      <c r="D770" s="2">
        <v>4.608927727</v>
      </c>
      <c r="E770" s="3">
        <v>9.584786415</v>
      </c>
      <c r="F770" s="3">
        <v>0.599542618</v>
      </c>
      <c r="G770" s="3">
        <v>65.27999878</v>
      </c>
      <c r="H770" s="3">
        <v>0.764418423</v>
      </c>
      <c r="I770" s="4"/>
      <c r="J770" s="3">
        <v>0.677707136</v>
      </c>
    </row>
    <row r="771">
      <c r="A771" s="1" t="s">
        <v>144</v>
      </c>
      <c r="B771" s="1" t="s">
        <v>10</v>
      </c>
      <c r="C771" s="1">
        <v>2012.0</v>
      </c>
      <c r="D771" s="2">
        <v>4.659508705</v>
      </c>
      <c r="E771" s="3">
        <v>9.132593155</v>
      </c>
      <c r="F771" s="3">
        <v>0.730118215</v>
      </c>
      <c r="G771" s="3">
        <v>60.86000061</v>
      </c>
      <c r="H771" s="3">
        <v>0.314564615</v>
      </c>
      <c r="I771" s="3">
        <v>-0.015047939</v>
      </c>
      <c r="J771" s="3">
        <v>0.78919065</v>
      </c>
    </row>
    <row r="772">
      <c r="A772" s="1" t="s">
        <v>69</v>
      </c>
      <c r="B772" s="1" t="s">
        <v>3</v>
      </c>
      <c r="C772" s="1">
        <v>2012.0</v>
      </c>
      <c r="D772" s="2">
        <v>6.964645386</v>
      </c>
      <c r="E772" s="3">
        <v>10.88710403</v>
      </c>
      <c r="F772" s="3">
        <v>0.961785913</v>
      </c>
      <c r="G772" s="3">
        <v>70.33999634</v>
      </c>
      <c r="H772" s="3">
        <v>0.90219456</v>
      </c>
      <c r="I772" s="3">
        <v>0.297067612</v>
      </c>
      <c r="J772" s="3">
        <v>0.572632253</v>
      </c>
    </row>
    <row r="773">
      <c r="A773" s="1" t="s">
        <v>70</v>
      </c>
      <c r="B773" s="1" t="s">
        <v>10</v>
      </c>
      <c r="C773" s="1">
        <v>2012.0</v>
      </c>
      <c r="D773" s="2">
        <v>7.110854626</v>
      </c>
      <c r="E773" s="3">
        <v>10.47877598</v>
      </c>
      <c r="F773" s="3">
        <v>0.903415501</v>
      </c>
      <c r="G773" s="3">
        <v>71.55999756</v>
      </c>
      <c r="H773" s="3">
        <v>0.681439221</v>
      </c>
      <c r="I773" s="3">
        <v>0.14979957</v>
      </c>
      <c r="J773" s="3">
        <v>0.862327278</v>
      </c>
    </row>
    <row r="774">
      <c r="A774" s="1" t="s">
        <v>17</v>
      </c>
      <c r="B774" s="1" t="s">
        <v>3</v>
      </c>
      <c r="C774" s="1">
        <v>2012.0</v>
      </c>
      <c r="D774" s="2">
        <v>5.839313984</v>
      </c>
      <c r="E774" s="3">
        <v>10.63348961</v>
      </c>
      <c r="F774" s="3">
        <v>0.86948663</v>
      </c>
      <c r="G774" s="3">
        <v>71.30000305</v>
      </c>
      <c r="H774" s="3">
        <v>0.570094943</v>
      </c>
      <c r="I774" s="3">
        <v>0.109010942</v>
      </c>
      <c r="J774" s="3">
        <v>0.908323646</v>
      </c>
    </row>
    <row r="775">
      <c r="A775" s="1" t="s">
        <v>18</v>
      </c>
      <c r="B775" s="1" t="s">
        <v>19</v>
      </c>
      <c r="C775" s="1">
        <v>2012.0</v>
      </c>
      <c r="D775" s="2">
        <v>5.968216419</v>
      </c>
      <c r="E775" s="3">
        <v>10.56452179</v>
      </c>
      <c r="F775" s="3">
        <v>0.905295432</v>
      </c>
      <c r="G775" s="3">
        <v>73.23999786</v>
      </c>
      <c r="H775" s="3">
        <v>0.752831519</v>
      </c>
      <c r="I775" s="4"/>
      <c r="J775" s="3">
        <v>0.692387402</v>
      </c>
    </row>
    <row r="776">
      <c r="A776" s="1" t="s">
        <v>20</v>
      </c>
      <c r="B776" s="1" t="s">
        <v>10</v>
      </c>
      <c r="C776" s="1">
        <v>2012.0</v>
      </c>
      <c r="D776" s="2">
        <v>5.131996155</v>
      </c>
      <c r="E776" s="3">
        <v>9.392827988</v>
      </c>
      <c r="F776" s="3">
        <v>0.829496324</v>
      </c>
      <c r="G776" s="3">
        <v>67.05999756</v>
      </c>
      <c r="H776" s="3">
        <v>0.693142116</v>
      </c>
      <c r="I776" s="3">
        <v>-0.172630981</v>
      </c>
      <c r="J776" s="4"/>
    </row>
    <row r="777">
      <c r="A777" s="1" t="s">
        <v>72</v>
      </c>
      <c r="B777" s="1" t="s">
        <v>36</v>
      </c>
      <c r="C777" s="1">
        <v>2012.0</v>
      </c>
      <c r="D777" s="2">
        <v>5.759469509</v>
      </c>
      <c r="E777" s="3">
        <v>10.03023338</v>
      </c>
      <c r="F777" s="3">
        <v>0.891716659</v>
      </c>
      <c r="G777" s="3">
        <v>61.59999847</v>
      </c>
      <c r="H777" s="3">
        <v>0.839832306</v>
      </c>
      <c r="I777" s="3">
        <v>-0.174721926</v>
      </c>
      <c r="J777" s="3">
        <v>0.876681805</v>
      </c>
    </row>
    <row r="778">
      <c r="A778" s="1" t="s">
        <v>73</v>
      </c>
      <c r="B778" s="1" t="s">
        <v>42</v>
      </c>
      <c r="C778" s="1">
        <v>2012.0</v>
      </c>
      <c r="D778" s="2">
        <v>4.547335148</v>
      </c>
      <c r="E778" s="3">
        <v>8.268518448</v>
      </c>
      <c r="F778" s="3">
        <v>0.83141011</v>
      </c>
      <c r="G778" s="3">
        <v>54.54000092</v>
      </c>
      <c r="H778" s="3">
        <v>0.627654195</v>
      </c>
      <c r="I778" s="3">
        <v>0.055892199</v>
      </c>
      <c r="J778" s="3">
        <v>0.911273062</v>
      </c>
    </row>
    <row r="779">
      <c r="A779" s="1" t="s">
        <v>130</v>
      </c>
      <c r="B779" s="1" t="s">
        <v>15</v>
      </c>
      <c r="C779" s="1">
        <v>2012.0</v>
      </c>
      <c r="D779" s="2">
        <v>5.639588356</v>
      </c>
      <c r="E779" s="3">
        <v>9.000282288</v>
      </c>
      <c r="F779" s="3">
        <v>0.757147133</v>
      </c>
      <c r="G779" s="4"/>
      <c r="H779" s="3">
        <v>0.635793388</v>
      </c>
      <c r="I779" s="3">
        <v>0.030489134</v>
      </c>
      <c r="J779" s="3">
        <v>0.94965142</v>
      </c>
    </row>
    <row r="780">
      <c r="A780" s="1" t="s">
        <v>74</v>
      </c>
      <c r="B780" s="1" t="s">
        <v>10</v>
      </c>
      <c r="C780" s="1">
        <v>2012.0</v>
      </c>
      <c r="D780" s="2">
        <v>6.221094608</v>
      </c>
      <c r="E780" s="3">
        <v>11.01185513</v>
      </c>
      <c r="F780" s="3">
        <v>0.888916671</v>
      </c>
      <c r="G780" s="3">
        <v>69.59999847</v>
      </c>
      <c r="H780" s="3">
        <v>0.934049547</v>
      </c>
      <c r="I780" s="4"/>
      <c r="J780" s="4"/>
    </row>
    <row r="781">
      <c r="A781" s="1" t="s">
        <v>75</v>
      </c>
      <c r="B781" s="1" t="s">
        <v>36</v>
      </c>
      <c r="C781" s="1">
        <v>2012.0</v>
      </c>
      <c r="D781" s="2">
        <v>5.207785606</v>
      </c>
      <c r="E781" s="3">
        <v>8.356863976</v>
      </c>
      <c r="F781" s="3">
        <v>0.856181741</v>
      </c>
      <c r="G781" s="3">
        <v>62.43999863</v>
      </c>
      <c r="H781" s="3">
        <v>0.702731669</v>
      </c>
      <c r="I781" s="3">
        <v>-0.081130072</v>
      </c>
      <c r="J781" s="3">
        <v>0.892036796</v>
      </c>
    </row>
    <row r="782">
      <c r="A782" s="1" t="s">
        <v>76</v>
      </c>
      <c r="B782" s="1" t="s">
        <v>47</v>
      </c>
      <c r="C782" s="1">
        <v>2012.0</v>
      </c>
      <c r="D782" s="2">
        <v>4.876084805</v>
      </c>
      <c r="E782" s="3">
        <v>8.60058403</v>
      </c>
      <c r="F782" s="3">
        <v>0.692627907</v>
      </c>
      <c r="G782" s="3">
        <v>58.15999985</v>
      </c>
      <c r="H782" s="4"/>
      <c r="I782" s="3">
        <v>0.230367497</v>
      </c>
      <c r="J782" s="4"/>
    </row>
    <row r="783">
      <c r="A783" s="1" t="s">
        <v>77</v>
      </c>
      <c r="B783" s="1" t="s">
        <v>15</v>
      </c>
      <c r="C783" s="1">
        <v>2012.0</v>
      </c>
      <c r="D783" s="2">
        <v>5.125025272</v>
      </c>
      <c r="E783" s="3">
        <v>10.08457756</v>
      </c>
      <c r="F783" s="3">
        <v>0.851195216</v>
      </c>
      <c r="G783" s="3">
        <v>64.90000153</v>
      </c>
      <c r="H783" s="3">
        <v>0.563811779</v>
      </c>
      <c r="I783" s="3">
        <v>-0.04164274</v>
      </c>
      <c r="J783" s="3">
        <v>0.894979358</v>
      </c>
    </row>
    <row r="784">
      <c r="A784" s="1" t="s">
        <v>21</v>
      </c>
      <c r="B784" s="1" t="s">
        <v>10</v>
      </c>
      <c r="C784" s="1">
        <v>2012.0</v>
      </c>
      <c r="D784" s="2">
        <v>4.572566986</v>
      </c>
      <c r="E784" s="3">
        <v>9.862797737</v>
      </c>
      <c r="F784" s="3">
        <v>0.712611496</v>
      </c>
      <c r="G784" s="3">
        <v>65.51999664</v>
      </c>
      <c r="H784" s="3">
        <v>0.620627165</v>
      </c>
      <c r="I784" s="3">
        <v>-0.013729722</v>
      </c>
      <c r="J784" s="3">
        <v>0.855777562</v>
      </c>
    </row>
    <row r="785">
      <c r="A785" s="1" t="s">
        <v>167</v>
      </c>
      <c r="B785" s="1" t="s">
        <v>10</v>
      </c>
      <c r="C785" s="1">
        <v>2012.0</v>
      </c>
      <c r="D785" s="2">
        <v>5.754394054</v>
      </c>
      <c r="E785" s="3">
        <v>10.38018417</v>
      </c>
      <c r="F785" s="3">
        <v>0.854930937</v>
      </c>
      <c r="G785" s="3">
        <v>65.13999939</v>
      </c>
      <c r="H785" s="3">
        <v>0.711518884</v>
      </c>
      <c r="I785" s="3">
        <v>-0.074070729</v>
      </c>
      <c r="J785" s="3">
        <v>0.790556133</v>
      </c>
    </row>
    <row r="786">
      <c r="A786" s="1" t="s">
        <v>78</v>
      </c>
      <c r="B786" s="1" t="s">
        <v>15</v>
      </c>
      <c r="C786" s="1">
        <v>2012.0</v>
      </c>
      <c r="D786" s="2">
        <v>5.771037102</v>
      </c>
      <c r="E786" s="3">
        <v>10.21577263</v>
      </c>
      <c r="F786" s="3">
        <v>0.918690145</v>
      </c>
      <c r="G786" s="3">
        <v>64.69999695</v>
      </c>
      <c r="H786" s="3">
        <v>0.503027141</v>
      </c>
      <c r="I786" s="3">
        <v>-0.276896715</v>
      </c>
      <c r="J786" s="3">
        <v>0.956959248</v>
      </c>
    </row>
    <row r="787">
      <c r="A787" s="1" t="s">
        <v>150</v>
      </c>
      <c r="B787" s="1" t="s">
        <v>3</v>
      </c>
      <c r="C787" s="1">
        <v>2012.0</v>
      </c>
      <c r="D787" s="2">
        <v>6.964097023</v>
      </c>
      <c r="E787" s="3">
        <v>11.62747765</v>
      </c>
      <c r="F787" s="3">
        <v>0.913907707</v>
      </c>
      <c r="G787" s="3">
        <v>70.90000153</v>
      </c>
      <c r="H787" s="3">
        <v>0.916520953</v>
      </c>
      <c r="I787" s="3">
        <v>0.049343392</v>
      </c>
      <c r="J787" s="3">
        <v>0.402753204</v>
      </c>
    </row>
    <row r="788">
      <c r="A788" s="1" t="s">
        <v>79</v>
      </c>
      <c r="B788" s="1" t="s">
        <v>42</v>
      </c>
      <c r="C788" s="1">
        <v>2012.0</v>
      </c>
      <c r="D788" s="2">
        <v>3.550609589</v>
      </c>
      <c r="E788" s="3">
        <v>7.311224937</v>
      </c>
      <c r="F788" s="3">
        <v>0.673088312</v>
      </c>
      <c r="G788" s="3">
        <v>55.58000183</v>
      </c>
      <c r="H788" s="3">
        <v>0.487007886</v>
      </c>
      <c r="I788" s="3">
        <v>-0.05438751</v>
      </c>
      <c r="J788" s="3">
        <v>0.853590488</v>
      </c>
    </row>
    <row r="789">
      <c r="A789" s="1" t="s">
        <v>80</v>
      </c>
      <c r="B789" s="1" t="s">
        <v>42</v>
      </c>
      <c r="C789" s="1">
        <v>2012.0</v>
      </c>
      <c r="D789" s="2">
        <v>4.279269695</v>
      </c>
      <c r="E789" s="3">
        <v>7.222786903</v>
      </c>
      <c r="F789" s="3">
        <v>0.603725672</v>
      </c>
      <c r="G789" s="3">
        <v>51.72000122</v>
      </c>
      <c r="H789" s="3">
        <v>0.637362719</v>
      </c>
      <c r="I789" s="3">
        <v>0.143793926</v>
      </c>
      <c r="J789" s="3">
        <v>0.885784984</v>
      </c>
    </row>
    <row r="790">
      <c r="A790" s="1" t="s">
        <v>81</v>
      </c>
      <c r="B790" s="1" t="s">
        <v>47</v>
      </c>
      <c r="C790" s="1">
        <v>2012.0</v>
      </c>
      <c r="D790" s="2">
        <v>5.914283752</v>
      </c>
      <c r="E790" s="3">
        <v>9.984627724</v>
      </c>
      <c r="F790" s="3">
        <v>0.841218948</v>
      </c>
      <c r="G790" s="3">
        <v>65.55999756</v>
      </c>
      <c r="H790" s="3">
        <v>0.848071814</v>
      </c>
      <c r="I790" s="3">
        <v>0.014949669</v>
      </c>
      <c r="J790" s="3">
        <v>0.846618474</v>
      </c>
    </row>
    <row r="791">
      <c r="A791" s="1" t="s">
        <v>82</v>
      </c>
      <c r="B791" s="1" t="s">
        <v>42</v>
      </c>
      <c r="C791" s="1">
        <v>2012.0</v>
      </c>
      <c r="D791" s="2">
        <v>4.313016891</v>
      </c>
      <c r="E791" s="3">
        <v>7.571854591</v>
      </c>
      <c r="F791" s="3">
        <v>0.823435068</v>
      </c>
      <c r="G791" s="3">
        <v>51.97999954</v>
      </c>
      <c r="H791" s="3">
        <v>0.704219282</v>
      </c>
      <c r="I791" s="3">
        <v>-0.087546505</v>
      </c>
      <c r="J791" s="3">
        <v>0.786719501</v>
      </c>
    </row>
    <row r="792">
      <c r="A792" s="1" t="s">
        <v>151</v>
      </c>
      <c r="B792" s="1" t="s">
        <v>3</v>
      </c>
      <c r="C792" s="1">
        <v>2012.0</v>
      </c>
      <c r="D792" s="2">
        <v>5.962872028</v>
      </c>
      <c r="E792" s="3">
        <v>10.43351746</v>
      </c>
      <c r="F792" s="3">
        <v>0.921752036</v>
      </c>
      <c r="G792" s="3">
        <v>70.76000214</v>
      </c>
      <c r="H792" s="3">
        <v>0.860689878</v>
      </c>
      <c r="I792" s="3">
        <v>0.345019877</v>
      </c>
      <c r="J792" s="4"/>
    </row>
    <row r="793">
      <c r="A793" s="1" t="s">
        <v>132</v>
      </c>
      <c r="B793" s="1" t="s">
        <v>42</v>
      </c>
      <c r="C793" s="1">
        <v>2012.0</v>
      </c>
      <c r="D793" s="2">
        <v>4.673203945</v>
      </c>
      <c r="E793" s="3">
        <v>8.494066238</v>
      </c>
      <c r="F793" s="3">
        <v>0.763332725</v>
      </c>
      <c r="G793" s="3">
        <v>58.0</v>
      </c>
      <c r="H793" s="3">
        <v>0.487372756</v>
      </c>
      <c r="I793" s="3">
        <v>-0.023503091</v>
      </c>
      <c r="J793" s="3">
        <v>0.707005799</v>
      </c>
    </row>
    <row r="794">
      <c r="A794" s="1" t="s">
        <v>22</v>
      </c>
      <c r="B794" s="1" t="s">
        <v>5</v>
      </c>
      <c r="C794" s="1">
        <v>2012.0</v>
      </c>
      <c r="D794" s="2">
        <v>7.320185184</v>
      </c>
      <c r="E794" s="3">
        <v>9.843672752</v>
      </c>
      <c r="F794" s="3">
        <v>0.767279446</v>
      </c>
      <c r="G794" s="3">
        <v>65.37999725</v>
      </c>
      <c r="H794" s="3">
        <v>0.787768304</v>
      </c>
      <c r="I794" s="3">
        <v>-0.097219422</v>
      </c>
      <c r="J794" s="3">
        <v>0.633281112</v>
      </c>
    </row>
    <row r="795">
      <c r="A795" s="1" t="s">
        <v>83</v>
      </c>
      <c r="B795" s="1" t="s">
        <v>36</v>
      </c>
      <c r="C795" s="1">
        <v>2012.0</v>
      </c>
      <c r="D795" s="2">
        <v>5.995712757</v>
      </c>
      <c r="E795" s="3">
        <v>9.104750633</v>
      </c>
      <c r="F795" s="3">
        <v>0.826219797</v>
      </c>
      <c r="G795" s="3">
        <v>61.75999832</v>
      </c>
      <c r="H795" s="3">
        <v>0.602418542</v>
      </c>
      <c r="I795" s="3">
        <v>-0.05239689</v>
      </c>
      <c r="J795" s="3">
        <v>0.955484569</v>
      </c>
    </row>
    <row r="796">
      <c r="A796" s="1" t="s">
        <v>133</v>
      </c>
      <c r="B796" s="1" t="s">
        <v>19</v>
      </c>
      <c r="C796" s="1">
        <v>2012.0</v>
      </c>
      <c r="D796" s="2">
        <v>4.885150433</v>
      </c>
      <c r="E796" s="3">
        <v>9.168133736</v>
      </c>
      <c r="F796" s="3">
        <v>0.918516099</v>
      </c>
      <c r="G796" s="3">
        <v>58.63999939</v>
      </c>
      <c r="H796" s="3">
        <v>0.688311696</v>
      </c>
      <c r="I796" s="3">
        <v>0.102935001</v>
      </c>
      <c r="J796" s="3">
        <v>0.932385981</v>
      </c>
    </row>
    <row r="797">
      <c r="A797" s="1" t="s">
        <v>134</v>
      </c>
      <c r="B797" s="1" t="s">
        <v>15</v>
      </c>
      <c r="C797" s="1">
        <v>2012.0</v>
      </c>
      <c r="D797" s="2">
        <v>5.218724251</v>
      </c>
      <c r="E797" s="3">
        <v>9.729455948</v>
      </c>
      <c r="F797" s="3">
        <v>0.704032779</v>
      </c>
      <c r="G797" s="3">
        <v>66.36000061</v>
      </c>
      <c r="H797" s="3">
        <v>0.46170637</v>
      </c>
      <c r="I797" s="3">
        <v>-0.195966095</v>
      </c>
      <c r="J797" s="3">
        <v>0.755059719</v>
      </c>
    </row>
    <row r="798">
      <c r="A798" s="1" t="s">
        <v>158</v>
      </c>
      <c r="B798" s="1" t="s">
        <v>10</v>
      </c>
      <c r="C798" s="1">
        <v>2012.0</v>
      </c>
      <c r="D798" s="2">
        <v>4.969656467</v>
      </c>
      <c r="E798" s="3">
        <v>8.72599411</v>
      </c>
      <c r="F798" s="3">
        <v>0.67582494</v>
      </c>
      <c r="G798" s="3">
        <v>62.81999969</v>
      </c>
      <c r="H798" s="3">
        <v>0.756784618</v>
      </c>
      <c r="I798" s="3">
        <v>-0.184037641</v>
      </c>
      <c r="J798" s="3">
        <v>0.844934762</v>
      </c>
    </row>
    <row r="799">
      <c r="A799" s="1" t="s">
        <v>168</v>
      </c>
      <c r="B799" s="1" t="s">
        <v>47</v>
      </c>
      <c r="C799" s="1">
        <v>2012.0</v>
      </c>
      <c r="D799" s="2">
        <v>4.438939571</v>
      </c>
      <c r="E799" s="3">
        <v>8.066871643</v>
      </c>
      <c r="F799" s="3">
        <v>0.612249672</v>
      </c>
      <c r="G799" s="3">
        <v>58.15999985</v>
      </c>
      <c r="H799" s="3">
        <v>0.691094279</v>
      </c>
      <c r="I799" s="3">
        <v>0.649480462</v>
      </c>
      <c r="J799" s="3">
        <v>0.694738686</v>
      </c>
    </row>
    <row r="800">
      <c r="A800" s="1" t="s">
        <v>85</v>
      </c>
      <c r="B800" s="1" t="s">
        <v>25</v>
      </c>
      <c r="C800" s="1">
        <v>2012.0</v>
      </c>
      <c r="D800" s="2">
        <v>4.233244896</v>
      </c>
      <c r="E800" s="3">
        <v>7.967660427</v>
      </c>
      <c r="F800" s="3">
        <v>0.733602345</v>
      </c>
      <c r="G800" s="3">
        <v>60.02000046</v>
      </c>
      <c r="H800" s="3">
        <v>0.637778401</v>
      </c>
      <c r="I800" s="3">
        <v>0.059689924</v>
      </c>
      <c r="J800" s="3">
        <v>0.88349402</v>
      </c>
    </row>
    <row r="801">
      <c r="A801" s="1" t="s">
        <v>23</v>
      </c>
      <c r="B801" s="1" t="s">
        <v>3</v>
      </c>
      <c r="C801" s="1">
        <v>2012.0</v>
      </c>
      <c r="D801" s="2">
        <v>7.470715523</v>
      </c>
      <c r="E801" s="3">
        <v>10.85630417</v>
      </c>
      <c r="F801" s="3">
        <v>0.938884676</v>
      </c>
      <c r="G801" s="3">
        <v>70.98000336</v>
      </c>
      <c r="H801" s="3">
        <v>0.877118647</v>
      </c>
      <c r="I801" s="3">
        <v>0.284096241</v>
      </c>
      <c r="J801" s="3">
        <v>0.433753788</v>
      </c>
    </row>
    <row r="802">
      <c r="A802" s="1" t="s">
        <v>86</v>
      </c>
      <c r="B802" s="1" t="s">
        <v>1</v>
      </c>
      <c r="C802" s="1">
        <v>2012.0</v>
      </c>
      <c r="D802" s="2">
        <v>7.249629974</v>
      </c>
      <c r="E802" s="3">
        <v>10.56567574</v>
      </c>
      <c r="F802" s="3">
        <v>0.930028617</v>
      </c>
      <c r="G802" s="3">
        <v>69.83999634</v>
      </c>
      <c r="H802" s="3">
        <v>0.901853085</v>
      </c>
      <c r="I802" s="3">
        <v>0.282304674</v>
      </c>
      <c r="J802" s="3">
        <v>0.289297938</v>
      </c>
    </row>
    <row r="803">
      <c r="A803" s="1" t="s">
        <v>87</v>
      </c>
      <c r="B803" s="1" t="s">
        <v>5</v>
      </c>
      <c r="C803" s="1">
        <v>2012.0</v>
      </c>
      <c r="D803" s="2">
        <v>5.448006153</v>
      </c>
      <c r="E803" s="3">
        <v>8.525717735</v>
      </c>
      <c r="F803" s="3">
        <v>0.894054413</v>
      </c>
      <c r="G803" s="3">
        <v>64.90000153</v>
      </c>
      <c r="H803" s="3">
        <v>0.850304902</v>
      </c>
      <c r="I803" s="3">
        <v>0.015351702</v>
      </c>
      <c r="J803" s="3">
        <v>0.643578768</v>
      </c>
    </row>
    <row r="804">
      <c r="A804" s="1" t="s">
        <v>88</v>
      </c>
      <c r="B804" s="1" t="s">
        <v>42</v>
      </c>
      <c r="C804" s="1">
        <v>2012.0</v>
      </c>
      <c r="D804" s="2">
        <v>3.798088312</v>
      </c>
      <c r="E804" s="3">
        <v>6.980211735</v>
      </c>
      <c r="F804" s="3">
        <v>0.700107574</v>
      </c>
      <c r="G804" s="3">
        <v>52.77999878</v>
      </c>
      <c r="H804" s="3">
        <v>0.734430909</v>
      </c>
      <c r="I804" s="3">
        <v>-0.064103708</v>
      </c>
      <c r="J804" s="3">
        <v>0.777340889</v>
      </c>
    </row>
    <row r="805">
      <c r="A805" s="1" t="s">
        <v>89</v>
      </c>
      <c r="B805" s="1" t="s">
        <v>42</v>
      </c>
      <c r="C805" s="1">
        <v>2012.0</v>
      </c>
      <c r="D805" s="2">
        <v>5.492954254</v>
      </c>
      <c r="E805" s="3">
        <v>8.526246071</v>
      </c>
      <c r="F805" s="3">
        <v>0.817579567</v>
      </c>
      <c r="G805" s="3">
        <v>52.13999939</v>
      </c>
      <c r="H805" s="3">
        <v>0.651688874</v>
      </c>
      <c r="I805" s="3">
        <v>0.065138884</v>
      </c>
      <c r="J805" s="3">
        <v>0.900431395</v>
      </c>
    </row>
    <row r="806">
      <c r="A806" s="1" t="s">
        <v>136</v>
      </c>
      <c r="B806" s="1" t="s">
        <v>15</v>
      </c>
      <c r="C806" s="1">
        <v>2012.0</v>
      </c>
      <c r="D806" s="2">
        <v>4.639647484</v>
      </c>
      <c r="E806" s="3">
        <v>9.527357101</v>
      </c>
      <c r="F806" s="3">
        <v>0.798305035</v>
      </c>
      <c r="G806" s="3">
        <v>65.05999756</v>
      </c>
      <c r="H806" s="3">
        <v>0.613055706</v>
      </c>
      <c r="I806" s="3">
        <v>-0.088671833</v>
      </c>
      <c r="J806" s="3">
        <v>0.919845164</v>
      </c>
    </row>
    <row r="807">
      <c r="A807" s="1" t="s">
        <v>90</v>
      </c>
      <c r="B807" s="1" t="s">
        <v>3</v>
      </c>
      <c r="C807" s="1">
        <v>2012.0</v>
      </c>
      <c r="D807" s="2">
        <v>7.678277016</v>
      </c>
      <c r="E807" s="3">
        <v>11.03473949</v>
      </c>
      <c r="F807" s="3">
        <v>0.947657406</v>
      </c>
      <c r="G807" s="3">
        <v>70.59999847</v>
      </c>
      <c r="H807" s="3">
        <v>0.946565866</v>
      </c>
      <c r="I807" s="3">
        <v>0.141395047</v>
      </c>
      <c r="J807" s="3">
        <v>0.368042678</v>
      </c>
    </row>
    <row r="808">
      <c r="A808" s="1" t="s">
        <v>24</v>
      </c>
      <c r="B808" s="1" t="s">
        <v>25</v>
      </c>
      <c r="C808" s="1">
        <v>2012.0</v>
      </c>
      <c r="D808" s="2">
        <v>5.131565094</v>
      </c>
      <c r="E808" s="3">
        <v>8.330942154</v>
      </c>
      <c r="F808" s="3">
        <v>0.542038023</v>
      </c>
      <c r="G808" s="3">
        <v>55.02000046</v>
      </c>
      <c r="H808" s="3">
        <v>0.366844118</v>
      </c>
      <c r="I808" s="3">
        <v>0.159679741</v>
      </c>
      <c r="J808" s="3">
        <v>0.842024505</v>
      </c>
    </row>
    <row r="809">
      <c r="A809" s="1" t="s">
        <v>91</v>
      </c>
      <c r="B809" s="1" t="s">
        <v>5</v>
      </c>
      <c r="C809" s="1">
        <v>2012.0</v>
      </c>
      <c r="D809" s="2">
        <v>6.859835625</v>
      </c>
      <c r="E809" s="3">
        <v>10.13864231</v>
      </c>
      <c r="F809" s="3">
        <v>0.89739114</v>
      </c>
      <c r="G809" s="3">
        <v>67.81999969</v>
      </c>
      <c r="H809" s="3">
        <v>0.783182502</v>
      </c>
      <c r="I809" s="3">
        <v>-0.005850897</v>
      </c>
      <c r="J809" s="3">
        <v>0.795796633</v>
      </c>
    </row>
    <row r="810">
      <c r="A810" s="1" t="s">
        <v>92</v>
      </c>
      <c r="B810" s="1" t="s">
        <v>5</v>
      </c>
      <c r="C810" s="1">
        <v>2012.0</v>
      </c>
      <c r="D810" s="2">
        <v>5.820058346</v>
      </c>
      <c r="E810" s="3">
        <v>9.339297295</v>
      </c>
      <c r="F810" s="3">
        <v>0.931004941</v>
      </c>
      <c r="G810" s="3">
        <v>65.36000061</v>
      </c>
      <c r="H810" s="3">
        <v>0.748206615</v>
      </c>
      <c r="I810" s="3">
        <v>0.190827385</v>
      </c>
      <c r="J810" s="3">
        <v>0.77365911</v>
      </c>
    </row>
    <row r="811">
      <c r="A811" s="1" t="s">
        <v>93</v>
      </c>
      <c r="B811" s="1" t="s">
        <v>5</v>
      </c>
      <c r="C811" s="1">
        <v>2012.0</v>
      </c>
      <c r="D811" s="2">
        <v>5.824557304</v>
      </c>
      <c r="E811" s="3">
        <v>9.313336372</v>
      </c>
      <c r="F811" s="3">
        <v>0.764071584</v>
      </c>
      <c r="G811" s="3">
        <v>68.01999664</v>
      </c>
      <c r="H811" s="3">
        <v>0.703000546</v>
      </c>
      <c r="I811" s="3">
        <v>-0.081857793</v>
      </c>
      <c r="J811" s="3">
        <v>0.866837919</v>
      </c>
    </row>
    <row r="812">
      <c r="A812" s="1" t="s">
        <v>94</v>
      </c>
      <c r="B812" s="1" t="s">
        <v>47</v>
      </c>
      <c r="C812" s="1">
        <v>2012.0</v>
      </c>
      <c r="D812" s="2">
        <v>5.001965046</v>
      </c>
      <c r="E812" s="3">
        <v>8.748012543</v>
      </c>
      <c r="F812" s="3">
        <v>0.812921703</v>
      </c>
      <c r="G812" s="3">
        <v>61.72000122</v>
      </c>
      <c r="H812" s="3">
        <v>0.914499581</v>
      </c>
      <c r="I812" s="3">
        <v>0.050657127</v>
      </c>
      <c r="J812" s="3">
        <v>0.771167636</v>
      </c>
    </row>
    <row r="813">
      <c r="A813" s="1" t="s">
        <v>26</v>
      </c>
      <c r="B813" s="1" t="s">
        <v>15</v>
      </c>
      <c r="C813" s="1">
        <v>2012.0</v>
      </c>
      <c r="D813" s="2">
        <v>5.87593174</v>
      </c>
      <c r="E813" s="3">
        <v>10.13692188</v>
      </c>
      <c r="F813" s="3">
        <v>0.935923874</v>
      </c>
      <c r="G813" s="3">
        <v>67.45999908</v>
      </c>
      <c r="H813" s="3">
        <v>0.811301708</v>
      </c>
      <c r="I813" s="3">
        <v>-0.029424023</v>
      </c>
      <c r="J813" s="3">
        <v>0.887895823</v>
      </c>
    </row>
    <row r="814">
      <c r="A814" s="1" t="s">
        <v>95</v>
      </c>
      <c r="B814" s="1" t="s">
        <v>3</v>
      </c>
      <c r="C814" s="1">
        <v>2012.0</v>
      </c>
      <c r="D814" s="2">
        <v>4.993962288</v>
      </c>
      <c r="E814" s="3">
        <v>10.31416225</v>
      </c>
      <c r="F814" s="3">
        <v>0.86603862</v>
      </c>
      <c r="G814" s="3">
        <v>69.77999878</v>
      </c>
      <c r="H814" s="3">
        <v>0.773821414</v>
      </c>
      <c r="I814" s="3">
        <v>-0.100898668</v>
      </c>
      <c r="J814" s="3">
        <v>0.959288418</v>
      </c>
    </row>
    <row r="815">
      <c r="A815" s="1" t="s">
        <v>152</v>
      </c>
      <c r="C815" s="1">
        <v>2012.0</v>
      </c>
      <c r="D815" s="2">
        <v>6.611298561</v>
      </c>
      <c r="E815" s="3">
        <v>11.6166687</v>
      </c>
      <c r="F815" s="3">
        <v>0.838131666</v>
      </c>
      <c r="G815" s="3">
        <v>65.37999725</v>
      </c>
      <c r="H815" s="3">
        <v>0.924333632</v>
      </c>
      <c r="I815" s="3">
        <v>0.149848491</v>
      </c>
      <c r="J815" s="4"/>
    </row>
    <row r="816">
      <c r="A816" s="1" t="s">
        <v>27</v>
      </c>
      <c r="B816" s="1" t="s">
        <v>15</v>
      </c>
      <c r="C816" s="1">
        <v>2012.0</v>
      </c>
      <c r="D816" s="2">
        <v>5.166874886</v>
      </c>
      <c r="E816" s="3">
        <v>9.996848106</v>
      </c>
      <c r="F816" s="3">
        <v>0.740043104</v>
      </c>
      <c r="G816" s="3">
        <v>65.76000214</v>
      </c>
      <c r="H816" s="3">
        <v>0.644536138</v>
      </c>
      <c r="I816" s="3">
        <v>-0.117408901</v>
      </c>
      <c r="J816" s="3">
        <v>0.959486127</v>
      </c>
    </row>
    <row r="817">
      <c r="A817" s="1" t="s">
        <v>96</v>
      </c>
      <c r="B817" s="1" t="s">
        <v>36</v>
      </c>
      <c r="C817" s="1">
        <v>2012.0</v>
      </c>
      <c r="D817" s="2">
        <v>5.620735645</v>
      </c>
      <c r="E817" s="3">
        <v>10.16328239</v>
      </c>
      <c r="F817" s="3">
        <v>0.901295125</v>
      </c>
      <c r="G817" s="3">
        <v>61.38000107</v>
      </c>
      <c r="H817" s="3">
        <v>0.609104156</v>
      </c>
      <c r="I817" s="3">
        <v>-0.296169847</v>
      </c>
      <c r="J817" s="3">
        <v>0.937517941</v>
      </c>
    </row>
    <row r="818">
      <c r="A818" s="1" t="s">
        <v>97</v>
      </c>
      <c r="B818" s="1" t="s">
        <v>42</v>
      </c>
      <c r="C818" s="1">
        <v>2012.0</v>
      </c>
      <c r="D818" s="2">
        <v>3.333047867</v>
      </c>
      <c r="E818" s="3">
        <v>7.400681973</v>
      </c>
      <c r="F818" s="3">
        <v>0.637147248</v>
      </c>
      <c r="G818" s="3">
        <v>57.09999847</v>
      </c>
      <c r="H818" s="3">
        <v>0.835491359</v>
      </c>
      <c r="I818" s="3">
        <v>-0.011332869</v>
      </c>
      <c r="J818" s="3">
        <v>0.081324898</v>
      </c>
    </row>
    <row r="819">
      <c r="A819" s="1" t="s">
        <v>28</v>
      </c>
      <c r="B819" s="1" t="s">
        <v>10</v>
      </c>
      <c r="C819" s="1">
        <v>2012.0</v>
      </c>
      <c r="D819" s="2">
        <v>6.396359444</v>
      </c>
      <c r="E819" s="3">
        <v>10.72387409</v>
      </c>
      <c r="F819" s="3">
        <v>0.867100954</v>
      </c>
      <c r="G819" s="3">
        <v>62.59999847</v>
      </c>
      <c r="H819" s="3">
        <v>0.560455382</v>
      </c>
      <c r="I819" s="3">
        <v>-0.119785555</v>
      </c>
      <c r="J819" s="4"/>
    </row>
    <row r="820">
      <c r="A820" s="1" t="s">
        <v>98</v>
      </c>
      <c r="B820" s="1" t="s">
        <v>42</v>
      </c>
      <c r="C820" s="1">
        <v>2012.0</v>
      </c>
      <c r="D820" s="2">
        <v>3.668736935</v>
      </c>
      <c r="E820" s="3">
        <v>7.946098328</v>
      </c>
      <c r="F820" s="3">
        <v>0.711077392</v>
      </c>
      <c r="G820" s="3">
        <v>57.29999924</v>
      </c>
      <c r="H820" s="3">
        <v>0.668252289</v>
      </c>
      <c r="I820" s="3">
        <v>-0.038941775</v>
      </c>
      <c r="J820" s="3">
        <v>0.851879895</v>
      </c>
    </row>
    <row r="821">
      <c r="A821" s="1" t="s">
        <v>137</v>
      </c>
      <c r="B821" s="1" t="s">
        <v>15</v>
      </c>
      <c r="C821" s="1">
        <v>2012.0</v>
      </c>
      <c r="D821" s="2">
        <v>5.154521942</v>
      </c>
      <c r="E821" s="3">
        <v>9.6089077</v>
      </c>
      <c r="F821" s="3">
        <v>0.819430411</v>
      </c>
      <c r="G821" s="3">
        <v>65.98000336</v>
      </c>
      <c r="H821" s="3">
        <v>0.460574687</v>
      </c>
      <c r="I821" s="3">
        <v>-0.13399142</v>
      </c>
      <c r="J821" s="3">
        <v>0.951667845</v>
      </c>
    </row>
    <row r="822">
      <c r="A822" s="1" t="s">
        <v>101</v>
      </c>
      <c r="B822" s="1" t="s">
        <v>15</v>
      </c>
      <c r="C822" s="1">
        <v>2012.0</v>
      </c>
      <c r="D822" s="2">
        <v>5.91105938</v>
      </c>
      <c r="E822" s="3">
        <v>10.18532562</v>
      </c>
      <c r="F822" s="3">
        <v>0.925751448</v>
      </c>
      <c r="G822" s="3">
        <v>66.94000244</v>
      </c>
      <c r="H822" s="3">
        <v>0.620004296</v>
      </c>
      <c r="I822" s="3">
        <v>-0.029893698</v>
      </c>
      <c r="J822" s="3">
        <v>0.906532168</v>
      </c>
    </row>
    <row r="823">
      <c r="A823" s="1" t="s">
        <v>102</v>
      </c>
      <c r="B823" s="1" t="s">
        <v>15</v>
      </c>
      <c r="C823" s="1">
        <v>2012.0</v>
      </c>
      <c r="D823" s="2">
        <v>6.062891006</v>
      </c>
      <c r="E823" s="3">
        <v>10.39248085</v>
      </c>
      <c r="F823" s="3">
        <v>0.924753785</v>
      </c>
      <c r="G823" s="3">
        <v>69.51999664</v>
      </c>
      <c r="H823" s="3">
        <v>0.904386282</v>
      </c>
      <c r="I823" s="3">
        <v>-0.023311013</v>
      </c>
      <c r="J823" s="3">
        <v>0.890754104</v>
      </c>
    </row>
    <row r="824">
      <c r="A824" s="1" t="s">
        <v>153</v>
      </c>
      <c r="C824" s="1">
        <v>2012.0</v>
      </c>
      <c r="D824" s="2">
        <v>5.057314396</v>
      </c>
      <c r="E824" s="4"/>
      <c r="F824" s="3">
        <v>0.786291242</v>
      </c>
      <c r="G824" s="4"/>
      <c r="H824" s="3">
        <v>0.758219004</v>
      </c>
      <c r="I824" s="4"/>
      <c r="J824" s="3">
        <v>0.333831728</v>
      </c>
    </row>
    <row r="825">
      <c r="A825" s="1" t="s">
        <v>103</v>
      </c>
      <c r="B825" s="1" t="s">
        <v>42</v>
      </c>
      <c r="C825" s="1">
        <v>2012.0</v>
      </c>
      <c r="D825" s="2">
        <v>5.133887768</v>
      </c>
      <c r="E825" s="3">
        <v>9.537120819</v>
      </c>
      <c r="F825" s="3">
        <v>0.906595111</v>
      </c>
      <c r="G825" s="3">
        <v>51.40000153</v>
      </c>
      <c r="H825" s="3">
        <v>0.590144992</v>
      </c>
      <c r="I825" s="3">
        <v>-0.172171131</v>
      </c>
      <c r="J825" s="3">
        <v>0.838216782</v>
      </c>
    </row>
    <row r="826">
      <c r="A826" s="1" t="s">
        <v>104</v>
      </c>
      <c r="B826" s="1" t="s">
        <v>19</v>
      </c>
      <c r="C826" s="1">
        <v>2012.0</v>
      </c>
      <c r="D826" s="2">
        <v>6.003286839</v>
      </c>
      <c r="E826" s="3">
        <v>10.49263954</v>
      </c>
      <c r="F826" s="3">
        <v>0.77539736</v>
      </c>
      <c r="G826" s="3">
        <v>71.33999634</v>
      </c>
      <c r="H826" s="3">
        <v>0.61839807</v>
      </c>
      <c r="I826" s="4"/>
      <c r="J826" s="3">
        <v>0.843719423</v>
      </c>
    </row>
    <row r="827">
      <c r="A827" s="1" t="s">
        <v>29</v>
      </c>
      <c r="B827" s="1" t="s">
        <v>3</v>
      </c>
      <c r="C827" s="1">
        <v>2012.0</v>
      </c>
      <c r="D827" s="2">
        <v>6.290690422</v>
      </c>
      <c r="E827" s="3">
        <v>10.48429203</v>
      </c>
      <c r="F827" s="3">
        <v>0.937023342</v>
      </c>
      <c r="G827" s="3">
        <v>71.23999786</v>
      </c>
      <c r="H827" s="3">
        <v>0.754586101</v>
      </c>
      <c r="I827" s="3">
        <v>-0.063294187</v>
      </c>
      <c r="J827" s="3">
        <v>0.843593001</v>
      </c>
    </row>
    <row r="828">
      <c r="A828" s="1" t="s">
        <v>105</v>
      </c>
      <c r="B828" s="1" t="s">
        <v>25</v>
      </c>
      <c r="C828" s="1">
        <v>2012.0</v>
      </c>
      <c r="D828" s="2">
        <v>4.224593163</v>
      </c>
      <c r="E828" s="3">
        <v>9.310695648</v>
      </c>
      <c r="F828" s="3">
        <v>0.824357271</v>
      </c>
      <c r="G828" s="3">
        <v>65.16000366</v>
      </c>
      <c r="H828" s="3">
        <v>0.800397217</v>
      </c>
      <c r="I828" s="3">
        <v>0.155288652</v>
      </c>
      <c r="J828" s="3">
        <v>0.822879076</v>
      </c>
    </row>
    <row r="829">
      <c r="A829" s="1" t="s">
        <v>106</v>
      </c>
      <c r="C829" s="1">
        <v>2012.0</v>
      </c>
      <c r="D829" s="2">
        <v>4.646608353</v>
      </c>
      <c r="E829" s="3">
        <v>8.598371506</v>
      </c>
      <c r="F829" s="3">
        <v>0.782169104</v>
      </c>
      <c r="G829" s="4"/>
      <c r="H829" s="3">
        <v>0.541582882</v>
      </c>
      <c r="I829" s="3">
        <v>-0.160552666</v>
      </c>
      <c r="J829" s="3">
        <v>0.730194092</v>
      </c>
    </row>
    <row r="830">
      <c r="A830" s="1" t="s">
        <v>154</v>
      </c>
      <c r="C830" s="1">
        <v>2012.0</v>
      </c>
      <c r="D830" s="2">
        <v>4.550499439</v>
      </c>
      <c r="E830" s="3">
        <v>8.457668304</v>
      </c>
      <c r="F830" s="3">
        <v>0.812500715</v>
      </c>
      <c r="G830" s="3">
        <v>58.18000031</v>
      </c>
      <c r="H830" s="3">
        <v>0.411947906</v>
      </c>
      <c r="I830" s="3">
        <v>-0.069496103</v>
      </c>
      <c r="J830" s="3">
        <v>0.733679295</v>
      </c>
    </row>
    <row r="831">
      <c r="A831" s="1" t="s">
        <v>169</v>
      </c>
      <c r="C831" s="1">
        <v>2012.0</v>
      </c>
      <c r="D831" s="2">
        <v>6.269286633</v>
      </c>
      <c r="E831" s="3">
        <v>9.873830795</v>
      </c>
      <c r="F831" s="3">
        <v>0.797262073</v>
      </c>
      <c r="G831" s="3">
        <v>62.84000015</v>
      </c>
      <c r="H831" s="3">
        <v>0.885488451</v>
      </c>
      <c r="I831" s="3">
        <v>-0.086178049</v>
      </c>
      <c r="J831" s="3">
        <v>0.751282871</v>
      </c>
    </row>
    <row r="832">
      <c r="A832" s="1" t="s">
        <v>30</v>
      </c>
      <c r="B832" s="1" t="s">
        <v>3</v>
      </c>
      <c r="C832" s="1">
        <v>2012.0</v>
      </c>
      <c r="D832" s="2">
        <v>7.560147762</v>
      </c>
      <c r="E832" s="3">
        <v>10.78520393</v>
      </c>
      <c r="F832" s="3">
        <v>0.929397464</v>
      </c>
      <c r="G832" s="3">
        <v>71.27999878</v>
      </c>
      <c r="H832" s="3">
        <v>0.944382191</v>
      </c>
      <c r="I832" s="3">
        <v>0.128702626</v>
      </c>
      <c r="J832" s="3">
        <v>0.253543109</v>
      </c>
    </row>
    <row r="833">
      <c r="A833" s="1" t="s">
        <v>107</v>
      </c>
      <c r="B833" s="1" t="s">
        <v>3</v>
      </c>
      <c r="C833" s="1">
        <v>2012.0</v>
      </c>
      <c r="D833" s="2">
        <v>7.776208878</v>
      </c>
      <c r="E833" s="3">
        <v>11.10738277</v>
      </c>
      <c r="F833" s="3">
        <v>0.94686389</v>
      </c>
      <c r="G833" s="3">
        <v>71.51999664</v>
      </c>
      <c r="H833" s="3">
        <v>0.945428014</v>
      </c>
      <c r="I833" s="3">
        <v>0.132032752</v>
      </c>
      <c r="J833" s="3">
        <v>0.323240787</v>
      </c>
    </row>
    <row r="834">
      <c r="A834" s="1" t="s">
        <v>145</v>
      </c>
      <c r="C834" s="1">
        <v>2012.0</v>
      </c>
      <c r="D834" s="2">
        <v>3.164491177</v>
      </c>
      <c r="E834" s="3">
        <v>8.577606201</v>
      </c>
      <c r="F834" s="3">
        <v>0.588395178</v>
      </c>
      <c r="G834" s="3">
        <v>61.58000183</v>
      </c>
      <c r="H834" s="3">
        <v>0.466770619</v>
      </c>
      <c r="I834" s="3">
        <v>0.312485069</v>
      </c>
      <c r="J834" s="3">
        <v>0.672964215</v>
      </c>
    </row>
    <row r="835">
      <c r="A835" s="1" t="s">
        <v>108</v>
      </c>
      <c r="B835" s="1" t="s">
        <v>19</v>
      </c>
      <c r="C835" s="1">
        <v>2012.0</v>
      </c>
      <c r="D835" s="2">
        <v>6.125916958</v>
      </c>
      <c r="E835" s="3">
        <v>10.7178812</v>
      </c>
      <c r="F835" s="3">
        <v>0.825072408</v>
      </c>
      <c r="G835" s="4"/>
      <c r="H835" s="3">
        <v>0.698195159</v>
      </c>
      <c r="I835" s="3">
        <v>0.017362813</v>
      </c>
      <c r="J835" s="3">
        <v>0.802829146</v>
      </c>
    </row>
    <row r="836">
      <c r="A836" s="1" t="s">
        <v>109</v>
      </c>
      <c r="B836" s="1" t="s">
        <v>36</v>
      </c>
      <c r="C836" s="1">
        <v>2012.0</v>
      </c>
      <c r="D836" s="2">
        <v>4.496571541</v>
      </c>
      <c r="E836" s="3">
        <v>7.86716938</v>
      </c>
      <c r="F836" s="3">
        <v>0.728590906</v>
      </c>
      <c r="G836" s="3">
        <v>61.09999847</v>
      </c>
      <c r="H836" s="3">
        <v>0.749034524</v>
      </c>
      <c r="I836" s="3">
        <v>-0.07782729</v>
      </c>
      <c r="J836" s="3">
        <v>0.717097759</v>
      </c>
    </row>
    <row r="837">
      <c r="A837" s="1" t="s">
        <v>110</v>
      </c>
      <c r="B837" s="1" t="s">
        <v>42</v>
      </c>
      <c r="C837" s="1">
        <v>2012.0</v>
      </c>
      <c r="D837" s="2">
        <v>4.006897449</v>
      </c>
      <c r="E837" s="3">
        <v>7.647726059</v>
      </c>
      <c r="F837" s="3">
        <v>0.832056403</v>
      </c>
      <c r="G837" s="3">
        <v>54.72000122</v>
      </c>
      <c r="H837" s="3">
        <v>0.577453315</v>
      </c>
      <c r="I837" s="3">
        <v>0.21274434</v>
      </c>
      <c r="J837" s="3">
        <v>0.886997938</v>
      </c>
    </row>
    <row r="838">
      <c r="A838" s="1" t="s">
        <v>111</v>
      </c>
      <c r="B838" s="1" t="s">
        <v>47</v>
      </c>
      <c r="C838" s="1">
        <v>2012.0</v>
      </c>
      <c r="D838" s="2">
        <v>6.300235271</v>
      </c>
      <c r="E838" s="3">
        <v>9.624428749</v>
      </c>
      <c r="F838" s="3">
        <v>0.906098127</v>
      </c>
      <c r="G838" s="3">
        <v>67.45999908</v>
      </c>
      <c r="H838" s="3">
        <v>0.846932828</v>
      </c>
      <c r="I838" s="3">
        <v>0.377990574</v>
      </c>
      <c r="J838" s="3">
        <v>0.908612072</v>
      </c>
    </row>
    <row r="839">
      <c r="A839" s="1" t="s">
        <v>155</v>
      </c>
      <c r="B839" s="1" t="s">
        <v>10</v>
      </c>
      <c r="C839" s="1">
        <v>2012.0</v>
      </c>
      <c r="D839" s="2">
        <v>4.463531017</v>
      </c>
      <c r="E839" s="3">
        <v>9.252275467</v>
      </c>
      <c r="F839" s="3">
        <v>0.614422798</v>
      </c>
      <c r="G839" s="3">
        <v>66.45999908</v>
      </c>
      <c r="H839" s="3">
        <v>0.567737222</v>
      </c>
      <c r="I839" s="3">
        <v>-0.181405813</v>
      </c>
      <c r="J839" s="3">
        <v>0.899453163</v>
      </c>
    </row>
    <row r="840">
      <c r="A840" s="1" t="s">
        <v>31</v>
      </c>
      <c r="C840" s="1">
        <v>2012.0</v>
      </c>
      <c r="D840" s="2">
        <v>5.309076309</v>
      </c>
      <c r="E840" s="3">
        <v>10.01782227</v>
      </c>
      <c r="F840" s="3">
        <v>0.739280581</v>
      </c>
      <c r="G840" s="3">
        <v>67.22000122</v>
      </c>
      <c r="H840" s="3">
        <v>0.470903218</v>
      </c>
      <c r="I840" s="3">
        <v>-0.218662322</v>
      </c>
      <c r="J840" s="3">
        <v>0.701850235</v>
      </c>
    </row>
    <row r="841">
      <c r="A841" s="1" t="s">
        <v>156</v>
      </c>
      <c r="B841" s="1" t="s">
        <v>36</v>
      </c>
      <c r="C841" s="1">
        <v>2012.0</v>
      </c>
      <c r="D841" s="2">
        <v>5.463827133</v>
      </c>
      <c r="E841" s="3">
        <v>9.233411789</v>
      </c>
      <c r="F841" s="3">
        <v>0.945841253</v>
      </c>
      <c r="G841" s="3">
        <v>60.74000168</v>
      </c>
      <c r="H841" s="3">
        <v>0.78556335</v>
      </c>
      <c r="I841" s="3">
        <v>-0.123258173</v>
      </c>
      <c r="J841" s="4"/>
    </row>
    <row r="842">
      <c r="A842" s="1" t="s">
        <v>114</v>
      </c>
      <c r="B842" s="1" t="s">
        <v>42</v>
      </c>
      <c r="C842" s="1">
        <v>2012.0</v>
      </c>
      <c r="D842" s="2">
        <v>4.309237957</v>
      </c>
      <c r="E842" s="3">
        <v>7.607652664</v>
      </c>
      <c r="F842" s="3">
        <v>0.884721696</v>
      </c>
      <c r="G842" s="3">
        <v>53.77999878</v>
      </c>
      <c r="H842" s="3">
        <v>0.649463236</v>
      </c>
      <c r="I842" s="3">
        <v>0.078395411</v>
      </c>
      <c r="J842" s="3">
        <v>0.837545872</v>
      </c>
    </row>
    <row r="843">
      <c r="A843" s="1" t="s">
        <v>115</v>
      </c>
      <c r="B843" s="1" t="s">
        <v>36</v>
      </c>
      <c r="C843" s="1">
        <v>2012.0</v>
      </c>
      <c r="D843" s="2">
        <v>5.030342102</v>
      </c>
      <c r="E843" s="3">
        <v>9.471556664</v>
      </c>
      <c r="F843" s="3">
        <v>0.897573471</v>
      </c>
      <c r="G843" s="3">
        <v>62.84000015</v>
      </c>
      <c r="H843" s="3">
        <v>0.563649774</v>
      </c>
      <c r="I843" s="3">
        <v>-0.228860572</v>
      </c>
      <c r="J843" s="3">
        <v>0.896237016</v>
      </c>
    </row>
    <row r="844">
      <c r="A844" s="1" t="s">
        <v>116</v>
      </c>
      <c r="B844" s="1" t="s">
        <v>10</v>
      </c>
      <c r="C844" s="1">
        <v>2012.0</v>
      </c>
      <c r="D844" s="2">
        <v>7.217766762</v>
      </c>
      <c r="E844" s="3">
        <v>11.00125313</v>
      </c>
      <c r="F844" s="3">
        <v>0.855876803</v>
      </c>
      <c r="G844" s="3">
        <v>65.22000122</v>
      </c>
      <c r="H844" s="3">
        <v>0.919792593</v>
      </c>
      <c r="I844" s="4"/>
      <c r="J844" s="4"/>
    </row>
    <row r="845">
      <c r="A845" s="1" t="s">
        <v>32</v>
      </c>
      <c r="B845" s="1" t="s">
        <v>3</v>
      </c>
      <c r="C845" s="1">
        <v>2012.0</v>
      </c>
      <c r="D845" s="2">
        <v>6.880784035</v>
      </c>
      <c r="E845" s="3">
        <v>10.66207504</v>
      </c>
      <c r="F845" s="3">
        <v>0.934574962</v>
      </c>
      <c r="G845" s="3">
        <v>69.51999664</v>
      </c>
      <c r="H845" s="3">
        <v>0.888970494</v>
      </c>
      <c r="I845" s="3">
        <v>0.36725089</v>
      </c>
      <c r="J845" s="3">
        <v>0.425169915</v>
      </c>
    </row>
    <row r="846">
      <c r="A846" s="1" t="s">
        <v>117</v>
      </c>
      <c r="B846" s="1" t="s">
        <v>1</v>
      </c>
      <c r="C846" s="1">
        <v>2012.0</v>
      </c>
      <c r="D846" s="2">
        <v>7.026226997</v>
      </c>
      <c r="E846" s="3">
        <v>10.92959213</v>
      </c>
      <c r="F846" s="3">
        <v>0.903192282</v>
      </c>
      <c r="G846" s="3">
        <v>66.66000366</v>
      </c>
      <c r="H846" s="3">
        <v>0.822662294</v>
      </c>
      <c r="I846" s="3">
        <v>0.210161909</v>
      </c>
      <c r="J846" s="3">
        <v>0.71003443</v>
      </c>
    </row>
    <row r="847">
      <c r="A847" s="1" t="s">
        <v>118</v>
      </c>
      <c r="B847" s="1" t="s">
        <v>5</v>
      </c>
      <c r="C847" s="1">
        <v>2012.0</v>
      </c>
      <c r="D847" s="2">
        <v>6.449728489</v>
      </c>
      <c r="E847" s="3">
        <v>9.949114799</v>
      </c>
      <c r="F847" s="3">
        <v>0.864693701</v>
      </c>
      <c r="G847" s="3">
        <v>67.26000214</v>
      </c>
      <c r="H847" s="3">
        <v>0.870590031</v>
      </c>
      <c r="I847" s="3">
        <v>0.057246923</v>
      </c>
      <c r="J847" s="3">
        <v>0.615349591</v>
      </c>
    </row>
    <row r="848">
      <c r="A848" s="1" t="s">
        <v>119</v>
      </c>
      <c r="B848" s="1" t="s">
        <v>36</v>
      </c>
      <c r="C848" s="1">
        <v>2012.0</v>
      </c>
      <c r="D848" s="2">
        <v>6.019331932</v>
      </c>
      <c r="E848" s="3">
        <v>8.607551575</v>
      </c>
      <c r="F848" s="3">
        <v>0.933141291</v>
      </c>
      <c r="G848" s="3">
        <v>62.77999878</v>
      </c>
      <c r="H848" s="3">
        <v>0.913550138</v>
      </c>
      <c r="I848" s="3">
        <v>-0.043978337</v>
      </c>
      <c r="J848" s="3">
        <v>0.463375092</v>
      </c>
    </row>
    <row r="849">
      <c r="A849" s="1" t="s">
        <v>33</v>
      </c>
      <c r="B849" s="1" t="s">
        <v>5</v>
      </c>
      <c r="C849" s="1">
        <v>2012.0</v>
      </c>
      <c r="D849" s="2">
        <v>7.066577435</v>
      </c>
      <c r="E849" s="3">
        <v>9.862484932</v>
      </c>
      <c r="F849" s="3">
        <v>0.931629658</v>
      </c>
      <c r="G849" s="3">
        <v>65.22000122</v>
      </c>
      <c r="H849" s="3">
        <v>0.80410856</v>
      </c>
      <c r="I849" s="3">
        <v>-0.198845744</v>
      </c>
      <c r="J849" s="3">
        <v>0.743374348</v>
      </c>
    </row>
    <row r="850">
      <c r="A850" s="1" t="s">
        <v>120</v>
      </c>
      <c r="B850" s="1" t="s">
        <v>47</v>
      </c>
      <c r="C850" s="1">
        <v>2012.0</v>
      </c>
      <c r="D850" s="2">
        <v>5.53456974</v>
      </c>
      <c r="E850" s="3">
        <v>8.846538544</v>
      </c>
      <c r="F850" s="3">
        <v>0.775008678</v>
      </c>
      <c r="G850" s="3">
        <v>64.66000366</v>
      </c>
      <c r="H850" s="3">
        <v>0.856053472</v>
      </c>
      <c r="I850" s="3">
        <v>-0.128692746</v>
      </c>
      <c r="J850" s="3">
        <v>0.814884901</v>
      </c>
    </row>
    <row r="851">
      <c r="A851" s="1" t="s">
        <v>138</v>
      </c>
      <c r="B851" s="1" t="s">
        <v>10</v>
      </c>
      <c r="C851" s="1">
        <v>2012.0</v>
      </c>
      <c r="D851" s="2">
        <v>4.060600758</v>
      </c>
      <c r="E851" s="3">
        <v>8.179214478</v>
      </c>
      <c r="F851" s="3">
        <v>0.681678295</v>
      </c>
      <c r="G851" s="3">
        <v>58.52000046</v>
      </c>
      <c r="H851" s="3">
        <v>0.705815315</v>
      </c>
      <c r="I851" s="3">
        <v>-0.168769374</v>
      </c>
      <c r="J851" s="3">
        <v>0.793232739</v>
      </c>
    </row>
    <row r="852">
      <c r="A852" s="1" t="s">
        <v>121</v>
      </c>
      <c r="B852" s="1" t="s">
        <v>42</v>
      </c>
      <c r="C852" s="1">
        <v>2012.0</v>
      </c>
      <c r="D852" s="2">
        <v>5.013374805</v>
      </c>
      <c r="E852" s="3">
        <v>8.094368935</v>
      </c>
      <c r="F852" s="3">
        <v>0.780022562</v>
      </c>
      <c r="G852" s="3">
        <v>50.72000122</v>
      </c>
      <c r="H852" s="3">
        <v>0.787760317</v>
      </c>
      <c r="I852" s="3">
        <v>0.007005189</v>
      </c>
      <c r="J852" s="3">
        <v>0.806394398</v>
      </c>
    </row>
    <row r="853">
      <c r="A853" s="1" t="s">
        <v>122</v>
      </c>
      <c r="B853" s="1" t="s">
        <v>42</v>
      </c>
      <c r="C853" s="1">
        <v>2012.0</v>
      </c>
      <c r="D853" s="2">
        <v>4.955100536</v>
      </c>
      <c r="E853" s="3">
        <v>7.745352268</v>
      </c>
      <c r="F853" s="3">
        <v>0.896476209</v>
      </c>
      <c r="G853" s="3">
        <v>47.59999847</v>
      </c>
      <c r="H853" s="3">
        <v>0.469531178</v>
      </c>
      <c r="I853" s="3">
        <v>-0.087236792</v>
      </c>
      <c r="J853" s="3">
        <v>0.8586905</v>
      </c>
    </row>
    <row r="854">
      <c r="A854" s="1" t="s">
        <v>139</v>
      </c>
      <c r="B854" s="1" t="s">
        <v>25</v>
      </c>
      <c r="C854" s="1">
        <v>2013.0</v>
      </c>
      <c r="D854" s="2">
        <v>3.572100401</v>
      </c>
      <c r="E854" s="3">
        <v>7.680333138</v>
      </c>
      <c r="F854" s="3">
        <v>0.48355186</v>
      </c>
      <c r="G854" s="3">
        <v>52.0</v>
      </c>
      <c r="H854" s="3">
        <v>0.577955365</v>
      </c>
      <c r="I854" s="3">
        <v>0.062666222</v>
      </c>
      <c r="J854" s="3">
        <v>0.8232041</v>
      </c>
    </row>
    <row r="855">
      <c r="A855" s="1" t="s">
        <v>123</v>
      </c>
      <c r="B855" s="1" t="s">
        <v>15</v>
      </c>
      <c r="C855" s="1">
        <v>2013.0</v>
      </c>
      <c r="D855" s="2">
        <v>4.550647736</v>
      </c>
      <c r="E855" s="3">
        <v>9.33814621</v>
      </c>
      <c r="F855" s="3">
        <v>0.759476721</v>
      </c>
      <c r="G855" s="3">
        <v>68.44000244</v>
      </c>
      <c r="H855" s="3">
        <v>0.631830275</v>
      </c>
      <c r="I855" s="3">
        <v>-0.128825098</v>
      </c>
      <c r="J855" s="3">
        <v>0.862904966</v>
      </c>
    </row>
    <row r="856">
      <c r="A856" s="1" t="s">
        <v>159</v>
      </c>
      <c r="C856" s="1">
        <v>2013.0</v>
      </c>
      <c r="D856" s="2">
        <v>3.937106848</v>
      </c>
      <c r="E856" s="3">
        <v>8.999667168</v>
      </c>
      <c r="F856" s="3">
        <v>0.721590757</v>
      </c>
      <c r="G856" s="3">
        <v>52.45999908</v>
      </c>
      <c r="H856" s="3">
        <v>0.409554869</v>
      </c>
      <c r="I856" s="3">
        <v>-0.105991952</v>
      </c>
      <c r="J856" s="3">
        <v>0.816375494</v>
      </c>
    </row>
    <row r="857">
      <c r="A857" s="1" t="s">
        <v>34</v>
      </c>
      <c r="B857" s="1" t="s">
        <v>5</v>
      </c>
      <c r="C857" s="1">
        <v>2013.0</v>
      </c>
      <c r="D857" s="2">
        <v>6.582260132</v>
      </c>
      <c r="E857" s="3">
        <v>10.1033268</v>
      </c>
      <c r="F857" s="3">
        <v>0.909874201</v>
      </c>
      <c r="G857" s="3">
        <v>66.66000366</v>
      </c>
      <c r="H857" s="3">
        <v>0.737250388</v>
      </c>
      <c r="I857" s="3">
        <v>-0.133838773</v>
      </c>
      <c r="J857" s="3">
        <v>0.822900295</v>
      </c>
    </row>
    <row r="858">
      <c r="A858" s="1" t="s">
        <v>35</v>
      </c>
      <c r="B858" s="1" t="s">
        <v>36</v>
      </c>
      <c r="C858" s="1">
        <v>2013.0</v>
      </c>
      <c r="D858" s="2">
        <v>4.277191162</v>
      </c>
      <c r="E858" s="3">
        <v>9.275876045</v>
      </c>
      <c r="F858" s="3">
        <v>0.723260045</v>
      </c>
      <c r="G858" s="3">
        <v>65.51999664</v>
      </c>
      <c r="H858" s="3">
        <v>0.504081845</v>
      </c>
      <c r="I858" s="3">
        <v>-0.198420092</v>
      </c>
      <c r="J858" s="3">
        <v>0.899796784</v>
      </c>
    </row>
    <row r="859">
      <c r="A859" s="1" t="s">
        <v>0</v>
      </c>
      <c r="B859" s="1" t="s">
        <v>1</v>
      </c>
      <c r="C859" s="1">
        <v>2013.0</v>
      </c>
      <c r="D859" s="2">
        <v>7.364169121</v>
      </c>
      <c r="E859" s="3">
        <v>10.75245476</v>
      </c>
      <c r="F859" s="3">
        <v>0.928205192</v>
      </c>
      <c r="G859" s="3">
        <v>70.44000244</v>
      </c>
      <c r="H859" s="3">
        <v>0.933379173</v>
      </c>
      <c r="I859" s="3">
        <v>0.265193403</v>
      </c>
      <c r="J859" s="3">
        <v>0.431539029</v>
      </c>
    </row>
    <row r="860">
      <c r="A860" s="1" t="s">
        <v>37</v>
      </c>
      <c r="B860" s="1" t="s">
        <v>3</v>
      </c>
      <c r="C860" s="1">
        <v>2013.0</v>
      </c>
      <c r="D860" s="2">
        <v>7.498802662</v>
      </c>
      <c r="E860" s="3">
        <v>10.87800503</v>
      </c>
      <c r="F860" s="3">
        <v>0.949809194</v>
      </c>
      <c r="G860" s="3">
        <v>70.19999695</v>
      </c>
      <c r="H860" s="3">
        <v>0.921734452</v>
      </c>
      <c r="I860" s="3">
        <v>0.164262667</v>
      </c>
      <c r="J860" s="3">
        <v>0.678936899</v>
      </c>
    </row>
    <row r="861">
      <c r="A861" s="1" t="s">
        <v>38</v>
      </c>
      <c r="B861" s="1" t="s">
        <v>36</v>
      </c>
      <c r="C861" s="1">
        <v>2013.0</v>
      </c>
      <c r="D861" s="2">
        <v>5.481178284</v>
      </c>
      <c r="E861" s="3">
        <v>9.592310905</v>
      </c>
      <c r="F861" s="3">
        <v>0.769690156</v>
      </c>
      <c r="G861" s="3">
        <v>62.54000092</v>
      </c>
      <c r="H861" s="3">
        <v>0.671956956</v>
      </c>
      <c r="I861" s="3">
        <v>-0.171053559</v>
      </c>
      <c r="J861" s="3">
        <v>0.698819578</v>
      </c>
    </row>
    <row r="862">
      <c r="A862" s="1" t="s">
        <v>146</v>
      </c>
      <c r="B862" s="1" t="s">
        <v>10</v>
      </c>
      <c r="C862" s="1">
        <v>2013.0</v>
      </c>
      <c r="D862" s="2">
        <v>6.689711094</v>
      </c>
      <c r="E862" s="3">
        <v>10.79785061</v>
      </c>
      <c r="F862" s="3">
        <v>0.883780539</v>
      </c>
      <c r="G862" s="3">
        <v>65.72000122</v>
      </c>
      <c r="H862" s="3">
        <v>0.809205949</v>
      </c>
      <c r="I862" s="4"/>
      <c r="J862" s="3">
        <v>0.524703264</v>
      </c>
    </row>
    <row r="863">
      <c r="A863" s="1" t="s">
        <v>39</v>
      </c>
      <c r="B863" s="1" t="s">
        <v>25</v>
      </c>
      <c r="C863" s="1">
        <v>2013.0</v>
      </c>
      <c r="D863" s="2">
        <v>4.660161018</v>
      </c>
      <c r="E863" s="3">
        <v>8.277083397</v>
      </c>
      <c r="F863" s="3">
        <v>0.530139685</v>
      </c>
      <c r="G863" s="3">
        <v>62.75999832</v>
      </c>
      <c r="H863" s="3">
        <v>0.741518021</v>
      </c>
      <c r="I863" s="3">
        <v>-0.029183861</v>
      </c>
      <c r="J863" s="3">
        <v>0.742774189</v>
      </c>
    </row>
    <row r="864">
      <c r="A864" s="1" t="s">
        <v>40</v>
      </c>
      <c r="B864" s="1" t="s">
        <v>36</v>
      </c>
      <c r="C864" s="1">
        <v>2013.0</v>
      </c>
      <c r="D864" s="2">
        <v>5.876466274</v>
      </c>
      <c r="E864" s="3">
        <v>9.841900826</v>
      </c>
      <c r="F864" s="3">
        <v>0.922505975</v>
      </c>
      <c r="G864" s="3">
        <v>63.97999954</v>
      </c>
      <c r="H864" s="3">
        <v>0.723431289</v>
      </c>
      <c r="I864" s="3">
        <v>-0.181126356</v>
      </c>
      <c r="J864" s="3">
        <v>0.653039157</v>
      </c>
    </row>
    <row r="865">
      <c r="A865" s="1" t="s">
        <v>2</v>
      </c>
      <c r="B865" s="1" t="s">
        <v>3</v>
      </c>
      <c r="C865" s="1">
        <v>2013.0</v>
      </c>
      <c r="D865" s="2">
        <v>7.10366106</v>
      </c>
      <c r="E865" s="3">
        <v>10.7832098</v>
      </c>
      <c r="F865" s="3">
        <v>0.909186184</v>
      </c>
      <c r="G865" s="3">
        <v>69.68000031</v>
      </c>
      <c r="H865" s="3">
        <v>0.890711069</v>
      </c>
      <c r="I865" s="3">
        <v>0.012450119</v>
      </c>
      <c r="J865" s="3">
        <v>0.573664308</v>
      </c>
    </row>
    <row r="866">
      <c r="A866" s="1" t="s">
        <v>41</v>
      </c>
      <c r="B866" s="1" t="s">
        <v>42</v>
      </c>
      <c r="C866" s="1">
        <v>2013.0</v>
      </c>
      <c r="D866" s="2">
        <v>3.479412794</v>
      </c>
      <c r="E866" s="3">
        <v>7.934523106</v>
      </c>
      <c r="F866" s="3">
        <v>0.576823056</v>
      </c>
      <c r="G866" s="3">
        <v>53.77999878</v>
      </c>
      <c r="H866" s="3">
        <v>0.783240497</v>
      </c>
      <c r="I866" s="3">
        <v>-0.084523983</v>
      </c>
      <c r="J866" s="3">
        <v>0.855955541</v>
      </c>
    </row>
    <row r="867">
      <c r="A867" s="1" t="s">
        <v>170</v>
      </c>
      <c r="C867" s="1">
        <v>2013.0</v>
      </c>
      <c r="D867" s="2">
        <v>5.569091797</v>
      </c>
      <c r="E867" s="3">
        <v>9.097064972</v>
      </c>
      <c r="F867" s="3">
        <v>0.818948984</v>
      </c>
      <c r="G867" s="3">
        <v>62.24000168</v>
      </c>
      <c r="H867" s="3">
        <v>0.810201466</v>
      </c>
      <c r="I867" s="3">
        <v>0.351611137</v>
      </c>
      <c r="J867" s="3">
        <v>0.802428126</v>
      </c>
    </row>
    <row r="868">
      <c r="A868" s="1" t="s">
        <v>43</v>
      </c>
      <c r="B868" s="1" t="s">
        <v>5</v>
      </c>
      <c r="C868" s="1">
        <v>2013.0</v>
      </c>
      <c r="D868" s="2">
        <v>5.767428875</v>
      </c>
      <c r="E868" s="3">
        <v>8.896345139</v>
      </c>
      <c r="F868" s="3">
        <v>0.80273807</v>
      </c>
      <c r="G868" s="3">
        <v>62.29999924</v>
      </c>
      <c r="H868" s="3">
        <v>0.845931649</v>
      </c>
      <c r="I868" s="3">
        <v>-0.068189763</v>
      </c>
      <c r="J868" s="3">
        <v>0.811856568</v>
      </c>
    </row>
    <row r="869">
      <c r="A869" s="1" t="s">
        <v>125</v>
      </c>
      <c r="B869" s="1" t="s">
        <v>15</v>
      </c>
      <c r="C869" s="1">
        <v>2013.0</v>
      </c>
      <c r="D869" s="2">
        <v>5.123664379</v>
      </c>
      <c r="E869" s="3">
        <v>9.348740578</v>
      </c>
      <c r="F869" s="3">
        <v>0.766827762</v>
      </c>
      <c r="G869" s="3">
        <v>67.0</v>
      </c>
      <c r="H869" s="3">
        <v>0.39034158</v>
      </c>
      <c r="I869" s="3">
        <v>0.041170698</v>
      </c>
      <c r="J869" s="3">
        <v>0.969836235</v>
      </c>
    </row>
    <row r="870">
      <c r="A870" s="1" t="s">
        <v>44</v>
      </c>
      <c r="B870" s="1" t="s">
        <v>42</v>
      </c>
      <c r="C870" s="1">
        <v>2013.0</v>
      </c>
      <c r="D870" s="2">
        <v>4.128298759</v>
      </c>
      <c r="E870" s="3">
        <v>9.557082176</v>
      </c>
      <c r="F870" s="3">
        <v>0.855570793</v>
      </c>
      <c r="G870" s="3">
        <v>51.91999817</v>
      </c>
      <c r="H870" s="3">
        <v>0.767357409</v>
      </c>
      <c r="I870" s="3">
        <v>-0.145215124</v>
      </c>
      <c r="J870" s="3">
        <v>0.748847783</v>
      </c>
    </row>
    <row r="871">
      <c r="A871" s="1" t="s">
        <v>4</v>
      </c>
      <c r="B871" s="1" t="s">
        <v>5</v>
      </c>
      <c r="C871" s="1">
        <v>2013.0</v>
      </c>
      <c r="D871" s="2">
        <v>7.140282631</v>
      </c>
      <c r="E871" s="3">
        <v>9.664690018</v>
      </c>
      <c r="F871" s="3">
        <v>0.910421729</v>
      </c>
      <c r="G871" s="3">
        <v>64.37999725</v>
      </c>
      <c r="H871" s="3">
        <v>0.784814954</v>
      </c>
      <c r="I871" s="3">
        <v>-0.09781301</v>
      </c>
      <c r="J871" s="3">
        <v>0.706954181</v>
      </c>
    </row>
    <row r="872">
      <c r="A872" s="1" t="s">
        <v>126</v>
      </c>
      <c r="B872" s="1" t="s">
        <v>15</v>
      </c>
      <c r="C872" s="1">
        <v>2013.0</v>
      </c>
      <c r="D872" s="2">
        <v>3.993020535</v>
      </c>
      <c r="E872" s="3">
        <v>9.847685814</v>
      </c>
      <c r="F872" s="3">
        <v>0.829132318</v>
      </c>
      <c r="G872" s="3">
        <v>65.62000275</v>
      </c>
      <c r="H872" s="3">
        <v>0.60321337</v>
      </c>
      <c r="I872" s="3">
        <v>-0.196904853</v>
      </c>
      <c r="J872" s="3">
        <v>0.9620471</v>
      </c>
    </row>
    <row r="873">
      <c r="A873" s="1" t="s">
        <v>45</v>
      </c>
      <c r="B873" s="1" t="s">
        <v>42</v>
      </c>
      <c r="C873" s="1">
        <v>2013.0</v>
      </c>
      <c r="D873" s="2">
        <v>3.325949669</v>
      </c>
      <c r="E873" s="3">
        <v>7.508564949</v>
      </c>
      <c r="F873" s="3">
        <v>0.745216608</v>
      </c>
      <c r="G873" s="3">
        <v>52.52000046</v>
      </c>
      <c r="H873" s="3">
        <v>0.741257429</v>
      </c>
      <c r="I873" s="3">
        <v>-0.014702946</v>
      </c>
      <c r="J873" s="3">
        <v>0.764721453</v>
      </c>
    </row>
    <row r="874">
      <c r="A874" s="1" t="s">
        <v>46</v>
      </c>
      <c r="B874" s="1" t="s">
        <v>47</v>
      </c>
      <c r="C874" s="1">
        <v>2013.0</v>
      </c>
      <c r="D874" s="2">
        <v>3.674466848</v>
      </c>
      <c r="E874" s="3">
        <v>8.070134163</v>
      </c>
      <c r="F874" s="3">
        <v>0.650589585</v>
      </c>
      <c r="G874" s="3">
        <v>60.02000046</v>
      </c>
      <c r="H874" s="3">
        <v>0.940592945</v>
      </c>
      <c r="I874" s="3">
        <v>0.161719352</v>
      </c>
      <c r="J874" s="3">
        <v>0.811991632</v>
      </c>
    </row>
    <row r="875">
      <c r="A875" s="1" t="s">
        <v>48</v>
      </c>
      <c r="B875" s="1" t="s">
        <v>42</v>
      </c>
      <c r="C875" s="1">
        <v>2013.0</v>
      </c>
      <c r="D875" s="2">
        <v>4.271038055</v>
      </c>
      <c r="E875" s="3">
        <v>8.143866539</v>
      </c>
      <c r="F875" s="3">
        <v>0.760194361</v>
      </c>
      <c r="G875" s="3">
        <v>50.91999817</v>
      </c>
      <c r="H875" s="3">
        <v>0.794075966</v>
      </c>
      <c r="I875" s="3">
        <v>-0.036168404</v>
      </c>
      <c r="J875" s="3">
        <v>0.867257416</v>
      </c>
    </row>
    <row r="876">
      <c r="A876" s="1" t="s">
        <v>6</v>
      </c>
      <c r="B876" s="1" t="s">
        <v>1</v>
      </c>
      <c r="C876" s="1">
        <v>2013.0</v>
      </c>
      <c r="D876" s="2">
        <v>7.593793869</v>
      </c>
      <c r="E876" s="3">
        <v>10.75160122</v>
      </c>
      <c r="F876" s="3">
        <v>0.936239362</v>
      </c>
      <c r="G876" s="3">
        <v>70.98000336</v>
      </c>
      <c r="H876" s="3">
        <v>0.916013896</v>
      </c>
      <c r="I876" s="3">
        <v>0.311748415</v>
      </c>
      <c r="J876" s="3">
        <v>0.406236142</v>
      </c>
    </row>
    <row r="877">
      <c r="A877" s="1" t="s">
        <v>49</v>
      </c>
      <c r="B877" s="1" t="s">
        <v>42</v>
      </c>
      <c r="C877" s="1">
        <v>2013.0</v>
      </c>
      <c r="D877" s="2">
        <v>3.507663012</v>
      </c>
      <c r="E877" s="3">
        <v>7.49821806</v>
      </c>
      <c r="F877" s="3">
        <v>0.714144647</v>
      </c>
      <c r="G877" s="3">
        <v>49.74000168</v>
      </c>
      <c r="H877" s="3">
        <v>0.48821035</v>
      </c>
      <c r="I877" s="3">
        <v>-0.046995569</v>
      </c>
      <c r="J877" s="3">
        <v>0.881972373</v>
      </c>
    </row>
    <row r="878">
      <c r="A878" s="1" t="s">
        <v>50</v>
      </c>
      <c r="B878" s="1" t="s">
        <v>5</v>
      </c>
      <c r="C878" s="1">
        <v>2013.0</v>
      </c>
      <c r="D878" s="2">
        <v>6.74015379</v>
      </c>
      <c r="E878" s="3">
        <v>10.08629227</v>
      </c>
      <c r="F878" s="3">
        <v>0.862404704</v>
      </c>
      <c r="G878" s="3">
        <v>69.04000092</v>
      </c>
      <c r="H878" s="3">
        <v>0.736887336</v>
      </c>
      <c r="I878" s="3">
        <v>0.078716107</v>
      </c>
      <c r="J878" s="3">
        <v>0.741154909</v>
      </c>
    </row>
    <row r="879">
      <c r="A879" s="1" t="s">
        <v>51</v>
      </c>
      <c r="B879" s="1" t="s">
        <v>19</v>
      </c>
      <c r="C879" s="1">
        <v>2013.0</v>
      </c>
      <c r="D879" s="2">
        <v>5.241090298</v>
      </c>
      <c r="E879" s="3">
        <v>9.314874649</v>
      </c>
      <c r="F879" s="3">
        <v>0.777895868</v>
      </c>
      <c r="G879" s="3">
        <v>67.48000336</v>
      </c>
      <c r="H879" s="3">
        <v>0.804723918</v>
      </c>
      <c r="I879" s="3">
        <v>-0.160522923</v>
      </c>
      <c r="J879" s="4"/>
    </row>
    <row r="880">
      <c r="A880" s="1" t="s">
        <v>52</v>
      </c>
      <c r="B880" s="1" t="s">
        <v>5</v>
      </c>
      <c r="C880" s="1">
        <v>2013.0</v>
      </c>
      <c r="D880" s="2">
        <v>6.606550694</v>
      </c>
      <c r="E880" s="3">
        <v>9.507854462</v>
      </c>
      <c r="F880" s="3">
        <v>0.900777876</v>
      </c>
      <c r="G880" s="3">
        <v>67.86000061</v>
      </c>
      <c r="H880" s="3">
        <v>0.841173172</v>
      </c>
      <c r="I880" s="3">
        <v>-0.073762171</v>
      </c>
      <c r="J880" s="3">
        <v>0.898202121</v>
      </c>
    </row>
    <row r="881">
      <c r="A881" s="1" t="s">
        <v>141</v>
      </c>
      <c r="B881" s="1" t="s">
        <v>42</v>
      </c>
      <c r="C881" s="1">
        <v>2013.0</v>
      </c>
      <c r="D881" s="2">
        <v>3.954950571</v>
      </c>
      <c r="E881" s="3">
        <v>8.53800869</v>
      </c>
      <c r="F881" s="3">
        <v>0.67993468</v>
      </c>
      <c r="G881" s="3">
        <v>54.13999939</v>
      </c>
      <c r="H881" s="3">
        <v>0.725815654</v>
      </c>
      <c r="I881" s="3">
        <v>-0.104294524</v>
      </c>
      <c r="J881" s="3">
        <v>0.751723707</v>
      </c>
    </row>
    <row r="882">
      <c r="A882" s="1" t="s">
        <v>148</v>
      </c>
      <c r="C882" s="1">
        <v>2013.0</v>
      </c>
      <c r="D882" s="2">
        <v>4.497477055</v>
      </c>
      <c r="E882" s="3">
        <v>6.850804329</v>
      </c>
      <c r="F882" s="3">
        <v>0.829852045</v>
      </c>
      <c r="G882" s="3">
        <v>51.40000153</v>
      </c>
      <c r="H882" s="3">
        <v>0.480394155</v>
      </c>
      <c r="I882" s="3">
        <v>0.013277864</v>
      </c>
      <c r="J882" s="3">
        <v>0.912991524</v>
      </c>
    </row>
    <row r="883">
      <c r="A883" s="1" t="s">
        <v>53</v>
      </c>
      <c r="B883" s="1" t="s">
        <v>5</v>
      </c>
      <c r="C883" s="1">
        <v>2013.0</v>
      </c>
      <c r="D883" s="2">
        <v>7.158000469</v>
      </c>
      <c r="E883" s="3">
        <v>9.800621033</v>
      </c>
      <c r="F883" s="3">
        <v>0.902069271</v>
      </c>
      <c r="G883" s="3">
        <v>69.68000031</v>
      </c>
      <c r="H883" s="3">
        <v>0.897879303</v>
      </c>
      <c r="I883" s="3">
        <v>0.011099298</v>
      </c>
      <c r="J883" s="3">
        <v>0.812863111</v>
      </c>
    </row>
    <row r="884">
      <c r="A884" s="1" t="s">
        <v>128</v>
      </c>
      <c r="B884" s="1" t="s">
        <v>15</v>
      </c>
      <c r="C884" s="1">
        <v>2013.0</v>
      </c>
      <c r="D884" s="2">
        <v>5.885462761</v>
      </c>
      <c r="E884" s="3">
        <v>10.09096527</v>
      </c>
      <c r="F884" s="3">
        <v>0.751262069</v>
      </c>
      <c r="G884" s="3">
        <v>67.66000366</v>
      </c>
      <c r="H884" s="3">
        <v>0.626699686</v>
      </c>
      <c r="I884" s="3">
        <v>-0.209175289</v>
      </c>
      <c r="J884" s="3">
        <v>0.936059833</v>
      </c>
    </row>
    <row r="885">
      <c r="A885" s="1" t="s">
        <v>55</v>
      </c>
      <c r="B885" s="1" t="s">
        <v>3</v>
      </c>
      <c r="C885" s="1">
        <v>2013.0</v>
      </c>
      <c r="D885" s="2">
        <v>5.438952446</v>
      </c>
      <c r="E885" s="3">
        <v>10.41845894</v>
      </c>
      <c r="F885" s="3">
        <v>0.744032085</v>
      </c>
      <c r="G885" s="3">
        <v>71.27999878</v>
      </c>
      <c r="H885" s="3">
        <v>0.656267941</v>
      </c>
      <c r="I885" s="3">
        <v>0.097615138</v>
      </c>
      <c r="J885" s="3">
        <v>0.867310464</v>
      </c>
    </row>
    <row r="886">
      <c r="A886" s="1" t="s">
        <v>7</v>
      </c>
      <c r="C886" s="1">
        <v>2013.0</v>
      </c>
      <c r="D886" s="2">
        <v>6.697655678</v>
      </c>
      <c r="E886" s="3">
        <v>10.42410946</v>
      </c>
      <c r="F886" s="3">
        <v>0.888043344</v>
      </c>
      <c r="G886" s="3">
        <v>68.05999756</v>
      </c>
      <c r="H886" s="3">
        <v>0.725945652</v>
      </c>
      <c r="I886" s="3">
        <v>-0.159976125</v>
      </c>
      <c r="J886" s="3">
        <v>0.91589886</v>
      </c>
    </row>
    <row r="887">
      <c r="A887" s="1" t="s">
        <v>8</v>
      </c>
      <c r="B887" s="1" t="s">
        <v>3</v>
      </c>
      <c r="C887" s="1">
        <v>2013.0</v>
      </c>
      <c r="D887" s="2">
        <v>7.588606834</v>
      </c>
      <c r="E887" s="3">
        <v>10.84893417</v>
      </c>
      <c r="F887" s="3">
        <v>0.964707971</v>
      </c>
      <c r="G887" s="3">
        <v>70.05999756</v>
      </c>
      <c r="H887" s="3">
        <v>0.920254648</v>
      </c>
      <c r="I887" s="3">
        <v>0.210610688</v>
      </c>
      <c r="J887" s="3">
        <v>0.170042172</v>
      </c>
    </row>
    <row r="888">
      <c r="A888" s="1" t="s">
        <v>56</v>
      </c>
      <c r="B888" s="1" t="s">
        <v>5</v>
      </c>
      <c r="C888" s="1">
        <v>2013.0</v>
      </c>
      <c r="D888" s="2">
        <v>5.015515327</v>
      </c>
      <c r="E888" s="3">
        <v>9.514548302</v>
      </c>
      <c r="F888" s="3">
        <v>0.878449142</v>
      </c>
      <c r="G888" s="3">
        <v>63.68000031</v>
      </c>
      <c r="H888" s="3">
        <v>0.888566077</v>
      </c>
      <c r="I888" s="3">
        <v>0.018202571</v>
      </c>
      <c r="J888" s="3">
        <v>0.751750827</v>
      </c>
    </row>
    <row r="889">
      <c r="A889" s="1" t="s">
        <v>57</v>
      </c>
      <c r="B889" s="1" t="s">
        <v>5</v>
      </c>
      <c r="C889" s="1">
        <v>2013.0</v>
      </c>
      <c r="D889" s="2">
        <v>6.019206047</v>
      </c>
      <c r="E889" s="3">
        <v>9.376441002</v>
      </c>
      <c r="F889" s="3">
        <v>0.801250935</v>
      </c>
      <c r="G889" s="3">
        <v>66.81999969</v>
      </c>
      <c r="H889" s="3">
        <v>0.78679812</v>
      </c>
      <c r="I889" s="3">
        <v>-0.193585962</v>
      </c>
      <c r="J889" s="3">
        <v>0.645848632</v>
      </c>
    </row>
    <row r="890">
      <c r="A890" s="1" t="s">
        <v>9</v>
      </c>
      <c r="B890" s="1" t="s">
        <v>10</v>
      </c>
      <c r="C890" s="1">
        <v>2013.0</v>
      </c>
      <c r="D890" s="2">
        <v>3.558520317</v>
      </c>
      <c r="E890" s="3">
        <v>9.184216499</v>
      </c>
      <c r="F890" s="3">
        <v>0.675188124</v>
      </c>
      <c r="G890" s="3">
        <v>61.88000107</v>
      </c>
      <c r="H890" s="3">
        <v>0.473774552</v>
      </c>
      <c r="I890" s="3">
        <v>-0.140281528</v>
      </c>
      <c r="J890" s="3">
        <v>0.913228452</v>
      </c>
    </row>
    <row r="891">
      <c r="A891" s="1" t="s">
        <v>58</v>
      </c>
      <c r="B891" s="1" t="s">
        <v>5</v>
      </c>
      <c r="C891" s="1">
        <v>2013.0</v>
      </c>
      <c r="D891" s="2">
        <v>6.325063229</v>
      </c>
      <c r="E891" s="3">
        <v>8.986650467</v>
      </c>
      <c r="F891" s="3">
        <v>0.826858878</v>
      </c>
      <c r="G891" s="3">
        <v>63.86000061</v>
      </c>
      <c r="H891" s="3">
        <v>0.71557045</v>
      </c>
      <c r="I891" s="3">
        <v>-0.153322831</v>
      </c>
      <c r="J891" s="3">
        <v>0.771750867</v>
      </c>
    </row>
    <row r="892">
      <c r="A892" s="1" t="s">
        <v>59</v>
      </c>
      <c r="B892" s="1" t="s">
        <v>15</v>
      </c>
      <c r="C892" s="1">
        <v>2013.0</v>
      </c>
      <c r="D892" s="2">
        <v>5.367445946</v>
      </c>
      <c r="E892" s="3">
        <v>10.29299641</v>
      </c>
      <c r="F892" s="3">
        <v>0.900721788</v>
      </c>
      <c r="G892" s="3">
        <v>67.73999786</v>
      </c>
      <c r="H892" s="3">
        <v>0.753558695</v>
      </c>
      <c r="I892" s="3">
        <v>-0.204260021</v>
      </c>
      <c r="J892" s="3">
        <v>0.726356387</v>
      </c>
    </row>
    <row r="893">
      <c r="A893" s="1" t="s">
        <v>166</v>
      </c>
      <c r="B893" s="1" t="s">
        <v>42</v>
      </c>
      <c r="C893" s="1">
        <v>2013.0</v>
      </c>
      <c r="D893" s="2">
        <v>4.44482708</v>
      </c>
      <c r="E893" s="3">
        <v>7.325243473</v>
      </c>
      <c r="F893" s="3">
        <v>0.602481663</v>
      </c>
      <c r="G893" s="3">
        <v>56.97999954</v>
      </c>
      <c r="H893" s="3">
        <v>0.706796229</v>
      </c>
      <c r="I893" s="3">
        <v>-0.007848368</v>
      </c>
      <c r="J893" s="3">
        <v>0.750478268</v>
      </c>
    </row>
    <row r="894">
      <c r="A894" s="1" t="s">
        <v>60</v>
      </c>
      <c r="B894" s="1" t="s">
        <v>3</v>
      </c>
      <c r="C894" s="1">
        <v>2013.0</v>
      </c>
      <c r="D894" s="2">
        <v>7.444635868</v>
      </c>
      <c r="E894" s="3">
        <v>10.72169304</v>
      </c>
      <c r="F894" s="3">
        <v>0.940869093</v>
      </c>
      <c r="G894" s="3">
        <v>70.26000214</v>
      </c>
      <c r="H894" s="3">
        <v>0.918625355</v>
      </c>
      <c r="I894" s="3">
        <v>0.035325918</v>
      </c>
      <c r="J894" s="3">
        <v>0.305770457</v>
      </c>
    </row>
    <row r="895">
      <c r="A895" s="1" t="s">
        <v>11</v>
      </c>
      <c r="B895" s="1" t="s">
        <v>3</v>
      </c>
      <c r="C895" s="1">
        <v>2013.0</v>
      </c>
      <c r="D895" s="2">
        <v>6.66712141</v>
      </c>
      <c r="E895" s="3">
        <v>10.66461849</v>
      </c>
      <c r="F895" s="3">
        <v>0.907690823</v>
      </c>
      <c r="G895" s="3">
        <v>71.5</v>
      </c>
      <c r="H895" s="3">
        <v>0.877795756</v>
      </c>
      <c r="I895" s="3">
        <v>-0.128365621</v>
      </c>
      <c r="J895" s="3">
        <v>0.699069381</v>
      </c>
    </row>
    <row r="896">
      <c r="A896" s="1" t="s">
        <v>161</v>
      </c>
      <c r="B896" s="1" t="s">
        <v>42</v>
      </c>
      <c r="C896" s="1">
        <v>2013.0</v>
      </c>
      <c r="D896" s="2">
        <v>3.800287008</v>
      </c>
      <c r="E896" s="3">
        <v>9.592561722</v>
      </c>
      <c r="F896" s="3">
        <v>0.733487546</v>
      </c>
      <c r="G896" s="3">
        <v>55.38000107</v>
      </c>
      <c r="H896" s="3">
        <v>0.68249011</v>
      </c>
      <c r="I896" s="3">
        <v>-0.145564243</v>
      </c>
      <c r="J896" s="3">
        <v>0.7804389</v>
      </c>
    </row>
    <row r="897">
      <c r="A897" s="1" t="s">
        <v>61</v>
      </c>
      <c r="B897" s="1" t="s">
        <v>36</v>
      </c>
      <c r="C897" s="1">
        <v>2013.0</v>
      </c>
      <c r="D897" s="2">
        <v>4.348920822</v>
      </c>
      <c r="E897" s="3">
        <v>9.370764732</v>
      </c>
      <c r="F897" s="3">
        <v>0.559165776</v>
      </c>
      <c r="G897" s="3">
        <v>64.0</v>
      </c>
      <c r="H897" s="3">
        <v>0.722127616</v>
      </c>
      <c r="I897" s="3">
        <v>-0.257166564</v>
      </c>
      <c r="J897" s="3">
        <v>0.348713607</v>
      </c>
    </row>
    <row r="898">
      <c r="A898" s="1" t="s">
        <v>12</v>
      </c>
      <c r="B898" s="1" t="s">
        <v>3</v>
      </c>
      <c r="C898" s="1">
        <v>2013.0</v>
      </c>
      <c r="D898" s="2">
        <v>6.965125084</v>
      </c>
      <c r="E898" s="3">
        <v>10.81886101</v>
      </c>
      <c r="F898" s="3">
        <v>0.931420565</v>
      </c>
      <c r="G898" s="3">
        <v>70.05999756</v>
      </c>
      <c r="H898" s="3">
        <v>0.894312978</v>
      </c>
      <c r="I898" s="3">
        <v>0.019869423</v>
      </c>
      <c r="J898" s="3">
        <v>0.56579423</v>
      </c>
    </row>
    <row r="899">
      <c r="A899" s="1" t="s">
        <v>62</v>
      </c>
      <c r="B899" s="1" t="s">
        <v>42</v>
      </c>
      <c r="C899" s="1">
        <v>2013.0</v>
      </c>
      <c r="D899" s="2">
        <v>4.965053082</v>
      </c>
      <c r="E899" s="3">
        <v>8.43598938</v>
      </c>
      <c r="F899" s="3">
        <v>0.676289201</v>
      </c>
      <c r="G899" s="3">
        <v>55.61999893</v>
      </c>
      <c r="H899" s="3">
        <v>0.793793738</v>
      </c>
      <c r="I899" s="3">
        <v>-0.067195691</v>
      </c>
      <c r="J899" s="3">
        <v>0.880178452</v>
      </c>
    </row>
    <row r="900">
      <c r="A900" s="1" t="s">
        <v>13</v>
      </c>
      <c r="B900" s="1" t="s">
        <v>3</v>
      </c>
      <c r="C900" s="1">
        <v>2013.0</v>
      </c>
      <c r="D900" s="2">
        <v>4.720251083</v>
      </c>
      <c r="E900" s="3">
        <v>10.23318386</v>
      </c>
      <c r="F900" s="3">
        <v>0.686650038</v>
      </c>
      <c r="G900" s="3">
        <v>70.23999786</v>
      </c>
      <c r="H900" s="3">
        <v>0.425966531</v>
      </c>
      <c r="I900" s="3">
        <v>-0.27519241</v>
      </c>
      <c r="J900" s="3">
        <v>0.941309869</v>
      </c>
    </row>
    <row r="901">
      <c r="A901" s="1" t="s">
        <v>63</v>
      </c>
      <c r="B901" s="1" t="s">
        <v>5</v>
      </c>
      <c r="C901" s="1">
        <v>2013.0</v>
      </c>
      <c r="D901" s="2">
        <v>5.984601498</v>
      </c>
      <c r="E901" s="3">
        <v>8.953396797</v>
      </c>
      <c r="F901" s="3">
        <v>0.829650402</v>
      </c>
      <c r="G901" s="3">
        <v>60.93999863</v>
      </c>
      <c r="H901" s="3">
        <v>0.88400501</v>
      </c>
      <c r="I901" s="3">
        <v>0.042180568</v>
      </c>
      <c r="J901" s="3">
        <v>0.816769838</v>
      </c>
    </row>
    <row r="902">
      <c r="A902" s="1" t="s">
        <v>162</v>
      </c>
      <c r="B902" s="1" t="s">
        <v>42</v>
      </c>
      <c r="C902" s="1">
        <v>2013.0</v>
      </c>
      <c r="D902" s="2">
        <v>3.901793003</v>
      </c>
      <c r="E902" s="3">
        <v>7.603590012</v>
      </c>
      <c r="F902" s="3">
        <v>0.566866577</v>
      </c>
      <c r="G902" s="3">
        <v>51.25999832</v>
      </c>
      <c r="H902" s="3">
        <v>0.692736626</v>
      </c>
      <c r="I902" s="3">
        <v>0.090458676</v>
      </c>
      <c r="J902" s="3">
        <v>0.815481603</v>
      </c>
    </row>
    <row r="903">
      <c r="A903" s="1" t="s">
        <v>64</v>
      </c>
      <c r="B903" s="1" t="s">
        <v>5</v>
      </c>
      <c r="C903" s="1">
        <v>2013.0</v>
      </c>
      <c r="D903" s="2">
        <v>4.62196207</v>
      </c>
      <c r="E903" s="3">
        <v>8.038989067</v>
      </c>
      <c r="F903" s="3">
        <v>0.648350894</v>
      </c>
      <c r="G903" s="3">
        <v>43.95999908</v>
      </c>
      <c r="H903" s="3">
        <v>0.610410035</v>
      </c>
      <c r="I903" s="3">
        <v>0.246384412</v>
      </c>
      <c r="J903" s="3">
        <v>0.668975711</v>
      </c>
    </row>
    <row r="904">
      <c r="A904" s="1" t="s">
        <v>65</v>
      </c>
      <c r="B904" s="1" t="s">
        <v>5</v>
      </c>
      <c r="C904" s="1">
        <v>2013.0</v>
      </c>
      <c r="D904" s="2">
        <v>4.713358402</v>
      </c>
      <c r="E904" s="3">
        <v>8.521371841</v>
      </c>
      <c r="F904" s="3">
        <v>0.791960239</v>
      </c>
      <c r="G904" s="3">
        <v>61.70000076</v>
      </c>
      <c r="H904" s="3">
        <v>0.698400378</v>
      </c>
      <c r="I904" s="3">
        <v>-0.028296037</v>
      </c>
      <c r="J904" s="3">
        <v>0.867699742</v>
      </c>
    </row>
    <row r="905">
      <c r="A905" s="1" t="s">
        <v>14</v>
      </c>
      <c r="B905" s="1" t="s">
        <v>15</v>
      </c>
      <c r="C905" s="1">
        <v>2013.0</v>
      </c>
      <c r="D905" s="2">
        <v>4.914466858</v>
      </c>
      <c r="E905" s="3">
        <v>10.14004421</v>
      </c>
      <c r="F905" s="3">
        <v>0.877318323</v>
      </c>
      <c r="G905" s="3">
        <v>66.27999878</v>
      </c>
      <c r="H905" s="3">
        <v>0.673728287</v>
      </c>
      <c r="I905" s="3">
        <v>-0.116701461</v>
      </c>
      <c r="J905" s="3">
        <v>0.911533177</v>
      </c>
    </row>
    <row r="906">
      <c r="A906" s="1" t="s">
        <v>143</v>
      </c>
      <c r="B906" s="1" t="s">
        <v>3</v>
      </c>
      <c r="C906" s="1">
        <v>2013.0</v>
      </c>
      <c r="D906" s="2">
        <v>7.501394272</v>
      </c>
      <c r="E906" s="3">
        <v>10.82314682</v>
      </c>
      <c r="F906" s="3">
        <v>0.967144907</v>
      </c>
      <c r="G906" s="3">
        <v>71.69999695</v>
      </c>
      <c r="H906" s="3">
        <v>0.9232077</v>
      </c>
      <c r="I906" s="3">
        <v>0.300540924</v>
      </c>
      <c r="J906" s="3">
        <v>0.712598741</v>
      </c>
    </row>
    <row r="907">
      <c r="A907" s="1" t="s">
        <v>67</v>
      </c>
      <c r="B907" s="1" t="s">
        <v>25</v>
      </c>
      <c r="C907" s="1">
        <v>2013.0</v>
      </c>
      <c r="D907" s="2">
        <v>4.427788734</v>
      </c>
      <c r="E907" s="3">
        <v>8.472221375</v>
      </c>
      <c r="F907" s="3">
        <v>0.552826345</v>
      </c>
      <c r="G907" s="3">
        <v>58.38000107</v>
      </c>
      <c r="H907" s="3">
        <v>0.740176618</v>
      </c>
      <c r="I907" s="3">
        <v>0.082348563</v>
      </c>
      <c r="J907" s="3">
        <v>0.832356334</v>
      </c>
    </row>
    <row r="908">
      <c r="A908" s="1" t="s">
        <v>68</v>
      </c>
      <c r="B908" s="1" t="s">
        <v>47</v>
      </c>
      <c r="C908" s="1">
        <v>2013.0</v>
      </c>
      <c r="D908" s="2">
        <v>5.292237759</v>
      </c>
      <c r="E908" s="3">
        <v>9.14868927</v>
      </c>
      <c r="F908" s="3">
        <v>0.793760836</v>
      </c>
      <c r="G908" s="3">
        <v>61.86000061</v>
      </c>
      <c r="H908" s="3">
        <v>0.780690789</v>
      </c>
      <c r="I908" s="3">
        <v>0.373507231</v>
      </c>
      <c r="J908" s="3">
        <v>0.972668588</v>
      </c>
    </row>
    <row r="909">
      <c r="A909" s="1" t="s">
        <v>16</v>
      </c>
      <c r="B909" s="1" t="s">
        <v>10</v>
      </c>
      <c r="C909" s="1">
        <v>2013.0</v>
      </c>
      <c r="D909" s="2">
        <v>5.139579296</v>
      </c>
      <c r="E909" s="3">
        <v>9.554883957</v>
      </c>
      <c r="F909" s="3">
        <v>0.66370672</v>
      </c>
      <c r="G909" s="3">
        <v>65.41999817</v>
      </c>
      <c r="H909" s="3">
        <v>0.730214715</v>
      </c>
      <c r="I909" s="3">
        <v>0.204345897</v>
      </c>
      <c r="J909" s="3">
        <v>0.685038149</v>
      </c>
    </row>
    <row r="910">
      <c r="A910" s="1" t="s">
        <v>144</v>
      </c>
      <c r="B910" s="1" t="s">
        <v>10</v>
      </c>
      <c r="C910" s="1">
        <v>2013.0</v>
      </c>
      <c r="D910" s="2">
        <v>4.725017071</v>
      </c>
      <c r="E910" s="3">
        <v>9.159455299</v>
      </c>
      <c r="F910" s="3">
        <v>0.728285432</v>
      </c>
      <c r="G910" s="3">
        <v>60.84000015</v>
      </c>
      <c r="H910" s="4"/>
      <c r="I910" s="3">
        <v>-0.044170126</v>
      </c>
      <c r="J910" s="3">
        <v>0.709726155</v>
      </c>
    </row>
    <row r="911">
      <c r="A911" s="1" t="s">
        <v>69</v>
      </c>
      <c r="B911" s="1" t="s">
        <v>3</v>
      </c>
      <c r="C911" s="1">
        <v>2013.0</v>
      </c>
      <c r="D911" s="2">
        <v>6.760085106</v>
      </c>
      <c r="E911" s="3">
        <v>10.89303303</v>
      </c>
      <c r="F911" s="3">
        <v>0.955188334</v>
      </c>
      <c r="G911" s="3">
        <v>70.45999908</v>
      </c>
      <c r="H911" s="3">
        <v>0.883772016</v>
      </c>
      <c r="I911" s="3">
        <v>0.326395363</v>
      </c>
      <c r="J911" s="3">
        <v>0.558394194</v>
      </c>
    </row>
    <row r="912">
      <c r="A912" s="1" t="s">
        <v>70</v>
      </c>
      <c r="B912" s="1" t="s">
        <v>10</v>
      </c>
      <c r="C912" s="1">
        <v>2013.0</v>
      </c>
      <c r="D912" s="2">
        <v>7.320563316</v>
      </c>
      <c r="E912" s="3">
        <v>10.50332355</v>
      </c>
      <c r="F912" s="3">
        <v>0.908515871</v>
      </c>
      <c r="G912" s="3">
        <v>71.63999939</v>
      </c>
      <c r="H912" s="3">
        <v>0.739001632</v>
      </c>
      <c r="I912" s="3">
        <v>0.147166595</v>
      </c>
      <c r="J912" s="3">
        <v>0.848537862</v>
      </c>
    </row>
    <row r="913">
      <c r="A913" s="1" t="s">
        <v>17</v>
      </c>
      <c r="B913" s="1" t="s">
        <v>3</v>
      </c>
      <c r="C913" s="1">
        <v>2013.0</v>
      </c>
      <c r="D913" s="2">
        <v>6.009373665</v>
      </c>
      <c r="E913" s="3">
        <v>10.60331535</v>
      </c>
      <c r="F913" s="3">
        <v>0.916296065</v>
      </c>
      <c r="G913" s="3">
        <v>71.40000153</v>
      </c>
      <c r="H913" s="3">
        <v>0.499168754</v>
      </c>
      <c r="I913" s="3">
        <v>-0.106092438</v>
      </c>
      <c r="J913" s="3">
        <v>0.942639291</v>
      </c>
    </row>
    <row r="914">
      <c r="A914" s="1" t="s">
        <v>149</v>
      </c>
      <c r="B914" s="1" t="s">
        <v>42</v>
      </c>
      <c r="C914" s="1">
        <v>2013.0</v>
      </c>
      <c r="D914" s="2">
        <v>3.739365578</v>
      </c>
      <c r="E914" s="3">
        <v>8.267324448</v>
      </c>
      <c r="F914" s="3">
        <v>0.708571136</v>
      </c>
      <c r="G914" s="3">
        <v>51.29999924</v>
      </c>
      <c r="H914" s="3">
        <v>0.739193261</v>
      </c>
      <c r="I914" s="3">
        <v>-0.032361209</v>
      </c>
      <c r="J914" s="3">
        <v>0.691117585</v>
      </c>
    </row>
    <row r="915">
      <c r="A915" s="1" t="s">
        <v>71</v>
      </c>
      <c r="B915" s="1" t="s">
        <v>5</v>
      </c>
      <c r="C915" s="1">
        <v>2013.0</v>
      </c>
      <c r="D915" s="2">
        <v>5.708886623</v>
      </c>
      <c r="E915" s="3">
        <v>9.181799889</v>
      </c>
      <c r="F915" s="3">
        <v>0.864943385</v>
      </c>
      <c r="G915" s="3">
        <v>66.59999847</v>
      </c>
      <c r="H915" s="3">
        <v>0.79319495</v>
      </c>
      <c r="I915" s="3">
        <v>-0.025994945</v>
      </c>
      <c r="J915" s="3">
        <v>0.930722296</v>
      </c>
    </row>
    <row r="916">
      <c r="A916" s="1" t="s">
        <v>18</v>
      </c>
      <c r="B916" s="1" t="s">
        <v>19</v>
      </c>
      <c r="C916" s="1">
        <v>2013.0</v>
      </c>
      <c r="D916" s="2">
        <v>5.959361553</v>
      </c>
      <c r="E916" s="3">
        <v>10.58581734</v>
      </c>
      <c r="F916" s="3">
        <v>0.923688352</v>
      </c>
      <c r="G916" s="3">
        <v>73.36000061</v>
      </c>
      <c r="H916" s="3">
        <v>0.821416557</v>
      </c>
      <c r="I916" s="3">
        <v>-0.152065113</v>
      </c>
      <c r="J916" s="3">
        <v>0.650498211</v>
      </c>
    </row>
    <row r="917">
      <c r="A917" s="1" t="s">
        <v>20</v>
      </c>
      <c r="B917" s="1" t="s">
        <v>10</v>
      </c>
      <c r="C917" s="1">
        <v>2013.0</v>
      </c>
      <c r="D917" s="2">
        <v>5.171952724</v>
      </c>
      <c r="E917" s="3">
        <v>9.353773117</v>
      </c>
      <c r="F917" s="3">
        <v>0.840379238</v>
      </c>
      <c r="G917" s="3">
        <v>67.23999786</v>
      </c>
      <c r="H917" s="3">
        <v>0.692227006</v>
      </c>
      <c r="I917" s="3">
        <v>-0.128113568</v>
      </c>
      <c r="J917" s="4"/>
    </row>
    <row r="918">
      <c r="A918" s="1" t="s">
        <v>72</v>
      </c>
      <c r="B918" s="1" t="s">
        <v>36</v>
      </c>
      <c r="C918" s="1">
        <v>2013.0</v>
      </c>
      <c r="D918" s="2">
        <v>5.835483074</v>
      </c>
      <c r="E918" s="3">
        <v>10.07410812</v>
      </c>
      <c r="F918" s="3">
        <v>0.889009714</v>
      </c>
      <c r="G918" s="3">
        <v>62.20000076</v>
      </c>
      <c r="H918" s="3">
        <v>0.781591058</v>
      </c>
      <c r="I918" s="3">
        <v>-0.232905626</v>
      </c>
      <c r="J918" s="3">
        <v>0.819989383</v>
      </c>
    </row>
    <row r="919">
      <c r="A919" s="1" t="s">
        <v>73</v>
      </c>
      <c r="B919" s="1" t="s">
        <v>42</v>
      </c>
      <c r="C919" s="1">
        <v>2013.0</v>
      </c>
      <c r="D919" s="2">
        <v>3.795383215</v>
      </c>
      <c r="E919" s="3">
        <v>8.281694412</v>
      </c>
      <c r="F919" s="3">
        <v>0.824806035</v>
      </c>
      <c r="G919" s="3">
        <v>55.06000137</v>
      </c>
      <c r="H919" s="3">
        <v>0.708332241</v>
      </c>
      <c r="I919" s="3">
        <v>0.203795433</v>
      </c>
      <c r="J919" s="3">
        <v>0.861003399</v>
      </c>
    </row>
    <row r="920">
      <c r="A920" s="1" t="s">
        <v>130</v>
      </c>
      <c r="B920" s="1" t="s">
        <v>15</v>
      </c>
      <c r="C920" s="1">
        <v>2013.0</v>
      </c>
      <c r="D920" s="2">
        <v>6.125758171</v>
      </c>
      <c r="E920" s="3">
        <v>9.046239853</v>
      </c>
      <c r="F920" s="3">
        <v>0.720750391</v>
      </c>
      <c r="G920" s="4"/>
      <c r="H920" s="3">
        <v>0.568463147</v>
      </c>
      <c r="I920" s="3">
        <v>0.116872869</v>
      </c>
      <c r="J920" s="3">
        <v>0.935094595</v>
      </c>
    </row>
    <row r="921">
      <c r="A921" s="1" t="s">
        <v>74</v>
      </c>
      <c r="B921" s="1" t="s">
        <v>10</v>
      </c>
      <c r="C921" s="1">
        <v>2013.0</v>
      </c>
      <c r="D921" s="2">
        <v>6.480031013</v>
      </c>
      <c r="E921" s="3">
        <v>10.95171356</v>
      </c>
      <c r="F921" s="3">
        <v>0.861948133</v>
      </c>
      <c r="G921" s="3">
        <v>69.80000305</v>
      </c>
      <c r="H921" s="3">
        <v>0.750524879</v>
      </c>
      <c r="I921" s="4"/>
      <c r="J921" s="4"/>
    </row>
    <row r="922">
      <c r="A922" s="1" t="s">
        <v>75</v>
      </c>
      <c r="B922" s="1" t="s">
        <v>36</v>
      </c>
      <c r="C922" s="1">
        <v>2013.0</v>
      </c>
      <c r="D922" s="2">
        <v>5.40242672</v>
      </c>
      <c r="E922" s="3">
        <v>8.440615654</v>
      </c>
      <c r="F922" s="3">
        <v>0.850715518</v>
      </c>
      <c r="G922" s="3">
        <v>62.86000061</v>
      </c>
      <c r="H922" s="3">
        <v>0.755036652</v>
      </c>
      <c r="I922" s="3">
        <v>-0.087395735</v>
      </c>
      <c r="J922" s="3">
        <v>0.899560452</v>
      </c>
    </row>
    <row r="923">
      <c r="A923" s="1" t="s">
        <v>77</v>
      </c>
      <c r="B923" s="1" t="s">
        <v>15</v>
      </c>
      <c r="C923" s="1">
        <v>2013.0</v>
      </c>
      <c r="D923" s="2">
        <v>5.069770336</v>
      </c>
      <c r="E923" s="3">
        <v>10.11516857</v>
      </c>
      <c r="F923" s="3">
        <v>0.834022582</v>
      </c>
      <c r="G923" s="3">
        <v>65.19999695</v>
      </c>
      <c r="H923" s="3">
        <v>0.630507529</v>
      </c>
      <c r="I923" s="3">
        <v>-0.076605313</v>
      </c>
      <c r="J923" s="3">
        <v>0.836553633</v>
      </c>
    </row>
    <row r="924">
      <c r="A924" s="1" t="s">
        <v>21</v>
      </c>
      <c r="B924" s="1" t="s">
        <v>10</v>
      </c>
      <c r="C924" s="1">
        <v>2013.0</v>
      </c>
      <c r="D924" s="2">
        <v>4.983288765</v>
      </c>
      <c r="E924" s="3">
        <v>9.808097839</v>
      </c>
      <c r="F924" s="3">
        <v>0.708228052</v>
      </c>
      <c r="G924" s="3">
        <v>65.58000183</v>
      </c>
      <c r="H924" s="3">
        <v>0.654868305</v>
      </c>
      <c r="I924" s="3">
        <v>-0.009910402</v>
      </c>
      <c r="J924" s="3">
        <v>0.920827806</v>
      </c>
    </row>
    <row r="925">
      <c r="A925" s="1" t="s">
        <v>78</v>
      </c>
      <c r="B925" s="1" t="s">
        <v>15</v>
      </c>
      <c r="C925" s="1">
        <v>2013.0</v>
      </c>
      <c r="D925" s="2">
        <v>5.595689297</v>
      </c>
      <c r="E925" s="3">
        <v>10.26077843</v>
      </c>
      <c r="F925" s="3">
        <v>0.91251415</v>
      </c>
      <c r="G925" s="3">
        <v>64.90000153</v>
      </c>
      <c r="H925" s="3">
        <v>0.555815279</v>
      </c>
      <c r="I925" s="3">
        <v>-0.240327045</v>
      </c>
      <c r="J925" s="3">
        <v>0.936335504</v>
      </c>
    </row>
    <row r="926">
      <c r="A926" s="1" t="s">
        <v>150</v>
      </c>
      <c r="B926" s="1" t="s">
        <v>3</v>
      </c>
      <c r="C926" s="1">
        <v>2013.0</v>
      </c>
      <c r="D926" s="2">
        <v>7.130809307</v>
      </c>
      <c r="E926" s="3">
        <v>11.63559151</v>
      </c>
      <c r="F926" s="3">
        <v>0.916683257</v>
      </c>
      <c r="G926" s="3">
        <v>71.09999847</v>
      </c>
      <c r="H926" s="3">
        <v>0.789655447</v>
      </c>
      <c r="I926" s="3">
        <v>-0.063244693</v>
      </c>
      <c r="J926" s="3">
        <v>0.300811768</v>
      </c>
    </row>
    <row r="927">
      <c r="A927" s="1" t="s">
        <v>79</v>
      </c>
      <c r="B927" s="1" t="s">
        <v>42</v>
      </c>
      <c r="C927" s="1">
        <v>2013.0</v>
      </c>
      <c r="D927" s="2">
        <v>3.815607071</v>
      </c>
      <c r="E927" s="3">
        <v>7.30725193</v>
      </c>
      <c r="F927" s="3">
        <v>0.672546744</v>
      </c>
      <c r="G927" s="3">
        <v>55.81999969</v>
      </c>
      <c r="H927" s="3">
        <v>0.479550391</v>
      </c>
      <c r="I927" s="3">
        <v>-0.017935818</v>
      </c>
      <c r="J927" s="3">
        <v>0.86770767</v>
      </c>
    </row>
    <row r="928">
      <c r="A928" s="1" t="s">
        <v>80</v>
      </c>
      <c r="B928" s="1" t="s">
        <v>42</v>
      </c>
      <c r="C928" s="1">
        <v>2013.0</v>
      </c>
      <c r="D928" s="2">
        <v>4.035084248</v>
      </c>
      <c r="E928" s="3">
        <v>7.24541235</v>
      </c>
      <c r="F928" s="3">
        <v>0.563161552</v>
      </c>
      <c r="G928" s="3">
        <v>52.77999878</v>
      </c>
      <c r="H928" s="3">
        <v>0.751995265</v>
      </c>
      <c r="I928" s="3">
        <v>0.053021312</v>
      </c>
      <c r="J928" s="3">
        <v>0.856666088</v>
      </c>
    </row>
    <row r="929">
      <c r="A929" s="1" t="s">
        <v>81</v>
      </c>
      <c r="B929" s="1" t="s">
        <v>47</v>
      </c>
      <c r="C929" s="1">
        <v>2013.0</v>
      </c>
      <c r="D929" s="2">
        <v>5.770199776</v>
      </c>
      <c r="E929" s="3">
        <v>10.01462269</v>
      </c>
      <c r="F929" s="3">
        <v>0.830900133</v>
      </c>
      <c r="G929" s="3">
        <v>65.63999939</v>
      </c>
      <c r="H929" s="3">
        <v>0.79131043</v>
      </c>
      <c r="I929" s="3">
        <v>0.262077361</v>
      </c>
      <c r="J929" s="3">
        <v>0.755383492</v>
      </c>
    </row>
    <row r="930">
      <c r="A930" s="1" t="s">
        <v>82</v>
      </c>
      <c r="B930" s="1" t="s">
        <v>42</v>
      </c>
      <c r="C930" s="1">
        <v>2013.0</v>
      </c>
      <c r="D930" s="2">
        <v>3.676277161</v>
      </c>
      <c r="E930" s="3">
        <v>7.565345287</v>
      </c>
      <c r="F930" s="3">
        <v>0.81969142</v>
      </c>
      <c r="G930" s="3">
        <v>52.31999969</v>
      </c>
      <c r="H930" s="3">
        <v>0.664711058</v>
      </c>
      <c r="I930" s="3">
        <v>-0.052536648</v>
      </c>
      <c r="J930" s="3">
        <v>0.754807353</v>
      </c>
    </row>
    <row r="931">
      <c r="A931" s="1" t="s">
        <v>151</v>
      </c>
      <c r="B931" s="1" t="s">
        <v>3</v>
      </c>
      <c r="C931" s="1">
        <v>2013.0</v>
      </c>
      <c r="D931" s="2">
        <v>6.379924774</v>
      </c>
      <c r="E931" s="3">
        <v>10.47276211</v>
      </c>
      <c r="F931" s="3">
        <v>0.942231417</v>
      </c>
      <c r="G931" s="3">
        <v>70.94000244</v>
      </c>
      <c r="H931" s="3">
        <v>0.909436285</v>
      </c>
      <c r="I931" s="3">
        <v>0.402377993</v>
      </c>
      <c r="J931" s="4"/>
    </row>
    <row r="932">
      <c r="A932" s="1" t="s">
        <v>132</v>
      </c>
      <c r="B932" s="1" t="s">
        <v>42</v>
      </c>
      <c r="C932" s="1">
        <v>2013.0</v>
      </c>
      <c r="D932" s="2">
        <v>4.199015141</v>
      </c>
      <c r="E932" s="3">
        <v>8.505774498</v>
      </c>
      <c r="F932" s="3">
        <v>0.741155803</v>
      </c>
      <c r="G932" s="3">
        <v>58.29999924</v>
      </c>
      <c r="H932" s="3">
        <v>0.60280025</v>
      </c>
      <c r="I932" s="3">
        <v>-0.080985382</v>
      </c>
      <c r="J932" s="3">
        <v>0.675553739</v>
      </c>
    </row>
    <row r="933">
      <c r="A933" s="1" t="s">
        <v>22</v>
      </c>
      <c r="B933" s="1" t="s">
        <v>5</v>
      </c>
      <c r="C933" s="1">
        <v>2013.0</v>
      </c>
      <c r="D933" s="2">
        <v>7.442546368</v>
      </c>
      <c r="E933" s="3">
        <v>9.843951225</v>
      </c>
      <c r="F933" s="3">
        <v>0.759138405</v>
      </c>
      <c r="G933" s="3">
        <v>65.51999664</v>
      </c>
      <c r="H933" s="3">
        <v>0.738716662</v>
      </c>
      <c r="I933" s="3">
        <v>-0.169077858</v>
      </c>
      <c r="J933" s="3">
        <v>0.614747047</v>
      </c>
    </row>
    <row r="934">
      <c r="A934" s="1" t="s">
        <v>83</v>
      </c>
      <c r="B934" s="1" t="s">
        <v>36</v>
      </c>
      <c r="C934" s="1">
        <v>2013.0</v>
      </c>
      <c r="D934" s="2">
        <v>5.75605917</v>
      </c>
      <c r="E934" s="3">
        <v>9.191597939</v>
      </c>
      <c r="F934" s="3">
        <v>0.802882969</v>
      </c>
      <c r="G934" s="3">
        <v>62.13999939</v>
      </c>
      <c r="H934" s="3">
        <v>0.657734275</v>
      </c>
      <c r="I934" s="3">
        <v>-0.071667068</v>
      </c>
      <c r="J934" s="3">
        <v>0.940632403</v>
      </c>
    </row>
    <row r="935">
      <c r="A935" s="1" t="s">
        <v>133</v>
      </c>
      <c r="B935" s="1" t="s">
        <v>19</v>
      </c>
      <c r="C935" s="1">
        <v>2013.0</v>
      </c>
      <c r="D935" s="2">
        <v>4.912928104</v>
      </c>
      <c r="E935" s="3">
        <v>9.259589195</v>
      </c>
      <c r="F935" s="3">
        <v>0.934741557</v>
      </c>
      <c r="G935" s="3">
        <v>59.06000137</v>
      </c>
      <c r="H935" s="3">
        <v>0.748014033</v>
      </c>
      <c r="I935" s="3">
        <v>0.132310167</v>
      </c>
      <c r="J935" s="3">
        <v>0.927854478</v>
      </c>
    </row>
    <row r="936">
      <c r="A936" s="1" t="s">
        <v>134</v>
      </c>
      <c r="B936" s="1" t="s">
        <v>15</v>
      </c>
      <c r="C936" s="1">
        <v>2013.0</v>
      </c>
      <c r="D936" s="2">
        <v>5.074341774</v>
      </c>
      <c r="E936" s="3">
        <v>9.763354301</v>
      </c>
      <c r="F936" s="3">
        <v>0.735565186</v>
      </c>
      <c r="G936" s="3">
        <v>66.44000244</v>
      </c>
      <c r="H936" s="3">
        <v>0.502264977</v>
      </c>
      <c r="I936" s="3">
        <v>-0.179485664</v>
      </c>
      <c r="J936" s="3">
        <v>0.69337213</v>
      </c>
    </row>
    <row r="937">
      <c r="A937" s="1" t="s">
        <v>158</v>
      </c>
      <c r="B937" s="1" t="s">
        <v>10</v>
      </c>
      <c r="C937" s="1">
        <v>2013.0</v>
      </c>
      <c r="D937" s="2">
        <v>5.142160416</v>
      </c>
      <c r="E937" s="3">
        <v>8.756592751</v>
      </c>
      <c r="F937" s="3">
        <v>0.597165704</v>
      </c>
      <c r="G937" s="3">
        <v>62.97999954</v>
      </c>
      <c r="H937" s="3">
        <v>0.571629941</v>
      </c>
      <c r="I937" s="3">
        <v>-0.207794234</v>
      </c>
      <c r="J937" s="3">
        <v>0.771112204</v>
      </c>
    </row>
    <row r="938">
      <c r="A938" s="1" t="s">
        <v>168</v>
      </c>
      <c r="B938" s="1" t="s">
        <v>47</v>
      </c>
      <c r="C938" s="1">
        <v>2013.0</v>
      </c>
      <c r="D938" s="2">
        <v>4.175670624</v>
      </c>
      <c r="E938" s="3">
        <v>8.134365082</v>
      </c>
      <c r="F938" s="3">
        <v>0.75672549</v>
      </c>
      <c r="G938" s="3">
        <v>58.63999939</v>
      </c>
      <c r="H938" s="3">
        <v>0.775447607</v>
      </c>
      <c r="I938" s="3">
        <v>0.694116473</v>
      </c>
      <c r="J938" s="3">
        <v>0.637765765</v>
      </c>
    </row>
    <row r="939">
      <c r="A939" s="1" t="s">
        <v>85</v>
      </c>
      <c r="B939" s="1" t="s">
        <v>25</v>
      </c>
      <c r="C939" s="1">
        <v>2013.0</v>
      </c>
      <c r="D939" s="2">
        <v>4.604576588</v>
      </c>
      <c r="E939" s="3">
        <v>8.000445366</v>
      </c>
      <c r="F939" s="3">
        <v>0.740098953</v>
      </c>
      <c r="G939" s="3">
        <v>60.08000183</v>
      </c>
      <c r="H939" s="3">
        <v>0.72226578</v>
      </c>
      <c r="I939" s="3">
        <v>0.140699059</v>
      </c>
      <c r="J939" s="3">
        <v>0.877340496</v>
      </c>
    </row>
    <row r="940">
      <c r="A940" s="1" t="s">
        <v>23</v>
      </c>
      <c r="B940" s="1" t="s">
        <v>3</v>
      </c>
      <c r="C940" s="1">
        <v>2013.0</v>
      </c>
      <c r="D940" s="2">
        <v>7.406550407</v>
      </c>
      <c r="E940" s="3">
        <v>10.85205364</v>
      </c>
      <c r="F940" s="3">
        <v>0.924705446</v>
      </c>
      <c r="G940" s="3">
        <v>71.01999664</v>
      </c>
      <c r="H940" s="3">
        <v>0.918995857</v>
      </c>
      <c r="I940" s="3">
        <v>0.30050984</v>
      </c>
      <c r="J940" s="3">
        <v>0.504529953</v>
      </c>
    </row>
    <row r="941">
      <c r="A941" s="1" t="s">
        <v>86</v>
      </c>
      <c r="B941" s="1" t="s">
        <v>1</v>
      </c>
      <c r="C941" s="1">
        <v>2013.0</v>
      </c>
      <c r="D941" s="2">
        <v>7.280151844</v>
      </c>
      <c r="E941" s="3">
        <v>10.584589</v>
      </c>
      <c r="F941" s="3">
        <v>0.958153486</v>
      </c>
      <c r="G941" s="3">
        <v>69.86000061</v>
      </c>
      <c r="H941" s="3">
        <v>0.944000423</v>
      </c>
      <c r="I941" s="3">
        <v>0.231904894</v>
      </c>
      <c r="J941" s="3">
        <v>0.312235802</v>
      </c>
    </row>
    <row r="942">
      <c r="A942" s="1" t="s">
        <v>87</v>
      </c>
      <c r="B942" s="1" t="s">
        <v>5</v>
      </c>
      <c r="C942" s="1">
        <v>2013.0</v>
      </c>
      <c r="D942" s="2">
        <v>5.772274971</v>
      </c>
      <c r="E942" s="3">
        <v>8.559204102</v>
      </c>
      <c r="F942" s="3">
        <v>0.868216038</v>
      </c>
      <c r="G942" s="3">
        <v>65.0</v>
      </c>
      <c r="H942" s="3">
        <v>0.859149039</v>
      </c>
      <c r="I942" s="3">
        <v>0.037440754</v>
      </c>
      <c r="J942" s="3">
        <v>0.636246741</v>
      </c>
    </row>
    <row r="943">
      <c r="A943" s="1" t="s">
        <v>88</v>
      </c>
      <c r="B943" s="1" t="s">
        <v>42</v>
      </c>
      <c r="C943" s="1">
        <v>2013.0</v>
      </c>
      <c r="D943" s="2">
        <v>3.716329813</v>
      </c>
      <c r="E943" s="3">
        <v>6.993816376</v>
      </c>
      <c r="F943" s="3">
        <v>0.695813596</v>
      </c>
      <c r="G943" s="3">
        <v>53.22000122</v>
      </c>
      <c r="H943" s="3">
        <v>0.825387061</v>
      </c>
      <c r="I943" s="3">
        <v>-0.077934362</v>
      </c>
      <c r="J943" s="3">
        <v>0.710963428</v>
      </c>
    </row>
    <row r="944">
      <c r="A944" s="1" t="s">
        <v>89</v>
      </c>
      <c r="B944" s="1" t="s">
        <v>42</v>
      </c>
      <c r="C944" s="1">
        <v>2013.0</v>
      </c>
      <c r="D944" s="2">
        <v>4.81786871</v>
      </c>
      <c r="E944" s="3">
        <v>8.563854218</v>
      </c>
      <c r="F944" s="3">
        <v>0.662943304</v>
      </c>
      <c r="G944" s="3">
        <v>52.45999908</v>
      </c>
      <c r="H944" s="3">
        <v>0.621587694</v>
      </c>
      <c r="I944" s="3">
        <v>0.049351502</v>
      </c>
      <c r="J944" s="3">
        <v>0.905309319</v>
      </c>
    </row>
    <row r="945">
      <c r="A945" s="1" t="s">
        <v>136</v>
      </c>
      <c r="B945" s="1" t="s">
        <v>15</v>
      </c>
      <c r="C945" s="1">
        <v>2013.0</v>
      </c>
      <c r="D945" s="2">
        <v>5.186190605</v>
      </c>
      <c r="E945" s="3">
        <v>9.554741859</v>
      </c>
      <c r="F945" s="3">
        <v>0.832253754</v>
      </c>
      <c r="G945" s="3">
        <v>65.13999939</v>
      </c>
      <c r="H945" s="3">
        <v>0.640952647</v>
      </c>
      <c r="I945" s="3">
        <v>0.020365</v>
      </c>
      <c r="J945" s="3">
        <v>0.860541105</v>
      </c>
    </row>
    <row r="946">
      <c r="A946" s="1" t="s">
        <v>24</v>
      </c>
      <c r="B946" s="1" t="s">
        <v>25</v>
      </c>
      <c r="C946" s="1">
        <v>2013.0</v>
      </c>
      <c r="D946" s="2">
        <v>5.138082504</v>
      </c>
      <c r="E946" s="3">
        <v>8.358598709</v>
      </c>
      <c r="F946" s="3">
        <v>0.607087076</v>
      </c>
      <c r="G946" s="3">
        <v>55.27999878</v>
      </c>
      <c r="H946" s="3">
        <v>0.447909594</v>
      </c>
      <c r="I946" s="3">
        <v>0.093922131</v>
      </c>
      <c r="J946" s="3">
        <v>0.791835248</v>
      </c>
    </row>
    <row r="947">
      <c r="A947" s="1" t="s">
        <v>91</v>
      </c>
      <c r="B947" s="1" t="s">
        <v>5</v>
      </c>
      <c r="C947" s="1">
        <v>2013.0</v>
      </c>
      <c r="D947" s="2">
        <v>6.86648035</v>
      </c>
      <c r="E947" s="3">
        <v>10.18779659</v>
      </c>
      <c r="F947" s="3">
        <v>0.895719826</v>
      </c>
      <c r="G947" s="3">
        <v>67.98000336</v>
      </c>
      <c r="H947" s="3">
        <v>0.811337948</v>
      </c>
      <c r="I947" s="3">
        <v>0.014273376</v>
      </c>
      <c r="J947" s="3">
        <v>0.814464629</v>
      </c>
    </row>
    <row r="948">
      <c r="A948" s="1" t="s">
        <v>92</v>
      </c>
      <c r="B948" s="1" t="s">
        <v>5</v>
      </c>
      <c r="C948" s="1">
        <v>2013.0</v>
      </c>
      <c r="D948" s="2">
        <v>5.936240673</v>
      </c>
      <c r="E948" s="3">
        <v>9.405164719</v>
      </c>
      <c r="F948" s="3">
        <v>0.938647211</v>
      </c>
      <c r="G948" s="3">
        <v>65.44000244</v>
      </c>
      <c r="H948" s="3">
        <v>0.908905864</v>
      </c>
      <c r="I948" s="3">
        <v>0.036824789</v>
      </c>
      <c r="J948" s="3">
        <v>0.902550995</v>
      </c>
    </row>
    <row r="949">
      <c r="A949" s="1" t="s">
        <v>93</v>
      </c>
      <c r="B949" s="1" t="s">
        <v>5</v>
      </c>
      <c r="C949" s="1">
        <v>2013.0</v>
      </c>
      <c r="D949" s="2">
        <v>5.782557487</v>
      </c>
      <c r="E949" s="3">
        <v>9.360538483</v>
      </c>
      <c r="F949" s="3">
        <v>0.796768486</v>
      </c>
      <c r="G949" s="3">
        <v>68.27999878</v>
      </c>
      <c r="H949" s="3">
        <v>0.703041255</v>
      </c>
      <c r="I949" s="3">
        <v>-0.068572894</v>
      </c>
      <c r="J949" s="3">
        <v>0.869899273</v>
      </c>
    </row>
    <row r="950">
      <c r="A950" s="1" t="s">
        <v>94</v>
      </c>
      <c r="B950" s="1" t="s">
        <v>47</v>
      </c>
      <c r="C950" s="1">
        <v>2013.0</v>
      </c>
      <c r="D950" s="2">
        <v>4.976925373</v>
      </c>
      <c r="E950" s="3">
        <v>8.796467781</v>
      </c>
      <c r="F950" s="3">
        <v>0.846413136</v>
      </c>
      <c r="G950" s="3">
        <v>61.77999878</v>
      </c>
      <c r="H950" s="3">
        <v>0.907458425</v>
      </c>
      <c r="I950" s="3">
        <v>0.019095086</v>
      </c>
      <c r="J950" s="3">
        <v>0.756388545</v>
      </c>
    </row>
    <row r="951">
      <c r="A951" s="1" t="s">
        <v>26</v>
      </c>
      <c r="B951" s="1" t="s">
        <v>15</v>
      </c>
      <c r="C951" s="1">
        <v>2013.0</v>
      </c>
      <c r="D951" s="2">
        <v>5.746131897</v>
      </c>
      <c r="E951" s="3">
        <v>10.14605427</v>
      </c>
      <c r="F951" s="3">
        <v>0.911934912</v>
      </c>
      <c r="G951" s="3">
        <v>67.63999939</v>
      </c>
      <c r="H951" s="3">
        <v>0.775931358</v>
      </c>
      <c r="I951" s="3">
        <v>-0.13967891</v>
      </c>
      <c r="J951" s="3">
        <v>0.915677428</v>
      </c>
    </row>
    <row r="952">
      <c r="A952" s="1" t="s">
        <v>95</v>
      </c>
      <c r="B952" s="1" t="s">
        <v>3</v>
      </c>
      <c r="C952" s="1">
        <v>2013.0</v>
      </c>
      <c r="D952" s="2">
        <v>5.157688141</v>
      </c>
      <c r="E952" s="3">
        <v>10.31038094</v>
      </c>
      <c r="F952" s="3">
        <v>0.867180824</v>
      </c>
      <c r="G952" s="3">
        <v>70.01999664</v>
      </c>
      <c r="H952" s="3">
        <v>0.78803277</v>
      </c>
      <c r="I952" s="3">
        <v>-0.122254021</v>
      </c>
      <c r="J952" s="3">
        <v>0.946257353</v>
      </c>
    </row>
    <row r="953">
      <c r="A953" s="1" t="s">
        <v>27</v>
      </c>
      <c r="B953" s="1" t="s">
        <v>15</v>
      </c>
      <c r="C953" s="1">
        <v>2013.0</v>
      </c>
      <c r="D953" s="2">
        <v>5.081584454</v>
      </c>
      <c r="E953" s="3">
        <v>10.00325775</v>
      </c>
      <c r="F953" s="3">
        <v>0.777552068</v>
      </c>
      <c r="G953" s="3">
        <v>65.94000244</v>
      </c>
      <c r="H953" s="3">
        <v>0.654542148</v>
      </c>
      <c r="I953" s="3">
        <v>-0.132834226</v>
      </c>
      <c r="J953" s="3">
        <v>0.95184356</v>
      </c>
    </row>
    <row r="954">
      <c r="A954" s="1" t="s">
        <v>96</v>
      </c>
      <c r="B954" s="1" t="s">
        <v>36</v>
      </c>
      <c r="C954" s="1">
        <v>2013.0</v>
      </c>
      <c r="D954" s="2">
        <v>5.537177563</v>
      </c>
      <c r="E954" s="3">
        <v>10.17855549</v>
      </c>
      <c r="F954" s="3">
        <v>0.880856991</v>
      </c>
      <c r="G954" s="3">
        <v>61.81999969</v>
      </c>
      <c r="H954" s="3">
        <v>0.661185563</v>
      </c>
      <c r="I954" s="3">
        <v>-0.29289645</v>
      </c>
      <c r="J954" s="3">
        <v>0.933804512</v>
      </c>
    </row>
    <row r="955">
      <c r="A955" s="1" t="s">
        <v>97</v>
      </c>
      <c r="B955" s="1" t="s">
        <v>42</v>
      </c>
      <c r="C955" s="1">
        <v>2013.0</v>
      </c>
      <c r="D955" s="2">
        <v>3.466387749</v>
      </c>
      <c r="E955" s="3">
        <v>7.423007488</v>
      </c>
      <c r="F955" s="3">
        <v>0.749632955</v>
      </c>
      <c r="G955" s="3">
        <v>57.70000076</v>
      </c>
      <c r="H955" s="3">
        <v>0.904272258</v>
      </c>
      <c r="I955" s="3">
        <v>-0.027295494</v>
      </c>
      <c r="J955" s="3">
        <v>0.117165409</v>
      </c>
    </row>
    <row r="956">
      <c r="A956" s="1" t="s">
        <v>28</v>
      </c>
      <c r="B956" s="1" t="s">
        <v>10</v>
      </c>
      <c r="C956" s="1">
        <v>2013.0</v>
      </c>
      <c r="D956" s="2">
        <v>6.495132923</v>
      </c>
      <c r="E956" s="3">
        <v>10.72929192</v>
      </c>
      <c r="F956" s="3">
        <v>0.826695323</v>
      </c>
      <c r="G956" s="3">
        <v>62.79999924</v>
      </c>
      <c r="H956" s="3">
        <v>0.661042333</v>
      </c>
      <c r="I956" s="3">
        <v>-0.082015999</v>
      </c>
      <c r="J956" s="4"/>
    </row>
    <row r="957">
      <c r="A957" s="1" t="s">
        <v>98</v>
      </c>
      <c r="B957" s="1" t="s">
        <v>42</v>
      </c>
      <c r="C957" s="1">
        <v>2013.0</v>
      </c>
      <c r="D957" s="2">
        <v>3.647367001</v>
      </c>
      <c r="E957" s="3">
        <v>7.942817688</v>
      </c>
      <c r="F957" s="3">
        <v>0.822957873</v>
      </c>
      <c r="G957" s="3">
        <v>57.59999847</v>
      </c>
      <c r="H957" s="3">
        <v>0.635539532</v>
      </c>
      <c r="I957" s="3">
        <v>-0.054996092</v>
      </c>
      <c r="J957" s="3">
        <v>0.836612225</v>
      </c>
    </row>
    <row r="958">
      <c r="A958" s="1" t="s">
        <v>137</v>
      </c>
      <c r="B958" s="1" t="s">
        <v>15</v>
      </c>
      <c r="C958" s="1">
        <v>2013.0</v>
      </c>
      <c r="D958" s="2">
        <v>5.101840496</v>
      </c>
      <c r="E958" s="3">
        <v>9.642289162</v>
      </c>
      <c r="F958" s="3">
        <v>0.828068733</v>
      </c>
      <c r="G958" s="3">
        <v>66.12000275</v>
      </c>
      <c r="H958" s="3">
        <v>0.532839715</v>
      </c>
      <c r="I958" s="3">
        <v>-0.103494741</v>
      </c>
      <c r="J958" s="3">
        <v>0.908122003</v>
      </c>
    </row>
    <row r="959">
      <c r="A959" s="1" t="s">
        <v>99</v>
      </c>
      <c r="B959" s="1" t="s">
        <v>42</v>
      </c>
      <c r="C959" s="1">
        <v>2013.0</v>
      </c>
      <c r="D959" s="2">
        <v>4.514291286</v>
      </c>
      <c r="E959" s="3">
        <v>7.557335854</v>
      </c>
      <c r="F959" s="3">
        <v>0.708426833</v>
      </c>
      <c r="G959" s="3">
        <v>48.93999863</v>
      </c>
      <c r="H959" s="3">
        <v>0.719510674</v>
      </c>
      <c r="I959" s="3">
        <v>-0.071611904</v>
      </c>
      <c r="J959" s="3">
        <v>0.855862677</v>
      </c>
    </row>
    <row r="960">
      <c r="A960" s="1" t="s">
        <v>100</v>
      </c>
      <c r="B960" s="1" t="s">
        <v>47</v>
      </c>
      <c r="C960" s="1">
        <v>2013.0</v>
      </c>
      <c r="D960" s="2">
        <v>6.53320694</v>
      </c>
      <c r="E960" s="3">
        <v>11.35511017</v>
      </c>
      <c r="F960" s="3">
        <v>0.807910562</v>
      </c>
      <c r="G960" s="3">
        <v>72.83999634</v>
      </c>
      <c r="H960" s="3">
        <v>0.827102542</v>
      </c>
      <c r="I960" s="3">
        <v>0.110323042</v>
      </c>
      <c r="J960" s="3">
        <v>0.242398053</v>
      </c>
    </row>
    <row r="961">
      <c r="A961" s="1" t="s">
        <v>101</v>
      </c>
      <c r="B961" s="1" t="s">
        <v>15</v>
      </c>
      <c r="C961" s="1">
        <v>2013.0</v>
      </c>
      <c r="D961" s="2">
        <v>5.936527252</v>
      </c>
      <c r="E961" s="3">
        <v>10.19055843</v>
      </c>
      <c r="F961" s="3">
        <v>0.909378529</v>
      </c>
      <c r="G961" s="3">
        <v>67.16000366</v>
      </c>
      <c r="H961" s="3">
        <v>0.597935796</v>
      </c>
      <c r="I961" s="3">
        <v>-0.052728705</v>
      </c>
      <c r="J961" s="3">
        <v>0.914539933</v>
      </c>
    </row>
    <row r="962">
      <c r="A962" s="1" t="s">
        <v>102</v>
      </c>
      <c r="B962" s="1" t="s">
        <v>15</v>
      </c>
      <c r="C962" s="1">
        <v>2013.0</v>
      </c>
      <c r="D962" s="2">
        <v>5.974888802</v>
      </c>
      <c r="E962" s="3">
        <v>10.38077831</v>
      </c>
      <c r="F962" s="3">
        <v>0.932119727</v>
      </c>
      <c r="G962" s="3">
        <v>69.68000031</v>
      </c>
      <c r="H962" s="3">
        <v>0.890059829</v>
      </c>
      <c r="I962" s="3">
        <v>0.032069143</v>
      </c>
      <c r="J962" s="3">
        <v>0.917839587</v>
      </c>
    </row>
    <row r="963">
      <c r="A963" s="1" t="s">
        <v>103</v>
      </c>
      <c r="B963" s="1" t="s">
        <v>42</v>
      </c>
      <c r="C963" s="1">
        <v>2013.0</v>
      </c>
      <c r="D963" s="2">
        <v>3.660727262</v>
      </c>
      <c r="E963" s="3">
        <v>9.548055649</v>
      </c>
      <c r="F963" s="3">
        <v>0.839424491</v>
      </c>
      <c r="G963" s="3">
        <v>52.29999924</v>
      </c>
      <c r="H963" s="3">
        <v>0.714169025</v>
      </c>
      <c r="I963" s="3">
        <v>-0.08629822</v>
      </c>
      <c r="J963" s="3">
        <v>0.799543023</v>
      </c>
    </row>
    <row r="964">
      <c r="A964" s="1" t="s">
        <v>104</v>
      </c>
      <c r="B964" s="1" t="s">
        <v>19</v>
      </c>
      <c r="C964" s="1">
        <v>2013.0</v>
      </c>
      <c r="D964" s="2">
        <v>5.958809853</v>
      </c>
      <c r="E964" s="3">
        <v>10.51924419</v>
      </c>
      <c r="F964" s="3">
        <v>0.79669416</v>
      </c>
      <c r="G964" s="3">
        <v>71.55999756</v>
      </c>
      <c r="H964" s="3">
        <v>0.641884267</v>
      </c>
      <c r="I964" s="3">
        <v>-0.053803358</v>
      </c>
      <c r="J964" s="3">
        <v>0.831863225</v>
      </c>
    </row>
    <row r="965">
      <c r="A965" s="1" t="s">
        <v>29</v>
      </c>
      <c r="B965" s="1" t="s">
        <v>3</v>
      </c>
      <c r="C965" s="1">
        <v>2013.0</v>
      </c>
      <c r="D965" s="2">
        <v>6.150027275</v>
      </c>
      <c r="E965" s="3">
        <v>10.4734354</v>
      </c>
      <c r="F965" s="3">
        <v>0.928640485</v>
      </c>
      <c r="G965" s="3">
        <v>71.36000061</v>
      </c>
      <c r="H965" s="3">
        <v>0.759356439</v>
      </c>
      <c r="I965" s="3">
        <v>-0.105330877</v>
      </c>
      <c r="J965" s="3">
        <v>0.915822566</v>
      </c>
    </row>
    <row r="966">
      <c r="A966" s="1" t="s">
        <v>105</v>
      </c>
      <c r="B966" s="1" t="s">
        <v>25</v>
      </c>
      <c r="C966" s="1">
        <v>2013.0</v>
      </c>
      <c r="D966" s="2">
        <v>4.364694118</v>
      </c>
      <c r="E966" s="3">
        <v>9.342610359</v>
      </c>
      <c r="F966" s="3">
        <v>0.809175253</v>
      </c>
      <c r="G966" s="3">
        <v>65.63999939</v>
      </c>
      <c r="H966" s="3">
        <v>0.834020317</v>
      </c>
      <c r="I966" s="3">
        <v>0.262438327</v>
      </c>
      <c r="J966" s="3">
        <v>0.842013538</v>
      </c>
    </row>
    <row r="967">
      <c r="A967" s="1" t="s">
        <v>106</v>
      </c>
      <c r="C967" s="1">
        <v>2013.0</v>
      </c>
      <c r="D967" s="2">
        <v>4.844027996</v>
      </c>
      <c r="E967" s="3">
        <v>8.594526291</v>
      </c>
      <c r="F967" s="3">
        <v>0.760899544</v>
      </c>
      <c r="G967" s="4"/>
      <c r="H967" s="3">
        <v>0.453903377</v>
      </c>
      <c r="I967" s="3">
        <v>-0.160124198</v>
      </c>
      <c r="J967" s="3">
        <v>0.779645741</v>
      </c>
    </row>
    <row r="968">
      <c r="A968" s="1" t="s">
        <v>30</v>
      </c>
      <c r="B968" s="1" t="s">
        <v>3</v>
      </c>
      <c r="C968" s="1">
        <v>2013.0</v>
      </c>
      <c r="D968" s="2">
        <v>7.434010506</v>
      </c>
      <c r="E968" s="3">
        <v>10.78853893</v>
      </c>
      <c r="F968" s="3">
        <v>0.915648043</v>
      </c>
      <c r="G968" s="3">
        <v>71.31999969</v>
      </c>
      <c r="H968" s="3">
        <v>0.935910523</v>
      </c>
      <c r="I968" s="3">
        <v>0.155657694</v>
      </c>
      <c r="J968" s="3">
        <v>0.324481547</v>
      </c>
    </row>
    <row r="969">
      <c r="A969" s="1" t="s">
        <v>145</v>
      </c>
      <c r="C969" s="1">
        <v>2013.0</v>
      </c>
      <c r="D969" s="2">
        <v>2.687552929</v>
      </c>
      <c r="E969" s="3">
        <v>8.418934822</v>
      </c>
      <c r="F969" s="3">
        <v>0.585450053</v>
      </c>
      <c r="G969" s="3">
        <v>59.81999969</v>
      </c>
      <c r="H969" s="3">
        <v>0.45488289</v>
      </c>
      <c r="I969" s="3">
        <v>0.221554503</v>
      </c>
      <c r="J969" s="3">
        <v>0.663430989</v>
      </c>
    </row>
    <row r="970">
      <c r="A970" s="1" t="s">
        <v>108</v>
      </c>
      <c r="B970" s="1" t="s">
        <v>19</v>
      </c>
      <c r="C970" s="1">
        <v>2013.0</v>
      </c>
      <c r="D970" s="2">
        <v>6.340344429</v>
      </c>
      <c r="E970" s="3">
        <v>10.72353172</v>
      </c>
      <c r="F970" s="3">
        <v>0.816992879</v>
      </c>
      <c r="G970" s="4"/>
      <c r="H970" s="3">
        <v>0.690070868</v>
      </c>
      <c r="I970" s="3">
        <v>-8.34691E-4</v>
      </c>
      <c r="J970" s="3">
        <v>0.841231883</v>
      </c>
    </row>
    <row r="971">
      <c r="A971" s="1" t="s">
        <v>109</v>
      </c>
      <c r="B971" s="1" t="s">
        <v>36</v>
      </c>
      <c r="C971" s="1">
        <v>2013.0</v>
      </c>
      <c r="D971" s="2">
        <v>4.966521263</v>
      </c>
      <c r="E971" s="3">
        <v>7.916160107</v>
      </c>
      <c r="F971" s="3">
        <v>0.700642824</v>
      </c>
      <c r="G971" s="3">
        <v>61.20000076</v>
      </c>
      <c r="H971" s="3">
        <v>0.693119764</v>
      </c>
      <c r="I971" s="3">
        <v>0.058206622</v>
      </c>
      <c r="J971" s="3">
        <v>0.76423651</v>
      </c>
    </row>
    <row r="972">
      <c r="A972" s="1" t="s">
        <v>110</v>
      </c>
      <c r="B972" s="1" t="s">
        <v>42</v>
      </c>
      <c r="C972" s="1">
        <v>2013.0</v>
      </c>
      <c r="D972" s="2">
        <v>3.852394819</v>
      </c>
      <c r="E972" s="3">
        <v>7.683146954</v>
      </c>
      <c r="F972" s="3">
        <v>0.803418577</v>
      </c>
      <c r="G972" s="3">
        <v>55.38000107</v>
      </c>
      <c r="H972" s="3">
        <v>0.654182136</v>
      </c>
      <c r="I972" s="3">
        <v>0.053889256</v>
      </c>
      <c r="J972" s="3">
        <v>0.859005868</v>
      </c>
    </row>
    <row r="973">
      <c r="A973" s="1" t="s">
        <v>111</v>
      </c>
      <c r="B973" s="1" t="s">
        <v>47</v>
      </c>
      <c r="C973" s="1">
        <v>2013.0</v>
      </c>
      <c r="D973" s="2">
        <v>6.231024742</v>
      </c>
      <c r="E973" s="3">
        <v>9.644870758</v>
      </c>
      <c r="F973" s="3">
        <v>0.926377833</v>
      </c>
      <c r="G973" s="3">
        <v>67.63999939</v>
      </c>
      <c r="H973" s="3">
        <v>0.781081975</v>
      </c>
      <c r="I973" s="3">
        <v>0.454450846</v>
      </c>
      <c r="J973" s="3">
        <v>0.925430059</v>
      </c>
    </row>
    <row r="974">
      <c r="A974" s="1" t="s">
        <v>113</v>
      </c>
      <c r="C974" s="1">
        <v>2013.0</v>
      </c>
      <c r="D974" s="2">
        <v>6.167706966</v>
      </c>
      <c r="E974" s="3">
        <v>10.29314804</v>
      </c>
      <c r="F974" s="3">
        <v>0.883180499</v>
      </c>
      <c r="G974" s="3">
        <v>64.44000244</v>
      </c>
      <c r="H974" s="3">
        <v>0.846941471</v>
      </c>
      <c r="I974" s="3">
        <v>0.123256274</v>
      </c>
      <c r="J974" s="3">
        <v>0.947674036</v>
      </c>
    </row>
    <row r="975">
      <c r="A975" s="1" t="s">
        <v>155</v>
      </c>
      <c r="B975" s="1" t="s">
        <v>10</v>
      </c>
      <c r="C975" s="1">
        <v>2013.0</v>
      </c>
      <c r="D975" s="2">
        <v>5.245604992</v>
      </c>
      <c r="E975" s="3">
        <v>9.265080452</v>
      </c>
      <c r="F975" s="3">
        <v>0.647967458</v>
      </c>
      <c r="G975" s="3">
        <v>66.54000092</v>
      </c>
      <c r="H975" s="3">
        <v>0.536287725</v>
      </c>
      <c r="I975" s="3">
        <v>-0.211687595</v>
      </c>
      <c r="J975" s="3">
        <v>0.886026919</v>
      </c>
    </row>
    <row r="976">
      <c r="A976" s="1" t="s">
        <v>31</v>
      </c>
      <c r="C976" s="1">
        <v>2013.0</v>
      </c>
      <c r="D976" s="2">
        <v>4.888177395</v>
      </c>
      <c r="E976" s="3">
        <v>10.08216667</v>
      </c>
      <c r="F976" s="3">
        <v>0.795451164</v>
      </c>
      <c r="G976" s="3">
        <v>67.37999725</v>
      </c>
      <c r="H976" s="3">
        <v>0.540723383</v>
      </c>
      <c r="I976" s="3">
        <v>-0.23243539</v>
      </c>
      <c r="J976" s="3">
        <v>0.698064804</v>
      </c>
    </row>
    <row r="977">
      <c r="A977" s="1" t="s">
        <v>156</v>
      </c>
      <c r="B977" s="1" t="s">
        <v>36</v>
      </c>
      <c r="C977" s="1">
        <v>2013.0</v>
      </c>
      <c r="D977" s="2">
        <v>5.391762733</v>
      </c>
      <c r="E977" s="3">
        <v>9.312130928</v>
      </c>
      <c r="F977" s="3">
        <v>0.845733166</v>
      </c>
      <c r="G977" s="3">
        <v>61.06000137</v>
      </c>
      <c r="H977" s="3">
        <v>0.704529464</v>
      </c>
      <c r="I977" s="3">
        <v>-0.071969107</v>
      </c>
      <c r="J977" s="4"/>
    </row>
    <row r="978">
      <c r="A978" s="1" t="s">
        <v>114</v>
      </c>
      <c r="B978" s="1" t="s">
        <v>42</v>
      </c>
      <c r="C978" s="1">
        <v>2013.0</v>
      </c>
      <c r="D978" s="2">
        <v>3.709578753</v>
      </c>
      <c r="E978" s="3">
        <v>7.614126205</v>
      </c>
      <c r="F978" s="3">
        <v>0.878275216</v>
      </c>
      <c r="G978" s="3">
        <v>54.61999893</v>
      </c>
      <c r="H978" s="3">
        <v>0.76302135</v>
      </c>
      <c r="I978" s="3">
        <v>0.049727295</v>
      </c>
      <c r="J978" s="3">
        <v>0.820480824</v>
      </c>
    </row>
    <row r="979">
      <c r="A979" s="1" t="s">
        <v>115</v>
      </c>
      <c r="B979" s="1" t="s">
        <v>36</v>
      </c>
      <c r="C979" s="1">
        <v>2013.0</v>
      </c>
      <c r="D979" s="2">
        <v>4.710802555</v>
      </c>
      <c r="E979" s="3">
        <v>9.474287987</v>
      </c>
      <c r="F979" s="3">
        <v>0.896510422</v>
      </c>
      <c r="G979" s="3">
        <v>63.15999985</v>
      </c>
      <c r="H979" s="3">
        <v>0.568715692</v>
      </c>
      <c r="I979" s="3">
        <v>-0.222087637</v>
      </c>
      <c r="J979" s="3">
        <v>0.937324286</v>
      </c>
    </row>
    <row r="980">
      <c r="A980" s="1" t="s">
        <v>116</v>
      </c>
      <c r="B980" s="1" t="s">
        <v>10</v>
      </c>
      <c r="C980" s="1">
        <v>2013.0</v>
      </c>
      <c r="D980" s="2">
        <v>6.620951176</v>
      </c>
      <c r="E980" s="3">
        <v>11.04059601</v>
      </c>
      <c r="F980" s="3">
        <v>0.863715768</v>
      </c>
      <c r="G980" s="3">
        <v>65.27999878</v>
      </c>
      <c r="H980" s="3">
        <v>0.93597883</v>
      </c>
      <c r="I980" s="4"/>
      <c r="J980" s="4"/>
    </row>
    <row r="981">
      <c r="A981" s="1" t="s">
        <v>32</v>
      </c>
      <c r="B981" s="1" t="s">
        <v>3</v>
      </c>
      <c r="C981" s="1">
        <v>2013.0</v>
      </c>
      <c r="D981" s="2">
        <v>6.918055058</v>
      </c>
      <c r="E981" s="3">
        <v>10.67341232</v>
      </c>
      <c r="F981" s="3">
        <v>0.936884105</v>
      </c>
      <c r="G981" s="3">
        <v>69.58000183</v>
      </c>
      <c r="H981" s="3">
        <v>0.905278027</v>
      </c>
      <c r="I981" s="3">
        <v>0.342465341</v>
      </c>
      <c r="J981" s="3">
        <v>0.568043172</v>
      </c>
    </row>
    <row r="982">
      <c r="A982" s="1" t="s">
        <v>117</v>
      </c>
      <c r="B982" s="1" t="s">
        <v>1</v>
      </c>
      <c r="C982" s="1">
        <v>2013.0</v>
      </c>
      <c r="D982" s="2">
        <v>7.249285221</v>
      </c>
      <c r="E982" s="3">
        <v>10.94091511</v>
      </c>
      <c r="F982" s="3">
        <v>0.92539686</v>
      </c>
      <c r="G982" s="3">
        <v>66.63999939</v>
      </c>
      <c r="H982" s="3">
        <v>0.79225564</v>
      </c>
      <c r="I982" s="3">
        <v>0.26937291</v>
      </c>
      <c r="J982" s="3">
        <v>0.746894062</v>
      </c>
    </row>
    <row r="983">
      <c r="A983" s="1" t="s">
        <v>118</v>
      </c>
      <c r="B983" s="1" t="s">
        <v>5</v>
      </c>
      <c r="C983" s="1">
        <v>2013.0</v>
      </c>
      <c r="D983" s="2">
        <v>6.444464684</v>
      </c>
      <c r="E983" s="3">
        <v>9.991471291</v>
      </c>
      <c r="F983" s="3">
        <v>0.917279661</v>
      </c>
      <c r="G983" s="3">
        <v>67.33999634</v>
      </c>
      <c r="H983" s="3">
        <v>0.888278008</v>
      </c>
      <c r="I983" s="3">
        <v>-0.053028893</v>
      </c>
      <c r="J983" s="3">
        <v>0.585632265</v>
      </c>
    </row>
    <row r="984">
      <c r="A984" s="1" t="s">
        <v>119</v>
      </c>
      <c r="B984" s="1" t="s">
        <v>36</v>
      </c>
      <c r="C984" s="1">
        <v>2013.0</v>
      </c>
      <c r="D984" s="2">
        <v>5.939986229</v>
      </c>
      <c r="E984" s="3">
        <v>8.662359238</v>
      </c>
      <c r="F984" s="3">
        <v>0.962780654</v>
      </c>
      <c r="G984" s="3">
        <v>63.02000046</v>
      </c>
      <c r="H984" s="3">
        <v>0.949539959</v>
      </c>
      <c r="I984" s="3">
        <v>-0.040499594</v>
      </c>
      <c r="J984" s="3">
        <v>0.433931798</v>
      </c>
    </row>
    <row r="985">
      <c r="A985" s="1" t="s">
        <v>33</v>
      </c>
      <c r="B985" s="1" t="s">
        <v>5</v>
      </c>
      <c r="C985" s="1">
        <v>2013.0</v>
      </c>
      <c r="D985" s="2">
        <v>6.552796364</v>
      </c>
      <c r="E985" s="3">
        <v>9.801931381</v>
      </c>
      <c r="F985" s="3">
        <v>0.896301091</v>
      </c>
      <c r="G985" s="3">
        <v>65.18000031</v>
      </c>
      <c r="H985" s="3">
        <v>0.64196521</v>
      </c>
      <c r="I985" s="3">
        <v>-0.227711573</v>
      </c>
      <c r="J985" s="3">
        <v>0.837299705</v>
      </c>
    </row>
    <row r="986">
      <c r="A986" s="1" t="s">
        <v>120</v>
      </c>
      <c r="B986" s="1" t="s">
        <v>47</v>
      </c>
      <c r="C986" s="1">
        <v>2013.0</v>
      </c>
      <c r="D986" s="2">
        <v>5.022698879</v>
      </c>
      <c r="E986" s="3">
        <v>8.889822006</v>
      </c>
      <c r="F986" s="3">
        <v>0.75947696</v>
      </c>
      <c r="G986" s="3">
        <v>64.73999786</v>
      </c>
      <c r="H986" s="3">
        <v>0.91960746</v>
      </c>
      <c r="I986" s="3">
        <v>-0.045563158</v>
      </c>
      <c r="J986" s="3">
        <v>0.771245837</v>
      </c>
    </row>
    <row r="987">
      <c r="A987" s="1" t="s">
        <v>138</v>
      </c>
      <c r="B987" s="1" t="s">
        <v>10</v>
      </c>
      <c r="C987" s="1">
        <v>2013.0</v>
      </c>
      <c r="D987" s="2">
        <v>4.217678547</v>
      </c>
      <c r="E987" s="3">
        <v>8.166424751</v>
      </c>
      <c r="F987" s="3">
        <v>0.693905294</v>
      </c>
      <c r="G987" s="3">
        <v>58.47999954</v>
      </c>
      <c r="H987" s="3">
        <v>0.542547464</v>
      </c>
      <c r="I987" s="3">
        <v>-0.175701022</v>
      </c>
      <c r="J987" s="3">
        <v>0.885196507</v>
      </c>
    </row>
    <row r="988">
      <c r="A988" s="1" t="s">
        <v>121</v>
      </c>
      <c r="B988" s="1" t="s">
        <v>42</v>
      </c>
      <c r="C988" s="1">
        <v>2013.0</v>
      </c>
      <c r="D988" s="2">
        <v>5.243995667</v>
      </c>
      <c r="E988" s="3">
        <v>8.110990524</v>
      </c>
      <c r="F988" s="3">
        <v>0.761311531</v>
      </c>
      <c r="G988" s="3">
        <v>51.38000107</v>
      </c>
      <c r="H988" s="3">
        <v>0.769912362</v>
      </c>
      <c r="I988" s="3">
        <v>-0.10499499</v>
      </c>
      <c r="J988" s="3">
        <v>0.732267559</v>
      </c>
    </row>
    <row r="989">
      <c r="A989" s="1" t="s">
        <v>122</v>
      </c>
      <c r="B989" s="1" t="s">
        <v>42</v>
      </c>
      <c r="C989" s="1">
        <v>2013.0</v>
      </c>
      <c r="D989" s="2">
        <v>4.690187931</v>
      </c>
      <c r="E989" s="3">
        <v>7.755186558</v>
      </c>
      <c r="F989" s="3">
        <v>0.799273849</v>
      </c>
      <c r="G989" s="3">
        <v>48.79999924</v>
      </c>
      <c r="H989" s="3">
        <v>0.575884283</v>
      </c>
      <c r="I989" s="3">
        <v>-0.089404978</v>
      </c>
      <c r="J989" s="3">
        <v>0.830936551</v>
      </c>
    </row>
    <row r="990">
      <c r="A990" s="1" t="s">
        <v>139</v>
      </c>
      <c r="B990" s="1" t="s">
        <v>25</v>
      </c>
      <c r="C990" s="1">
        <v>2014.0</v>
      </c>
      <c r="D990" s="2">
        <v>3.130895615</v>
      </c>
      <c r="E990" s="3">
        <v>7.670638084</v>
      </c>
      <c r="F990" s="3">
        <v>0.525568426</v>
      </c>
      <c r="G990" s="3">
        <v>52.29999924</v>
      </c>
      <c r="H990" s="3">
        <v>0.508514047</v>
      </c>
      <c r="I990" s="3">
        <v>0.105754882</v>
      </c>
      <c r="J990" s="3">
        <v>0.871241987</v>
      </c>
    </row>
    <row r="991">
      <c r="A991" s="1" t="s">
        <v>123</v>
      </c>
      <c r="B991" s="1" t="s">
        <v>15</v>
      </c>
      <c r="C991" s="1">
        <v>2014.0</v>
      </c>
      <c r="D991" s="2">
        <v>4.813763142</v>
      </c>
      <c r="E991" s="3">
        <v>9.357805252</v>
      </c>
      <c r="F991" s="3">
        <v>0.625586927</v>
      </c>
      <c r="G991" s="3">
        <v>68.72000122</v>
      </c>
      <c r="H991" s="3">
        <v>0.734648407</v>
      </c>
      <c r="I991" s="3">
        <v>-0.026297539</v>
      </c>
      <c r="J991" s="3">
        <v>0.882704437</v>
      </c>
    </row>
    <row r="992">
      <c r="A992" s="1" t="s">
        <v>157</v>
      </c>
      <c r="B992" s="1" t="s">
        <v>10</v>
      </c>
      <c r="C992" s="1">
        <v>2014.0</v>
      </c>
      <c r="D992" s="2">
        <v>6.354898453</v>
      </c>
      <c r="E992" s="3">
        <v>9.355415344</v>
      </c>
      <c r="F992" s="3">
        <v>0.818189442</v>
      </c>
      <c r="G992" s="3">
        <v>65.90000153</v>
      </c>
      <c r="H992" s="4"/>
      <c r="I992" s="4"/>
      <c r="J992" s="4"/>
    </row>
    <row r="993">
      <c r="A993" s="1" t="s">
        <v>159</v>
      </c>
      <c r="C993" s="1">
        <v>2014.0</v>
      </c>
      <c r="D993" s="2">
        <v>3.794837952</v>
      </c>
      <c r="E993" s="3">
        <v>9.009897232</v>
      </c>
      <c r="F993" s="3">
        <v>0.754615486</v>
      </c>
      <c r="G993" s="3">
        <v>53.08000183</v>
      </c>
      <c r="H993" s="3">
        <v>0.374541551</v>
      </c>
      <c r="I993" s="3">
        <v>-0.170030981</v>
      </c>
      <c r="J993" s="3">
        <v>0.83407563</v>
      </c>
    </row>
    <row r="994">
      <c r="A994" s="1" t="s">
        <v>34</v>
      </c>
      <c r="B994" s="1" t="s">
        <v>5</v>
      </c>
      <c r="C994" s="1">
        <v>2014.0</v>
      </c>
      <c r="D994" s="2">
        <v>6.671114445</v>
      </c>
      <c r="E994" s="3">
        <v>10.06688499</v>
      </c>
      <c r="F994" s="3">
        <v>0.917870402</v>
      </c>
      <c r="G994" s="3">
        <v>66.77999878</v>
      </c>
      <c r="H994" s="3">
        <v>0.745057762</v>
      </c>
      <c r="I994" s="3">
        <v>-0.167843536</v>
      </c>
      <c r="J994" s="3">
        <v>0.854191601</v>
      </c>
    </row>
    <row r="995">
      <c r="A995" s="1" t="s">
        <v>35</v>
      </c>
      <c r="B995" s="1" t="s">
        <v>36</v>
      </c>
      <c r="C995" s="1">
        <v>2014.0</v>
      </c>
      <c r="D995" s="2">
        <v>4.453083038</v>
      </c>
      <c r="E995" s="3">
        <v>9.315198898</v>
      </c>
      <c r="F995" s="3">
        <v>0.738763511</v>
      </c>
      <c r="G995" s="3">
        <v>65.76000214</v>
      </c>
      <c r="H995" s="3">
        <v>0.506487131</v>
      </c>
      <c r="I995" s="3">
        <v>-0.222088203</v>
      </c>
      <c r="J995" s="3">
        <v>0.920390487</v>
      </c>
    </row>
    <row r="996">
      <c r="A996" s="1" t="s">
        <v>0</v>
      </c>
      <c r="B996" s="1" t="s">
        <v>1</v>
      </c>
      <c r="C996" s="1">
        <v>2014.0</v>
      </c>
      <c r="D996" s="2">
        <v>7.288550377</v>
      </c>
      <c r="E996" s="3">
        <v>10.7630024</v>
      </c>
      <c r="F996" s="3">
        <v>0.92379874</v>
      </c>
      <c r="G996" s="3">
        <v>70.51999664</v>
      </c>
      <c r="H996" s="3">
        <v>0.922932267</v>
      </c>
      <c r="I996" s="3">
        <v>0.314924538</v>
      </c>
      <c r="J996" s="3">
        <v>0.44202137</v>
      </c>
    </row>
    <row r="997">
      <c r="A997" s="1" t="s">
        <v>37</v>
      </c>
      <c r="B997" s="1" t="s">
        <v>3</v>
      </c>
      <c r="C997" s="1">
        <v>2014.0</v>
      </c>
      <c r="D997" s="2">
        <v>6.949999809</v>
      </c>
      <c r="E997" s="3">
        <v>10.87678051</v>
      </c>
      <c r="F997" s="3">
        <v>0.898920476</v>
      </c>
      <c r="G997" s="3">
        <v>70.30000305</v>
      </c>
      <c r="H997" s="3">
        <v>0.885026872</v>
      </c>
      <c r="I997" s="3">
        <v>0.113623381</v>
      </c>
      <c r="J997" s="3">
        <v>0.566931307</v>
      </c>
    </row>
    <row r="998">
      <c r="A998" s="1" t="s">
        <v>38</v>
      </c>
      <c r="B998" s="1" t="s">
        <v>36</v>
      </c>
      <c r="C998" s="1">
        <v>2014.0</v>
      </c>
      <c r="D998" s="2">
        <v>5.25153017</v>
      </c>
      <c r="E998" s="3">
        <v>9.606963158</v>
      </c>
      <c r="F998" s="3">
        <v>0.799433351</v>
      </c>
      <c r="G998" s="3">
        <v>62.81999969</v>
      </c>
      <c r="H998" s="3">
        <v>0.732772946</v>
      </c>
      <c r="I998" s="3">
        <v>-0.211433947</v>
      </c>
      <c r="J998" s="3">
        <v>0.65384531</v>
      </c>
    </row>
    <row r="999">
      <c r="A999" s="1" t="s">
        <v>146</v>
      </c>
      <c r="B999" s="1" t="s">
        <v>10</v>
      </c>
      <c r="C999" s="1">
        <v>2014.0</v>
      </c>
      <c r="D999" s="2">
        <v>6.165133953</v>
      </c>
      <c r="E999" s="3">
        <v>10.80198097</v>
      </c>
      <c r="F999" s="4"/>
      <c r="G999" s="3">
        <v>65.95999908</v>
      </c>
      <c r="H999" s="4"/>
      <c r="I999" s="4"/>
      <c r="J999" s="4"/>
    </row>
    <row r="1000">
      <c r="A1000" s="1" t="s">
        <v>39</v>
      </c>
      <c r="B1000" s="1" t="s">
        <v>25</v>
      </c>
      <c r="C1000" s="1">
        <v>2014.0</v>
      </c>
      <c r="D1000" s="2">
        <v>4.635564804</v>
      </c>
      <c r="E1000" s="3">
        <v>8.323469162</v>
      </c>
      <c r="F1000" s="3">
        <v>0.577065051</v>
      </c>
      <c r="G1000" s="3">
        <v>63.27999878</v>
      </c>
      <c r="H1000" s="3">
        <v>0.735512853</v>
      </c>
      <c r="I1000" s="3">
        <v>-0.111779079</v>
      </c>
      <c r="J1000" s="3">
        <v>0.789374709</v>
      </c>
    </row>
    <row r="1001">
      <c r="A1001" s="1" t="s">
        <v>40</v>
      </c>
      <c r="B1001" s="1" t="s">
        <v>36</v>
      </c>
      <c r="C1001" s="1">
        <v>2014.0</v>
      </c>
      <c r="D1001" s="2">
        <v>5.812400818</v>
      </c>
      <c r="E1001" s="3">
        <v>9.858455658</v>
      </c>
      <c r="F1001" s="3">
        <v>0.880258858</v>
      </c>
      <c r="G1001" s="3">
        <v>64.54000092</v>
      </c>
      <c r="H1001" s="3">
        <v>0.647184551</v>
      </c>
      <c r="I1001" s="3">
        <v>-0.051936623</v>
      </c>
      <c r="J1001" s="3">
        <v>0.68150872</v>
      </c>
    </row>
    <row r="1002">
      <c r="A1002" s="1" t="s">
        <v>2</v>
      </c>
      <c r="B1002" s="1" t="s">
        <v>3</v>
      </c>
      <c r="C1002" s="1">
        <v>2014.0</v>
      </c>
      <c r="D1002" s="2">
        <v>6.855329037</v>
      </c>
      <c r="E1002" s="3">
        <v>10.79443264</v>
      </c>
      <c r="F1002" s="3">
        <v>0.943549156</v>
      </c>
      <c r="G1002" s="3">
        <v>69.83999634</v>
      </c>
      <c r="H1002" s="3">
        <v>0.86095351</v>
      </c>
      <c r="I1002" s="3">
        <v>-0.002903926</v>
      </c>
      <c r="J1002" s="3">
        <v>0.511975765</v>
      </c>
    </row>
    <row r="1003">
      <c r="A1003" s="1" t="s">
        <v>124</v>
      </c>
      <c r="C1003" s="1">
        <v>2014.0</v>
      </c>
      <c r="D1003" s="2">
        <v>5.955646515</v>
      </c>
      <c r="E1003" s="3">
        <v>9.135219574</v>
      </c>
      <c r="F1003" s="3">
        <v>0.756932497</v>
      </c>
      <c r="G1003" s="3">
        <v>65.0</v>
      </c>
      <c r="H1003" s="3">
        <v>0.873569071</v>
      </c>
      <c r="I1003" s="3">
        <v>0.001100461</v>
      </c>
      <c r="J1003" s="3">
        <v>0.782105386</v>
      </c>
    </row>
    <row r="1004">
      <c r="A1004" s="1" t="s">
        <v>41</v>
      </c>
      <c r="B1004" s="1" t="s">
        <v>42</v>
      </c>
      <c r="C1004" s="1">
        <v>2014.0</v>
      </c>
      <c r="D1004" s="2">
        <v>3.347419262</v>
      </c>
      <c r="E1004" s="3">
        <v>7.966898441</v>
      </c>
      <c r="F1004" s="3">
        <v>0.506091297</v>
      </c>
      <c r="G1004" s="3">
        <v>54.04000092</v>
      </c>
      <c r="H1004" s="3">
        <v>0.775545776</v>
      </c>
      <c r="I1004" s="3">
        <v>-0.095376253</v>
      </c>
      <c r="J1004" s="3">
        <v>0.854826927</v>
      </c>
    </row>
    <row r="1005">
      <c r="A1005" s="1" t="s">
        <v>170</v>
      </c>
      <c r="C1005" s="1">
        <v>2014.0</v>
      </c>
      <c r="D1005" s="2">
        <v>4.938578129</v>
      </c>
      <c r="E1005" s="3">
        <v>9.143029213</v>
      </c>
      <c r="F1005" s="3">
        <v>0.880341947</v>
      </c>
      <c r="G1005" s="3">
        <v>62.41999817</v>
      </c>
      <c r="H1005" s="3">
        <v>0.834222496</v>
      </c>
      <c r="I1005" s="3">
        <v>0.266661018</v>
      </c>
      <c r="J1005" s="3">
        <v>0.650338471</v>
      </c>
    </row>
    <row r="1006">
      <c r="A1006" s="1" t="s">
        <v>43</v>
      </c>
      <c r="B1006" s="1" t="s">
        <v>5</v>
      </c>
      <c r="C1006" s="1">
        <v>2014.0</v>
      </c>
      <c r="D1006" s="2">
        <v>5.864798546</v>
      </c>
      <c r="E1006" s="3">
        <v>8.933479309</v>
      </c>
      <c r="F1006" s="3">
        <v>0.821344614</v>
      </c>
      <c r="G1006" s="3">
        <v>62.5</v>
      </c>
      <c r="H1006" s="3">
        <v>0.881058872</v>
      </c>
      <c r="I1006" s="3">
        <v>0.016501993</v>
      </c>
      <c r="J1006" s="3">
        <v>0.831854463</v>
      </c>
    </row>
    <row r="1007">
      <c r="A1007" s="1" t="s">
        <v>125</v>
      </c>
      <c r="B1007" s="1" t="s">
        <v>15</v>
      </c>
      <c r="C1007" s="1">
        <v>2014.0</v>
      </c>
      <c r="D1007" s="2">
        <v>5.248954296</v>
      </c>
      <c r="E1007" s="3">
        <v>9.373147964</v>
      </c>
      <c r="F1007" s="3">
        <v>0.787651718</v>
      </c>
      <c r="G1007" s="3">
        <v>67.0</v>
      </c>
      <c r="H1007" s="3">
        <v>0.411937386</v>
      </c>
      <c r="I1007" s="3">
        <v>0.231438369</v>
      </c>
      <c r="J1007" s="3">
        <v>0.976339638</v>
      </c>
    </row>
    <row r="1008">
      <c r="A1008" s="1" t="s">
        <v>44</v>
      </c>
      <c r="B1008" s="1" t="s">
        <v>42</v>
      </c>
      <c r="C1008" s="1">
        <v>2014.0</v>
      </c>
      <c r="D1008" s="2">
        <v>4.031197071</v>
      </c>
      <c r="E1008" s="3">
        <v>9.593237877</v>
      </c>
      <c r="F1008" s="3">
        <v>0.859477818</v>
      </c>
      <c r="G1008" s="3">
        <v>52.36000061</v>
      </c>
      <c r="H1008" s="3">
        <v>0.791371226</v>
      </c>
      <c r="I1008" s="3">
        <v>-0.09653639</v>
      </c>
      <c r="J1008" s="3">
        <v>0.743073821</v>
      </c>
    </row>
    <row r="1009">
      <c r="A1009" s="1" t="s">
        <v>4</v>
      </c>
      <c r="B1009" s="1" t="s">
        <v>5</v>
      </c>
      <c r="C1009" s="1">
        <v>2014.0</v>
      </c>
      <c r="D1009" s="2">
        <v>6.980998993</v>
      </c>
      <c r="E1009" s="3">
        <v>9.661138535</v>
      </c>
      <c r="F1009" s="3">
        <v>0.898316443</v>
      </c>
      <c r="G1009" s="3">
        <v>64.54000092</v>
      </c>
      <c r="H1009" s="3">
        <v>0.713814318</v>
      </c>
      <c r="I1009" s="3">
        <v>-0.118297406</v>
      </c>
      <c r="J1009" s="3">
        <v>0.710303426</v>
      </c>
    </row>
    <row r="1010">
      <c r="A1010" s="1" t="s">
        <v>126</v>
      </c>
      <c r="B1010" s="1" t="s">
        <v>15</v>
      </c>
      <c r="C1010" s="1">
        <v>2014.0</v>
      </c>
      <c r="D1010" s="2">
        <v>4.438439846</v>
      </c>
      <c r="E1010" s="3">
        <v>9.862991333</v>
      </c>
      <c r="F1010" s="3">
        <v>0.885949194</v>
      </c>
      <c r="G1010" s="3">
        <v>65.76000214</v>
      </c>
      <c r="H1010" s="3">
        <v>0.575595915</v>
      </c>
      <c r="I1010" s="3">
        <v>-0.060133282</v>
      </c>
      <c r="J1010" s="3">
        <v>0.954636931</v>
      </c>
    </row>
    <row r="1011">
      <c r="A1011" s="1" t="s">
        <v>45</v>
      </c>
      <c r="B1011" s="1" t="s">
        <v>42</v>
      </c>
      <c r="C1011" s="1">
        <v>2014.0</v>
      </c>
      <c r="D1011" s="2">
        <v>3.481347799</v>
      </c>
      <c r="E1011" s="3">
        <v>7.521125793</v>
      </c>
      <c r="F1011" s="3">
        <v>0.742262065</v>
      </c>
      <c r="G1011" s="3">
        <v>52.95999908</v>
      </c>
      <c r="H1011" s="3">
        <v>0.709964514</v>
      </c>
      <c r="I1011" s="3">
        <v>-0.002550175</v>
      </c>
      <c r="J1011" s="3">
        <v>0.800757825</v>
      </c>
    </row>
    <row r="1012">
      <c r="A1012" s="1" t="s">
        <v>140</v>
      </c>
      <c r="B1012" s="1" t="s">
        <v>42</v>
      </c>
      <c r="C1012" s="1">
        <v>2014.0</v>
      </c>
      <c r="D1012" s="2">
        <v>2.904535055</v>
      </c>
      <c r="E1012" s="3">
        <v>6.722984791</v>
      </c>
      <c r="F1012" s="3">
        <v>0.564678133</v>
      </c>
      <c r="G1012" s="3">
        <v>53.38000107</v>
      </c>
      <c r="H1012" s="3">
        <v>0.431384981</v>
      </c>
      <c r="I1012" s="3">
        <v>-0.055093486</v>
      </c>
      <c r="J1012" s="3">
        <v>0.807618856</v>
      </c>
    </row>
    <row r="1013">
      <c r="A1013" s="1" t="s">
        <v>46</v>
      </c>
      <c r="B1013" s="1" t="s">
        <v>47</v>
      </c>
      <c r="C1013" s="1">
        <v>2014.0</v>
      </c>
      <c r="D1013" s="2">
        <v>3.88330555</v>
      </c>
      <c r="E1013" s="3">
        <v>8.125146866</v>
      </c>
      <c r="F1013" s="3">
        <v>0.693434179</v>
      </c>
      <c r="G1013" s="3">
        <v>60.36000061</v>
      </c>
      <c r="H1013" s="3">
        <v>0.937544584</v>
      </c>
      <c r="I1013" s="3">
        <v>0.237051517</v>
      </c>
      <c r="J1013" s="3">
        <v>0.842555106</v>
      </c>
    </row>
    <row r="1014">
      <c r="A1014" s="1" t="s">
        <v>48</v>
      </c>
      <c r="B1014" s="1" t="s">
        <v>42</v>
      </c>
      <c r="C1014" s="1">
        <v>2014.0</v>
      </c>
      <c r="D1014" s="2">
        <v>4.240441322</v>
      </c>
      <c r="E1014" s="3">
        <v>8.169133186</v>
      </c>
      <c r="F1014" s="3">
        <v>0.777777076</v>
      </c>
      <c r="G1014" s="3">
        <v>51.36000061</v>
      </c>
      <c r="H1014" s="3">
        <v>0.794645548</v>
      </c>
      <c r="I1014" s="3">
        <v>-0.076876611</v>
      </c>
      <c r="J1014" s="3">
        <v>0.855849743</v>
      </c>
    </row>
    <row r="1015">
      <c r="A1015" s="1" t="s">
        <v>6</v>
      </c>
      <c r="B1015" s="1" t="s">
        <v>1</v>
      </c>
      <c r="C1015" s="1">
        <v>2014.0</v>
      </c>
      <c r="D1015" s="2">
        <v>7.30425787</v>
      </c>
      <c r="E1015" s="3">
        <v>10.76984406</v>
      </c>
      <c r="F1015" s="3">
        <v>0.917836308</v>
      </c>
      <c r="G1015" s="3">
        <v>71.04000092</v>
      </c>
      <c r="H1015" s="3">
        <v>0.93889761</v>
      </c>
      <c r="I1015" s="3">
        <v>0.26594463</v>
      </c>
      <c r="J1015" s="3">
        <v>0.441735327</v>
      </c>
    </row>
    <row r="1016">
      <c r="A1016" s="1" t="s">
        <v>49</v>
      </c>
      <c r="B1016" s="1" t="s">
        <v>42</v>
      </c>
      <c r="C1016" s="1">
        <v>2014.0</v>
      </c>
      <c r="D1016" s="2">
        <v>3.460182905</v>
      </c>
      <c r="E1016" s="3">
        <v>7.529241562</v>
      </c>
      <c r="F1016" s="3">
        <v>0.733066797</v>
      </c>
      <c r="G1016" s="3">
        <v>50.11999893</v>
      </c>
      <c r="H1016" s="3">
        <v>0.566795349</v>
      </c>
      <c r="I1016" s="3">
        <v>-0.07123179</v>
      </c>
      <c r="J1016" s="3">
        <v>0.880934</v>
      </c>
    </row>
    <row r="1017">
      <c r="A1017" s="1" t="s">
        <v>50</v>
      </c>
      <c r="B1017" s="1" t="s">
        <v>5</v>
      </c>
      <c r="C1017" s="1">
        <v>2014.0</v>
      </c>
      <c r="D1017" s="2">
        <v>6.844238281</v>
      </c>
      <c r="E1017" s="3">
        <v>10.09399128</v>
      </c>
      <c r="F1017" s="3">
        <v>0.861552179</v>
      </c>
      <c r="G1017" s="3">
        <v>69.22000122</v>
      </c>
      <c r="H1017" s="3">
        <v>0.733326375</v>
      </c>
      <c r="I1017" s="3">
        <v>0.211057454</v>
      </c>
      <c r="J1017" s="3">
        <v>0.758497715</v>
      </c>
    </row>
    <row r="1018">
      <c r="A1018" s="1" t="s">
        <v>51</v>
      </c>
      <c r="B1018" s="1" t="s">
        <v>19</v>
      </c>
      <c r="C1018" s="1">
        <v>2014.0</v>
      </c>
      <c r="D1018" s="2">
        <v>5.195619106</v>
      </c>
      <c r="E1018" s="3">
        <v>9.38020134</v>
      </c>
      <c r="F1018" s="3">
        <v>0.820366025</v>
      </c>
      <c r="G1018" s="3">
        <v>67.73999786</v>
      </c>
      <c r="H1018" s="4"/>
      <c r="I1018" s="3">
        <v>-0.219485104</v>
      </c>
      <c r="J1018" s="4"/>
    </row>
    <row r="1019">
      <c r="A1019" s="1" t="s">
        <v>52</v>
      </c>
      <c r="B1019" s="1" t="s">
        <v>5</v>
      </c>
      <c r="C1019" s="1">
        <v>2014.0</v>
      </c>
      <c r="D1019" s="2">
        <v>6.44878912</v>
      </c>
      <c r="E1019" s="3">
        <v>9.542390823</v>
      </c>
      <c r="F1019" s="3">
        <v>0.907402635</v>
      </c>
      <c r="G1019" s="3">
        <v>68.08000183</v>
      </c>
      <c r="H1019" s="3">
        <v>0.801191449</v>
      </c>
      <c r="I1019" s="3">
        <v>-0.093298174</v>
      </c>
      <c r="J1019" s="3">
        <v>0.886645734</v>
      </c>
    </row>
    <row r="1020">
      <c r="A1020" s="1" t="s">
        <v>141</v>
      </c>
      <c r="B1020" s="1" t="s">
        <v>42</v>
      </c>
      <c r="C1020" s="1">
        <v>2014.0</v>
      </c>
      <c r="D1020" s="2">
        <v>4.05601263</v>
      </c>
      <c r="E1020" s="3">
        <v>8.579113007</v>
      </c>
      <c r="F1020" s="3">
        <v>0.685934663</v>
      </c>
      <c r="G1020" s="3">
        <v>54.52000046</v>
      </c>
      <c r="H1020" s="3">
        <v>0.661638141</v>
      </c>
      <c r="I1020" s="3">
        <v>-0.136911437</v>
      </c>
      <c r="J1020" s="3">
        <v>0.808412731</v>
      </c>
    </row>
    <row r="1021">
      <c r="A1021" s="1" t="s">
        <v>148</v>
      </c>
      <c r="C1021" s="1">
        <v>2014.0</v>
      </c>
      <c r="D1021" s="2">
        <v>4.414299965</v>
      </c>
      <c r="E1021" s="3">
        <v>6.906826973</v>
      </c>
      <c r="F1021" s="3">
        <v>0.822286069</v>
      </c>
      <c r="G1021" s="3">
        <v>51.90000153</v>
      </c>
      <c r="H1021" s="3">
        <v>0.556099296</v>
      </c>
      <c r="I1021" s="3">
        <v>0.010331606</v>
      </c>
      <c r="J1021" s="3">
        <v>0.813676</v>
      </c>
    </row>
    <row r="1022">
      <c r="A1022" s="1" t="s">
        <v>53</v>
      </c>
      <c r="B1022" s="1" t="s">
        <v>5</v>
      </c>
      <c r="C1022" s="1">
        <v>2014.0</v>
      </c>
      <c r="D1022" s="2">
        <v>7.247086048</v>
      </c>
      <c r="E1022" s="3">
        <v>9.824480057</v>
      </c>
      <c r="F1022" s="3">
        <v>0.914211214</v>
      </c>
      <c r="G1022" s="3">
        <v>69.83999634</v>
      </c>
      <c r="H1022" s="3">
        <v>0.926707387</v>
      </c>
      <c r="I1022" s="3">
        <v>0.002585921</v>
      </c>
      <c r="J1022" s="3">
        <v>0.788037479</v>
      </c>
    </row>
    <row r="1023">
      <c r="A1023" s="1" t="s">
        <v>128</v>
      </c>
      <c r="B1023" s="1" t="s">
        <v>15</v>
      </c>
      <c r="C1023" s="1">
        <v>2014.0</v>
      </c>
      <c r="D1023" s="2">
        <v>5.380692482</v>
      </c>
      <c r="E1023" s="3">
        <v>10.09073544</v>
      </c>
      <c r="F1023" s="3">
        <v>0.645697773</v>
      </c>
      <c r="G1023" s="3">
        <v>67.77999878</v>
      </c>
      <c r="H1023" s="3">
        <v>0.518878043</v>
      </c>
      <c r="I1023" s="3">
        <v>0.127034962</v>
      </c>
      <c r="J1023" s="3">
        <v>0.917735159</v>
      </c>
    </row>
    <row r="1024">
      <c r="A1024" s="1" t="s">
        <v>55</v>
      </c>
      <c r="B1024" s="1" t="s">
        <v>3</v>
      </c>
      <c r="C1024" s="1">
        <v>2014.0</v>
      </c>
      <c r="D1024" s="2">
        <v>5.627123833</v>
      </c>
      <c r="E1024" s="3">
        <v>10.4115448</v>
      </c>
      <c r="F1024" s="3">
        <v>0.770175993</v>
      </c>
      <c r="G1024" s="3">
        <v>71.44000244</v>
      </c>
      <c r="H1024" s="3">
        <v>0.715065658</v>
      </c>
      <c r="I1024" s="3">
        <v>0.055447984</v>
      </c>
      <c r="J1024" s="3">
        <v>0.868237555</v>
      </c>
    </row>
    <row r="1025">
      <c r="A1025" s="1" t="s">
        <v>7</v>
      </c>
      <c r="C1025" s="1">
        <v>2014.0</v>
      </c>
      <c r="D1025" s="2">
        <v>6.483729839</v>
      </c>
      <c r="E1025" s="3">
        <v>10.44542503</v>
      </c>
      <c r="F1025" s="3">
        <v>0.877915204</v>
      </c>
      <c r="G1025" s="3">
        <v>68.18000031</v>
      </c>
      <c r="H1025" s="3">
        <v>0.800421</v>
      </c>
      <c r="I1025" s="3">
        <v>-0.171905741</v>
      </c>
      <c r="J1025" s="3">
        <v>0.896880686</v>
      </c>
    </row>
    <row r="1026">
      <c r="A1026" s="1" t="s">
        <v>8</v>
      </c>
      <c r="B1026" s="1" t="s">
        <v>3</v>
      </c>
      <c r="C1026" s="1">
        <v>2014.0</v>
      </c>
      <c r="D1026" s="2">
        <v>7.507559299</v>
      </c>
      <c r="E1026" s="3">
        <v>10.85992813</v>
      </c>
      <c r="F1026" s="3">
        <v>0.956344306</v>
      </c>
      <c r="G1026" s="3">
        <v>70.27999878</v>
      </c>
      <c r="H1026" s="3">
        <v>0.941572249</v>
      </c>
      <c r="I1026" s="3">
        <v>0.11384625</v>
      </c>
      <c r="J1026" s="3">
        <v>0.237218335</v>
      </c>
    </row>
    <row r="1027">
      <c r="A1027" s="1" t="s">
        <v>56</v>
      </c>
      <c r="B1027" s="1" t="s">
        <v>5</v>
      </c>
      <c r="C1027" s="1">
        <v>2014.0</v>
      </c>
      <c r="D1027" s="2">
        <v>5.387331963</v>
      </c>
      <c r="E1027" s="3">
        <v>9.570441246</v>
      </c>
      <c r="F1027" s="3">
        <v>0.890588045</v>
      </c>
      <c r="G1027" s="3">
        <v>63.43999863</v>
      </c>
      <c r="H1027" s="3">
        <v>0.904574394</v>
      </c>
      <c r="I1027" s="3">
        <v>-0.022874393</v>
      </c>
      <c r="J1027" s="3">
        <v>0.760023475</v>
      </c>
    </row>
    <row r="1028">
      <c r="A1028" s="1" t="s">
        <v>57</v>
      </c>
      <c r="B1028" s="1" t="s">
        <v>5</v>
      </c>
      <c r="C1028" s="1">
        <v>2014.0</v>
      </c>
      <c r="D1028" s="2">
        <v>5.945851803</v>
      </c>
      <c r="E1028" s="3">
        <v>9.398794174</v>
      </c>
      <c r="F1028" s="3">
        <v>0.830963194</v>
      </c>
      <c r="G1028" s="3">
        <v>67.16000366</v>
      </c>
      <c r="H1028" s="3">
        <v>0.719104826</v>
      </c>
      <c r="I1028" s="3">
        <v>-0.170307815</v>
      </c>
      <c r="J1028" s="3">
        <v>0.660934925</v>
      </c>
    </row>
    <row r="1029">
      <c r="A1029" s="1" t="s">
        <v>9</v>
      </c>
      <c r="B1029" s="1" t="s">
        <v>10</v>
      </c>
      <c r="C1029" s="1">
        <v>2014.0</v>
      </c>
      <c r="D1029" s="2">
        <v>4.885072708</v>
      </c>
      <c r="E1029" s="3">
        <v>9.189520836</v>
      </c>
      <c r="F1029" s="3">
        <v>0.618550718</v>
      </c>
      <c r="G1029" s="3">
        <v>61.93999863</v>
      </c>
      <c r="H1029" s="3">
        <v>0.577937961</v>
      </c>
      <c r="I1029" s="3">
        <v>-0.125367016</v>
      </c>
      <c r="J1029" s="3">
        <v>0.749142587</v>
      </c>
    </row>
    <row r="1030">
      <c r="A1030" s="1" t="s">
        <v>58</v>
      </c>
      <c r="B1030" s="1" t="s">
        <v>5</v>
      </c>
      <c r="C1030" s="1">
        <v>2014.0</v>
      </c>
      <c r="D1030" s="2">
        <v>5.856523514</v>
      </c>
      <c r="E1030" s="3">
        <v>8.999739647</v>
      </c>
      <c r="F1030" s="3">
        <v>0.797612131</v>
      </c>
      <c r="G1030" s="3">
        <v>63.68000031</v>
      </c>
      <c r="H1030" s="3">
        <v>0.77801466</v>
      </c>
      <c r="I1030" s="3">
        <v>-0.19787091</v>
      </c>
      <c r="J1030" s="3">
        <v>0.781459808</v>
      </c>
    </row>
    <row r="1031">
      <c r="A1031" s="1" t="s">
        <v>59</v>
      </c>
      <c r="B1031" s="1" t="s">
        <v>15</v>
      </c>
      <c r="C1031" s="1">
        <v>2014.0</v>
      </c>
      <c r="D1031" s="2">
        <v>5.55598259</v>
      </c>
      <c r="E1031" s="3">
        <v>10.32528877</v>
      </c>
      <c r="F1031" s="3">
        <v>0.917101741</v>
      </c>
      <c r="G1031" s="3">
        <v>68.01999664</v>
      </c>
      <c r="H1031" s="3">
        <v>0.773327112</v>
      </c>
      <c r="I1031" s="3">
        <v>-0.156480297</v>
      </c>
      <c r="J1031" s="3">
        <v>0.652447462</v>
      </c>
    </row>
    <row r="1032">
      <c r="A1032" s="1" t="s">
        <v>166</v>
      </c>
      <c r="B1032" s="1" t="s">
        <v>42</v>
      </c>
      <c r="C1032" s="1">
        <v>2014.0</v>
      </c>
      <c r="D1032" s="2">
        <v>4.506646633</v>
      </c>
      <c r="E1032" s="3">
        <v>7.395837784</v>
      </c>
      <c r="F1032" s="3">
        <v>0.640452147</v>
      </c>
      <c r="G1032" s="3">
        <v>57.63999939</v>
      </c>
      <c r="H1032" s="3">
        <v>0.693558931</v>
      </c>
      <c r="I1032" s="3">
        <v>0.080013111</v>
      </c>
      <c r="J1032" s="3">
        <v>0.701800287</v>
      </c>
    </row>
    <row r="1033">
      <c r="A1033" s="1" t="s">
        <v>60</v>
      </c>
      <c r="B1033" s="1" t="s">
        <v>3</v>
      </c>
      <c r="C1033" s="1">
        <v>2014.0</v>
      </c>
      <c r="D1033" s="2">
        <v>7.384571075</v>
      </c>
      <c r="E1033" s="3">
        <v>10.71390152</v>
      </c>
      <c r="F1033" s="3">
        <v>0.952016532</v>
      </c>
      <c r="G1033" s="3">
        <v>70.48000336</v>
      </c>
      <c r="H1033" s="3">
        <v>0.933043957</v>
      </c>
      <c r="I1033" s="3">
        <v>-0.005021296</v>
      </c>
      <c r="J1033" s="3">
        <v>0.265479892</v>
      </c>
    </row>
    <row r="1034">
      <c r="A1034" s="1" t="s">
        <v>11</v>
      </c>
      <c r="B1034" s="1" t="s">
        <v>3</v>
      </c>
      <c r="C1034" s="1">
        <v>2014.0</v>
      </c>
      <c r="D1034" s="2">
        <v>6.466867924</v>
      </c>
      <c r="E1034" s="3">
        <v>10.66945267</v>
      </c>
      <c r="F1034" s="3">
        <v>0.877504528</v>
      </c>
      <c r="G1034" s="3">
        <v>71.59999847</v>
      </c>
      <c r="H1034" s="3">
        <v>0.803474188</v>
      </c>
      <c r="I1034" s="3">
        <v>-0.121955782</v>
      </c>
      <c r="J1034" s="3">
        <v>0.655637443</v>
      </c>
    </row>
    <row r="1035">
      <c r="A1035" s="1" t="s">
        <v>161</v>
      </c>
      <c r="B1035" s="1" t="s">
        <v>42</v>
      </c>
      <c r="C1035" s="1">
        <v>2014.0</v>
      </c>
      <c r="D1035" s="2">
        <v>3.918073177</v>
      </c>
      <c r="E1035" s="3">
        <v>9.601395607</v>
      </c>
      <c r="F1035" s="3">
        <v>0.828597128</v>
      </c>
      <c r="G1035" s="3">
        <v>55.84000015</v>
      </c>
      <c r="H1035" s="3">
        <v>0.606613815</v>
      </c>
      <c r="I1035" s="3">
        <v>-0.19817391</v>
      </c>
      <c r="J1035" s="3">
        <v>0.781658471</v>
      </c>
    </row>
    <row r="1036">
      <c r="A1036" s="1" t="s">
        <v>61</v>
      </c>
      <c r="B1036" s="1" t="s">
        <v>36</v>
      </c>
      <c r="C1036" s="1">
        <v>2014.0</v>
      </c>
      <c r="D1036" s="2">
        <v>4.287508011</v>
      </c>
      <c r="E1036" s="3">
        <v>9.413660049</v>
      </c>
      <c r="F1036" s="3">
        <v>0.558420002</v>
      </c>
      <c r="G1036" s="3">
        <v>64.09999847</v>
      </c>
      <c r="H1036" s="3">
        <v>0.71978116</v>
      </c>
      <c r="I1036" s="3">
        <v>-0.236095175</v>
      </c>
      <c r="J1036" s="3">
        <v>0.415525645</v>
      </c>
    </row>
    <row r="1037">
      <c r="A1037" s="1" t="s">
        <v>12</v>
      </c>
      <c r="B1037" s="1" t="s">
        <v>3</v>
      </c>
      <c r="C1037" s="1">
        <v>2014.0</v>
      </c>
      <c r="D1037" s="2">
        <v>6.984214306</v>
      </c>
      <c r="E1037" s="3">
        <v>10.83654785</v>
      </c>
      <c r="F1037" s="3">
        <v>0.937558949</v>
      </c>
      <c r="G1037" s="3">
        <v>70.08000183</v>
      </c>
      <c r="H1037" s="3">
        <v>0.898683429</v>
      </c>
      <c r="I1037" s="3">
        <v>0.083434992</v>
      </c>
      <c r="J1037" s="3">
        <v>0.473952919</v>
      </c>
    </row>
    <row r="1038">
      <c r="A1038" s="1" t="s">
        <v>62</v>
      </c>
      <c r="B1038" s="1" t="s">
        <v>42</v>
      </c>
      <c r="C1038" s="1">
        <v>2014.0</v>
      </c>
      <c r="D1038" s="2">
        <v>3.860351086</v>
      </c>
      <c r="E1038" s="3">
        <v>8.440074921</v>
      </c>
      <c r="F1038" s="3">
        <v>0.651468754</v>
      </c>
      <c r="G1038" s="3">
        <v>56.06000137</v>
      </c>
      <c r="H1038" s="3">
        <v>0.676916063</v>
      </c>
      <c r="I1038" s="3">
        <v>-5.12222E-4</v>
      </c>
      <c r="J1038" s="3">
        <v>0.912682354</v>
      </c>
    </row>
    <row r="1039">
      <c r="A1039" s="1" t="s">
        <v>13</v>
      </c>
      <c r="B1039" s="1" t="s">
        <v>3</v>
      </c>
      <c r="C1039" s="1">
        <v>2014.0</v>
      </c>
      <c r="D1039" s="2">
        <v>4.75623703</v>
      </c>
      <c r="E1039" s="3">
        <v>10.24459076</v>
      </c>
      <c r="F1039" s="3">
        <v>0.832333207</v>
      </c>
      <c r="G1039" s="3">
        <v>70.31999969</v>
      </c>
      <c r="H1039" s="3">
        <v>0.369156331</v>
      </c>
      <c r="I1039" s="3">
        <v>-0.290902495</v>
      </c>
      <c r="J1039" s="3">
        <v>0.930213809</v>
      </c>
    </row>
    <row r="1040">
      <c r="A1040" s="1" t="s">
        <v>63</v>
      </c>
      <c r="B1040" s="1" t="s">
        <v>5</v>
      </c>
      <c r="C1040" s="1">
        <v>2014.0</v>
      </c>
      <c r="D1040" s="2">
        <v>6.536030769</v>
      </c>
      <c r="E1040" s="3">
        <v>8.979589462</v>
      </c>
      <c r="F1040" s="3">
        <v>0.833974659</v>
      </c>
      <c r="G1040" s="3">
        <v>61.22000122</v>
      </c>
      <c r="H1040" s="3">
        <v>0.843398929</v>
      </c>
      <c r="I1040" s="3">
        <v>0.104752705</v>
      </c>
      <c r="J1040" s="3">
        <v>0.804462552</v>
      </c>
    </row>
    <row r="1041">
      <c r="A1041" s="1" t="s">
        <v>162</v>
      </c>
      <c r="B1041" s="1" t="s">
        <v>42</v>
      </c>
      <c r="C1041" s="1">
        <v>2014.0</v>
      </c>
      <c r="D1041" s="2">
        <v>3.4124825</v>
      </c>
      <c r="E1041" s="3">
        <v>7.615059376</v>
      </c>
      <c r="F1041" s="3">
        <v>0.63771373</v>
      </c>
      <c r="G1041" s="3">
        <v>51.38000107</v>
      </c>
      <c r="H1041" s="3">
        <v>0.68355757</v>
      </c>
      <c r="I1041" s="3">
        <v>0.005591684</v>
      </c>
      <c r="J1041" s="3">
        <v>0.705246389</v>
      </c>
    </row>
    <row r="1042">
      <c r="A1042" s="1" t="s">
        <v>64</v>
      </c>
      <c r="B1042" s="1" t="s">
        <v>5</v>
      </c>
      <c r="C1042" s="1">
        <v>2014.0</v>
      </c>
      <c r="D1042" s="2">
        <v>3.888778448</v>
      </c>
      <c r="E1042" s="3">
        <v>8.041407585</v>
      </c>
      <c r="F1042" s="3">
        <v>0.554148793</v>
      </c>
      <c r="G1042" s="3">
        <v>49.27999878</v>
      </c>
      <c r="H1042" s="3">
        <v>0.508805454</v>
      </c>
      <c r="I1042" s="3">
        <v>0.242564172</v>
      </c>
      <c r="J1042" s="3">
        <v>0.70752126</v>
      </c>
    </row>
    <row r="1043">
      <c r="A1043" s="1" t="s">
        <v>65</v>
      </c>
      <c r="B1043" s="1" t="s">
        <v>5</v>
      </c>
      <c r="C1043" s="1">
        <v>2014.0</v>
      </c>
      <c r="D1043" s="2">
        <v>5.055726051</v>
      </c>
      <c r="E1043" s="3">
        <v>8.533008575</v>
      </c>
      <c r="F1043" s="3">
        <v>0.790214539</v>
      </c>
      <c r="G1043" s="3">
        <v>61.5</v>
      </c>
      <c r="H1043" s="3">
        <v>0.695982575</v>
      </c>
      <c r="I1043" s="3">
        <v>0.014047259</v>
      </c>
      <c r="J1043" s="3">
        <v>0.834350109</v>
      </c>
    </row>
    <row r="1044">
      <c r="A1044" s="1" t="s">
        <v>66</v>
      </c>
      <c r="B1044" s="1" t="s">
        <v>19</v>
      </c>
      <c r="C1044" s="1">
        <v>2014.0</v>
      </c>
      <c r="D1044" s="2">
        <v>5.458050728</v>
      </c>
      <c r="E1044" s="3">
        <v>10.93947983</v>
      </c>
      <c r="F1044" s="3">
        <v>0.833558202</v>
      </c>
      <c r="G1044" s="4"/>
      <c r="H1044" s="3">
        <v>0.843082368</v>
      </c>
      <c r="I1044" s="3">
        <v>0.219372362</v>
      </c>
      <c r="J1044" s="3">
        <v>0.422959864</v>
      </c>
    </row>
    <row r="1045">
      <c r="A1045" s="1" t="s">
        <v>14</v>
      </c>
      <c r="B1045" s="1" t="s">
        <v>15</v>
      </c>
      <c r="C1045" s="1">
        <v>2014.0</v>
      </c>
      <c r="D1045" s="2">
        <v>5.18056345</v>
      </c>
      <c r="E1045" s="3">
        <v>10.18418884</v>
      </c>
      <c r="F1045" s="3">
        <v>0.844735265</v>
      </c>
      <c r="G1045" s="3">
        <v>66.44000244</v>
      </c>
      <c r="H1045" s="3">
        <v>0.494474709</v>
      </c>
      <c r="I1045" s="3">
        <v>-0.153600752</v>
      </c>
      <c r="J1045" s="3">
        <v>0.855361402</v>
      </c>
    </row>
    <row r="1046">
      <c r="A1046" s="1" t="s">
        <v>67</v>
      </c>
      <c r="B1046" s="1" t="s">
        <v>25</v>
      </c>
      <c r="C1046" s="1">
        <v>2014.0</v>
      </c>
      <c r="D1046" s="2">
        <v>4.424379349</v>
      </c>
      <c r="E1046" s="3">
        <v>8.531302452</v>
      </c>
      <c r="F1046" s="3">
        <v>0.621466637</v>
      </c>
      <c r="G1046" s="3">
        <v>58.74000168</v>
      </c>
      <c r="H1046" s="3">
        <v>0.809382915</v>
      </c>
      <c r="I1046" s="3">
        <v>-0.027680526</v>
      </c>
      <c r="J1046" s="3">
        <v>0.832141995</v>
      </c>
    </row>
    <row r="1047">
      <c r="A1047" s="1" t="s">
        <v>68</v>
      </c>
      <c r="B1047" s="1" t="s">
        <v>47</v>
      </c>
      <c r="C1047" s="1">
        <v>2014.0</v>
      </c>
      <c r="D1047" s="2">
        <v>5.597375393</v>
      </c>
      <c r="E1047" s="3">
        <v>9.185947418</v>
      </c>
      <c r="F1047" s="3">
        <v>0.904827833</v>
      </c>
      <c r="G1047" s="3">
        <v>62.08000183</v>
      </c>
      <c r="H1047" s="3">
        <v>0.71941328</v>
      </c>
      <c r="I1047" s="3">
        <v>0.405317962</v>
      </c>
      <c r="J1047" s="3">
        <v>0.970144212</v>
      </c>
    </row>
    <row r="1048">
      <c r="A1048" s="1" t="s">
        <v>16</v>
      </c>
      <c r="B1048" s="1" t="s">
        <v>10</v>
      </c>
      <c r="C1048" s="1">
        <v>2014.0</v>
      </c>
      <c r="D1048" s="2">
        <v>4.682224274</v>
      </c>
      <c r="E1048" s="3">
        <v>9.584557533</v>
      </c>
      <c r="F1048" s="3">
        <v>0.644063771</v>
      </c>
      <c r="G1048" s="3">
        <v>65.55999756</v>
      </c>
      <c r="H1048" s="3">
        <v>0.766822994</v>
      </c>
      <c r="I1048" s="3">
        <v>0.229623348</v>
      </c>
      <c r="J1048" s="3">
        <v>0.639682412</v>
      </c>
    </row>
    <row r="1049">
      <c r="A1049" s="1" t="s">
        <v>144</v>
      </c>
      <c r="B1049" s="1" t="s">
        <v>10</v>
      </c>
      <c r="C1049" s="1">
        <v>2014.0</v>
      </c>
      <c r="D1049" s="2">
        <v>4.541502476</v>
      </c>
      <c r="E1049" s="3">
        <v>9.126399994</v>
      </c>
      <c r="F1049" s="3">
        <v>0.725150704</v>
      </c>
      <c r="G1049" s="3">
        <v>60.81999969</v>
      </c>
      <c r="H1049" s="3">
        <v>0.646006584</v>
      </c>
      <c r="I1049" s="3">
        <v>0.004878337</v>
      </c>
      <c r="J1049" s="3">
        <v>0.726008117</v>
      </c>
    </row>
    <row r="1050">
      <c r="A1050" s="1" t="s">
        <v>69</v>
      </c>
      <c r="B1050" s="1" t="s">
        <v>3</v>
      </c>
      <c r="C1050" s="1">
        <v>2014.0</v>
      </c>
      <c r="D1050" s="2">
        <v>7.018379211</v>
      </c>
      <c r="E1050" s="3">
        <v>10.96867847</v>
      </c>
      <c r="F1050" s="3">
        <v>0.967744648</v>
      </c>
      <c r="G1050" s="3">
        <v>70.58000183</v>
      </c>
      <c r="H1050" s="3">
        <v>0.921629548</v>
      </c>
      <c r="I1050" s="3">
        <v>0.258487821</v>
      </c>
      <c r="J1050" s="3">
        <v>0.406036258</v>
      </c>
    </row>
    <row r="1051">
      <c r="A1051" s="1" t="s">
        <v>70</v>
      </c>
      <c r="B1051" s="1" t="s">
        <v>10</v>
      </c>
      <c r="C1051" s="1">
        <v>2014.0</v>
      </c>
      <c r="D1051" s="2">
        <v>7.400570393</v>
      </c>
      <c r="E1051" s="3">
        <v>10.52257061</v>
      </c>
      <c r="F1051" s="3">
        <v>0.889069736</v>
      </c>
      <c r="G1051" s="3">
        <v>71.72000122</v>
      </c>
      <c r="H1051" s="3">
        <v>0.706974626</v>
      </c>
      <c r="I1051" s="3">
        <v>0.090206802</v>
      </c>
      <c r="J1051" s="3">
        <v>0.818039954</v>
      </c>
    </row>
    <row r="1052">
      <c r="A1052" s="1" t="s">
        <v>17</v>
      </c>
      <c r="B1052" s="1" t="s">
        <v>3</v>
      </c>
      <c r="C1052" s="1">
        <v>2014.0</v>
      </c>
      <c r="D1052" s="2">
        <v>6.026585102</v>
      </c>
      <c r="E1052" s="3">
        <v>10.59409428</v>
      </c>
      <c r="F1052" s="3">
        <v>0.89789933</v>
      </c>
      <c r="G1052" s="3">
        <v>71.5</v>
      </c>
      <c r="H1052" s="3">
        <v>0.623531222</v>
      </c>
      <c r="I1052" s="3">
        <v>-0.068665512</v>
      </c>
      <c r="J1052" s="3">
        <v>0.919959545</v>
      </c>
    </row>
    <row r="1053">
      <c r="A1053" s="1" t="s">
        <v>149</v>
      </c>
      <c r="B1053" s="1" t="s">
        <v>42</v>
      </c>
      <c r="C1053" s="1">
        <v>2014.0</v>
      </c>
      <c r="D1053" s="2">
        <v>3.570368528</v>
      </c>
      <c r="E1053" s="3">
        <v>8.333756447</v>
      </c>
      <c r="F1053" s="3">
        <v>0.710991681</v>
      </c>
      <c r="G1053" s="3">
        <v>51.90000153</v>
      </c>
      <c r="H1053" s="3">
        <v>0.780773103</v>
      </c>
      <c r="I1053" s="3">
        <v>-0.08232294</v>
      </c>
      <c r="J1053" s="3">
        <v>0.671356261</v>
      </c>
    </row>
    <row r="1054">
      <c r="A1054" s="1" t="s">
        <v>71</v>
      </c>
      <c r="B1054" s="1" t="s">
        <v>5</v>
      </c>
      <c r="C1054" s="1">
        <v>2014.0</v>
      </c>
      <c r="D1054" s="2">
        <v>5.310538769</v>
      </c>
      <c r="E1054" s="3">
        <v>9.184566498</v>
      </c>
      <c r="F1054" s="3">
        <v>0.874231517</v>
      </c>
      <c r="G1054" s="3">
        <v>66.59999847</v>
      </c>
      <c r="H1054" s="3">
        <v>0.808973134</v>
      </c>
      <c r="I1054" s="3">
        <v>-0.005766837</v>
      </c>
      <c r="J1054" s="3">
        <v>0.861132503</v>
      </c>
    </row>
    <row r="1055">
      <c r="A1055" s="1" t="s">
        <v>18</v>
      </c>
      <c r="B1055" s="1" t="s">
        <v>19</v>
      </c>
      <c r="C1055" s="1">
        <v>2014.0</v>
      </c>
      <c r="D1055" s="2">
        <v>5.922620773</v>
      </c>
      <c r="E1055" s="3">
        <v>10.5901022</v>
      </c>
      <c r="F1055" s="3">
        <v>0.900040329</v>
      </c>
      <c r="G1055" s="3">
        <v>73.48000336</v>
      </c>
      <c r="H1055" s="3">
        <v>0.838051736</v>
      </c>
      <c r="I1055" s="3">
        <v>-0.144462004</v>
      </c>
      <c r="J1055" s="3">
        <v>0.617483139</v>
      </c>
    </row>
    <row r="1056">
      <c r="A1056" s="1" t="s">
        <v>20</v>
      </c>
      <c r="B1056" s="1" t="s">
        <v>10</v>
      </c>
      <c r="C1056" s="1">
        <v>2014.0</v>
      </c>
      <c r="D1056" s="2">
        <v>5.333021641</v>
      </c>
      <c r="E1056" s="3">
        <v>9.269113541</v>
      </c>
      <c r="F1056" s="3">
        <v>0.816130996</v>
      </c>
      <c r="G1056" s="3">
        <v>67.41999817</v>
      </c>
      <c r="H1056" s="3">
        <v>0.728743196</v>
      </c>
      <c r="I1056" s="3">
        <v>-0.110483184</v>
      </c>
      <c r="J1056" s="4"/>
    </row>
    <row r="1057">
      <c r="A1057" s="1" t="s">
        <v>72</v>
      </c>
      <c r="B1057" s="1" t="s">
        <v>36</v>
      </c>
      <c r="C1057" s="1">
        <v>2014.0</v>
      </c>
      <c r="D1057" s="2">
        <v>5.970097542</v>
      </c>
      <c r="E1057" s="3">
        <v>10.10052395</v>
      </c>
      <c r="F1057" s="3">
        <v>0.79529345</v>
      </c>
      <c r="G1057" s="3">
        <v>62.79999924</v>
      </c>
      <c r="H1057" s="3">
        <v>0.799462974</v>
      </c>
      <c r="I1057" s="3">
        <v>2.90353E-4</v>
      </c>
      <c r="J1057" s="3">
        <v>0.805351257</v>
      </c>
    </row>
    <row r="1058">
      <c r="A1058" s="1" t="s">
        <v>73</v>
      </c>
      <c r="B1058" s="1" t="s">
        <v>42</v>
      </c>
      <c r="C1058" s="1">
        <v>2014.0</v>
      </c>
      <c r="D1058" s="2">
        <v>4.904579639</v>
      </c>
      <c r="E1058" s="3">
        <v>8.307733536</v>
      </c>
      <c r="F1058" s="3">
        <v>0.765436411</v>
      </c>
      <c r="G1058" s="3">
        <v>55.58000183</v>
      </c>
      <c r="H1058" s="3">
        <v>0.819018543</v>
      </c>
      <c r="I1058" s="3">
        <v>0.163666427</v>
      </c>
      <c r="J1058" s="3">
        <v>0.849194229</v>
      </c>
    </row>
    <row r="1059">
      <c r="A1059" s="1" t="s">
        <v>130</v>
      </c>
      <c r="B1059" s="1" t="s">
        <v>15</v>
      </c>
      <c r="C1059" s="1">
        <v>2014.0</v>
      </c>
      <c r="D1059" s="2">
        <v>5.000375271</v>
      </c>
      <c r="E1059" s="3">
        <v>9.082123756</v>
      </c>
      <c r="F1059" s="3">
        <v>0.705632329</v>
      </c>
      <c r="G1059" s="4"/>
      <c r="H1059" s="3">
        <v>0.44139123</v>
      </c>
      <c r="I1059" s="3">
        <v>0.012549499</v>
      </c>
      <c r="J1059" s="3">
        <v>0.775200605</v>
      </c>
    </row>
    <row r="1060">
      <c r="A1060" s="1" t="s">
        <v>74</v>
      </c>
      <c r="B1060" s="1" t="s">
        <v>10</v>
      </c>
      <c r="C1060" s="1">
        <v>2014.0</v>
      </c>
      <c r="D1060" s="2">
        <v>6.180138588</v>
      </c>
      <c r="E1060" s="3">
        <v>10.92564297</v>
      </c>
      <c r="F1060" s="4"/>
      <c r="G1060" s="3">
        <v>70.0</v>
      </c>
      <c r="H1060" s="4"/>
      <c r="I1060" s="4"/>
      <c r="J1060" s="4"/>
    </row>
    <row r="1061">
      <c r="A1061" s="1" t="s">
        <v>75</v>
      </c>
      <c r="B1061" s="1" t="s">
        <v>36</v>
      </c>
      <c r="C1061" s="1">
        <v>2014.0</v>
      </c>
      <c r="D1061" s="2">
        <v>5.252192974</v>
      </c>
      <c r="E1061" s="3">
        <v>8.46000576</v>
      </c>
      <c r="F1061" s="3">
        <v>0.898024797</v>
      </c>
      <c r="G1061" s="3">
        <v>63.27999878</v>
      </c>
      <c r="H1061" s="3">
        <v>0.736290097</v>
      </c>
      <c r="I1061" s="3">
        <v>0.353035867</v>
      </c>
      <c r="J1061" s="3">
        <v>0.896767378</v>
      </c>
    </row>
    <row r="1062">
      <c r="A1062" s="1" t="s">
        <v>77</v>
      </c>
      <c r="B1062" s="1" t="s">
        <v>15</v>
      </c>
      <c r="C1062" s="1">
        <v>2014.0</v>
      </c>
      <c r="D1062" s="2">
        <v>5.729115486</v>
      </c>
      <c r="E1062" s="3">
        <v>10.1434288</v>
      </c>
      <c r="F1062" s="3">
        <v>0.881255507</v>
      </c>
      <c r="G1062" s="3">
        <v>65.5</v>
      </c>
      <c r="H1062" s="3">
        <v>0.670653164</v>
      </c>
      <c r="I1062" s="3">
        <v>-0.046703774</v>
      </c>
      <c r="J1062" s="3">
        <v>0.803687513</v>
      </c>
    </row>
    <row r="1063">
      <c r="A1063" s="1" t="s">
        <v>21</v>
      </c>
      <c r="B1063" s="1" t="s">
        <v>10</v>
      </c>
      <c r="C1063" s="1">
        <v>2014.0</v>
      </c>
      <c r="D1063" s="2">
        <v>5.233025551</v>
      </c>
      <c r="E1063" s="3">
        <v>9.732914925</v>
      </c>
      <c r="F1063" s="3">
        <v>0.758719444</v>
      </c>
      <c r="G1063" s="3">
        <v>65.63999939</v>
      </c>
      <c r="H1063" s="3">
        <v>0.657207966</v>
      </c>
      <c r="I1063" s="3">
        <v>-0.015205036</v>
      </c>
      <c r="J1063" s="3">
        <v>0.939358175</v>
      </c>
    </row>
    <row r="1064">
      <c r="A1064" s="1" t="s">
        <v>131</v>
      </c>
      <c r="B1064" s="1" t="s">
        <v>42</v>
      </c>
      <c r="C1064" s="1">
        <v>2014.0</v>
      </c>
      <c r="D1064" s="2">
        <v>4.571419239</v>
      </c>
      <c r="E1064" s="3">
        <v>7.386387348</v>
      </c>
      <c r="F1064" s="3">
        <v>0.708301783</v>
      </c>
      <c r="G1064" s="3">
        <v>52.41999817</v>
      </c>
      <c r="H1064" s="3">
        <v>0.590450883</v>
      </c>
      <c r="I1064" s="3">
        <v>-0.030946517</v>
      </c>
      <c r="J1064" s="3">
        <v>0.868966281</v>
      </c>
    </row>
    <row r="1065">
      <c r="A1065" s="1" t="s">
        <v>78</v>
      </c>
      <c r="B1065" s="1" t="s">
        <v>15</v>
      </c>
      <c r="C1065" s="1">
        <v>2014.0</v>
      </c>
      <c r="D1065" s="2">
        <v>6.125723839</v>
      </c>
      <c r="E1065" s="3">
        <v>10.30413532</v>
      </c>
      <c r="F1065" s="3">
        <v>0.908239841</v>
      </c>
      <c r="G1065" s="3">
        <v>65.09999847</v>
      </c>
      <c r="H1065" s="3">
        <v>0.507947206</v>
      </c>
      <c r="I1065" s="3">
        <v>-0.267208517</v>
      </c>
      <c r="J1065" s="3">
        <v>0.956347883</v>
      </c>
    </row>
    <row r="1066">
      <c r="A1066" s="1" t="s">
        <v>150</v>
      </c>
      <c r="B1066" s="1" t="s">
        <v>3</v>
      </c>
      <c r="C1066" s="1">
        <v>2014.0</v>
      </c>
      <c r="D1066" s="2">
        <v>6.89112711</v>
      </c>
      <c r="E1066" s="3">
        <v>11.63791466</v>
      </c>
      <c r="F1066" s="3">
        <v>0.875469446</v>
      </c>
      <c r="G1066" s="3">
        <v>71.30000305</v>
      </c>
      <c r="H1066" s="3">
        <v>0.937987685</v>
      </c>
      <c r="I1066" s="3">
        <v>0.098004028</v>
      </c>
      <c r="J1066" s="3">
        <v>0.366286784</v>
      </c>
    </row>
    <row r="1067">
      <c r="A1067" s="1" t="s">
        <v>79</v>
      </c>
      <c r="B1067" s="1" t="s">
        <v>42</v>
      </c>
      <c r="C1067" s="1">
        <v>2014.0</v>
      </c>
      <c r="D1067" s="2">
        <v>3.675626993</v>
      </c>
      <c r="E1067" s="3">
        <v>7.313827515</v>
      </c>
      <c r="F1067" s="3">
        <v>0.655214131</v>
      </c>
      <c r="G1067" s="3">
        <v>56.06000137</v>
      </c>
      <c r="H1067" s="3">
        <v>0.528805017</v>
      </c>
      <c r="I1067" s="3">
        <v>-0.022674017</v>
      </c>
      <c r="J1067" s="3">
        <v>0.79105562</v>
      </c>
    </row>
    <row r="1068">
      <c r="A1068" s="1" t="s">
        <v>80</v>
      </c>
      <c r="B1068" s="1" t="s">
        <v>42</v>
      </c>
      <c r="C1068" s="1">
        <v>2014.0</v>
      </c>
      <c r="D1068" s="2">
        <v>4.563080311</v>
      </c>
      <c r="E1068" s="3">
        <v>7.272959232</v>
      </c>
      <c r="F1068" s="3">
        <v>0.511616111</v>
      </c>
      <c r="G1068" s="3">
        <v>53.84000015</v>
      </c>
      <c r="H1068" s="3">
        <v>0.785766721</v>
      </c>
      <c r="I1068" s="3">
        <v>0.035611339</v>
      </c>
      <c r="J1068" s="3">
        <v>0.824017882</v>
      </c>
    </row>
    <row r="1069">
      <c r="A1069" s="1" t="s">
        <v>81</v>
      </c>
      <c r="B1069" s="1" t="s">
        <v>47</v>
      </c>
      <c r="C1069" s="1">
        <v>2014.0</v>
      </c>
      <c r="D1069" s="2">
        <v>5.962921619</v>
      </c>
      <c r="E1069" s="3">
        <v>10.05742455</v>
      </c>
      <c r="F1069" s="3">
        <v>0.863067031</v>
      </c>
      <c r="G1069" s="3">
        <v>65.72000122</v>
      </c>
      <c r="H1069" s="3">
        <v>0.808384359</v>
      </c>
      <c r="I1069" s="3">
        <v>0.237420544</v>
      </c>
      <c r="J1069" s="3">
        <v>0.844815433</v>
      </c>
    </row>
    <row r="1070">
      <c r="A1070" s="1" t="s">
        <v>82</v>
      </c>
      <c r="B1070" s="1" t="s">
        <v>42</v>
      </c>
      <c r="C1070" s="1">
        <v>2014.0</v>
      </c>
      <c r="D1070" s="2">
        <v>3.974714279</v>
      </c>
      <c r="E1070" s="3">
        <v>7.602088451</v>
      </c>
      <c r="F1070" s="3">
        <v>0.843123436</v>
      </c>
      <c r="G1070" s="3">
        <v>52.65999985</v>
      </c>
      <c r="H1070" s="3">
        <v>0.651513875</v>
      </c>
      <c r="I1070" s="3">
        <v>-0.03647273</v>
      </c>
      <c r="J1070" s="3">
        <v>0.657930553</v>
      </c>
    </row>
    <row r="1071">
      <c r="A1071" s="1" t="s">
        <v>151</v>
      </c>
      <c r="B1071" s="1" t="s">
        <v>3</v>
      </c>
      <c r="C1071" s="1">
        <v>2014.0</v>
      </c>
      <c r="D1071" s="2">
        <v>6.45211792</v>
      </c>
      <c r="E1071" s="3">
        <v>10.52635288</v>
      </c>
      <c r="F1071" s="3">
        <v>0.941215873</v>
      </c>
      <c r="G1071" s="3">
        <v>71.12000275</v>
      </c>
      <c r="H1071" s="3">
        <v>0.903936625</v>
      </c>
      <c r="I1071" s="3">
        <v>0.397055984</v>
      </c>
      <c r="J1071" s="3">
        <v>0.669645309</v>
      </c>
    </row>
    <row r="1072">
      <c r="A1072" s="1" t="s">
        <v>132</v>
      </c>
      <c r="B1072" s="1" t="s">
        <v>42</v>
      </c>
      <c r="C1072" s="1">
        <v>2014.0</v>
      </c>
      <c r="D1072" s="2">
        <v>4.482805252</v>
      </c>
      <c r="E1072" s="3">
        <v>8.521212578</v>
      </c>
      <c r="F1072" s="3">
        <v>0.852777958</v>
      </c>
      <c r="G1072" s="3">
        <v>58.59999847</v>
      </c>
      <c r="H1072" s="3">
        <v>0.468318135</v>
      </c>
      <c r="I1072" s="3">
        <v>-0.056685582</v>
      </c>
      <c r="J1072" s="3">
        <v>0.589483082</v>
      </c>
    </row>
    <row r="1073">
      <c r="A1073" s="1" t="s">
        <v>164</v>
      </c>
      <c r="B1073" s="1" t="s">
        <v>42</v>
      </c>
      <c r="C1073" s="1">
        <v>2014.0</v>
      </c>
      <c r="D1073" s="2">
        <v>5.647779942</v>
      </c>
      <c r="E1073" s="3">
        <v>9.895681381</v>
      </c>
      <c r="F1073" s="3">
        <v>0.784822047</v>
      </c>
      <c r="G1073" s="3">
        <v>63.88000107</v>
      </c>
      <c r="H1073" s="3">
        <v>0.824230313</v>
      </c>
      <c r="I1073" s="3">
        <v>0.170534223</v>
      </c>
      <c r="J1073" s="3">
        <v>0.879405558</v>
      </c>
    </row>
    <row r="1074">
      <c r="A1074" s="1" t="s">
        <v>22</v>
      </c>
      <c r="B1074" s="1" t="s">
        <v>5</v>
      </c>
      <c r="C1074" s="1">
        <v>2014.0</v>
      </c>
      <c r="D1074" s="2">
        <v>6.679831028</v>
      </c>
      <c r="E1074" s="3">
        <v>9.859636307</v>
      </c>
      <c r="F1074" s="3">
        <v>0.781964958</v>
      </c>
      <c r="G1074" s="3">
        <v>65.66000366</v>
      </c>
      <c r="H1074" s="3">
        <v>0.779132903</v>
      </c>
      <c r="I1074" s="3">
        <v>-0.098690033</v>
      </c>
      <c r="J1074" s="3">
        <v>0.629851162</v>
      </c>
    </row>
    <row r="1075">
      <c r="A1075" s="1" t="s">
        <v>83</v>
      </c>
      <c r="B1075" s="1" t="s">
        <v>36</v>
      </c>
      <c r="C1075" s="1">
        <v>2014.0</v>
      </c>
      <c r="D1075" s="2">
        <v>5.917058468</v>
      </c>
      <c r="E1075" s="3">
        <v>9.240994453</v>
      </c>
      <c r="F1075" s="3">
        <v>0.804968834</v>
      </c>
      <c r="G1075" s="3">
        <v>62.52000046</v>
      </c>
      <c r="H1075" s="3">
        <v>0.623186231</v>
      </c>
      <c r="I1075" s="3">
        <v>-0.116123609</v>
      </c>
      <c r="J1075" s="3">
        <v>0.924806714</v>
      </c>
    </row>
    <row r="1076">
      <c r="A1076" s="1" t="s">
        <v>133</v>
      </c>
      <c r="B1076" s="1" t="s">
        <v>19</v>
      </c>
      <c r="C1076" s="1">
        <v>2014.0</v>
      </c>
      <c r="D1076" s="2">
        <v>4.824834824</v>
      </c>
      <c r="E1076" s="3">
        <v>9.315420151</v>
      </c>
      <c r="F1076" s="3">
        <v>0.943436682</v>
      </c>
      <c r="G1076" s="3">
        <v>59.47999954</v>
      </c>
      <c r="H1076" s="3">
        <v>0.752354145</v>
      </c>
      <c r="I1076" s="3">
        <v>0.142303243</v>
      </c>
      <c r="J1076" s="3">
        <v>0.908596814</v>
      </c>
    </row>
    <row r="1077">
      <c r="A1077" s="1" t="s">
        <v>134</v>
      </c>
      <c r="B1077" s="1" t="s">
        <v>15</v>
      </c>
      <c r="C1077" s="1">
        <v>2014.0</v>
      </c>
      <c r="D1077" s="2">
        <v>5.282720566</v>
      </c>
      <c r="E1077" s="3">
        <v>9.780064583</v>
      </c>
      <c r="F1077" s="3">
        <v>0.862930357</v>
      </c>
      <c r="G1077" s="3">
        <v>66.51999664</v>
      </c>
      <c r="H1077" s="3">
        <v>0.50266552</v>
      </c>
      <c r="I1077" s="3">
        <v>0.09293133</v>
      </c>
      <c r="J1077" s="3">
        <v>0.768465519</v>
      </c>
    </row>
    <row r="1078">
      <c r="A1078" s="1" t="s">
        <v>168</v>
      </c>
      <c r="B1078" s="1" t="s">
        <v>47</v>
      </c>
      <c r="C1078" s="1">
        <v>2014.0</v>
      </c>
      <c r="D1078" s="2">
        <v>4.786247253</v>
      </c>
      <c r="E1078" s="3">
        <v>8.204833984</v>
      </c>
      <c r="F1078" s="3">
        <v>0.774267435</v>
      </c>
      <c r="G1078" s="3">
        <v>59.11999893</v>
      </c>
      <c r="H1078" s="3">
        <v>0.870296836</v>
      </c>
      <c r="I1078" s="3">
        <v>0.702707887</v>
      </c>
      <c r="J1078" s="3">
        <v>0.591632962</v>
      </c>
    </row>
    <row r="1079">
      <c r="A1079" s="1" t="s">
        <v>135</v>
      </c>
      <c r="B1079" s="1" t="s">
        <v>42</v>
      </c>
      <c r="C1079" s="1">
        <v>2014.0</v>
      </c>
      <c r="D1079" s="2">
        <v>4.573991299</v>
      </c>
      <c r="E1079" s="3">
        <v>9.264313698</v>
      </c>
      <c r="F1079" s="3">
        <v>0.762783587</v>
      </c>
      <c r="G1079" s="3">
        <v>54.25999832</v>
      </c>
      <c r="H1079" s="3">
        <v>0.849354982</v>
      </c>
      <c r="I1079" s="3">
        <v>-0.188669682</v>
      </c>
      <c r="J1079" s="3">
        <v>0.790228367</v>
      </c>
    </row>
    <row r="1080">
      <c r="A1080" s="1" t="s">
        <v>85</v>
      </c>
      <c r="B1080" s="1" t="s">
        <v>25</v>
      </c>
      <c r="C1080" s="1">
        <v>2014.0</v>
      </c>
      <c r="D1080" s="2">
        <v>4.975014687</v>
      </c>
      <c r="E1080" s="3">
        <v>8.055885315</v>
      </c>
      <c r="F1080" s="3">
        <v>0.785883367</v>
      </c>
      <c r="G1080" s="3">
        <v>60.13999939</v>
      </c>
      <c r="H1080" s="3">
        <v>0.711877644</v>
      </c>
      <c r="I1080" s="3">
        <v>0.110994354</v>
      </c>
      <c r="J1080" s="3">
        <v>0.840685844</v>
      </c>
    </row>
    <row r="1081">
      <c r="A1081" s="1" t="s">
        <v>23</v>
      </c>
      <c r="B1081" s="1" t="s">
        <v>3</v>
      </c>
      <c r="C1081" s="1">
        <v>2014.0</v>
      </c>
      <c r="D1081" s="2">
        <v>7.32118845</v>
      </c>
      <c r="E1081" s="3">
        <v>10.86258888</v>
      </c>
      <c r="F1081" s="3">
        <v>0.908995748</v>
      </c>
      <c r="G1081" s="3">
        <v>71.05999756</v>
      </c>
      <c r="H1081" s="3">
        <v>0.910179615</v>
      </c>
      <c r="I1081" s="3">
        <v>0.327282339</v>
      </c>
      <c r="J1081" s="3">
        <v>0.45694837</v>
      </c>
    </row>
    <row r="1082">
      <c r="A1082" s="1" t="s">
        <v>86</v>
      </c>
      <c r="B1082" s="1" t="s">
        <v>1</v>
      </c>
      <c r="C1082" s="1">
        <v>2014.0</v>
      </c>
      <c r="D1082" s="2">
        <v>7.305892467</v>
      </c>
      <c r="E1082" s="3">
        <v>10.60542393</v>
      </c>
      <c r="F1082" s="3">
        <v>0.942380846</v>
      </c>
      <c r="G1082" s="3">
        <v>69.87999725</v>
      </c>
      <c r="H1082" s="3">
        <v>0.931882441</v>
      </c>
      <c r="I1082" s="3">
        <v>0.342819035</v>
      </c>
      <c r="J1082" s="3">
        <v>0.272608608</v>
      </c>
    </row>
    <row r="1083">
      <c r="A1083" s="1" t="s">
        <v>87</v>
      </c>
      <c r="B1083" s="1" t="s">
        <v>5</v>
      </c>
      <c r="C1083" s="1">
        <v>2014.0</v>
      </c>
      <c r="D1083" s="2">
        <v>6.275266647</v>
      </c>
      <c r="E1083" s="3">
        <v>8.591464996</v>
      </c>
      <c r="F1083" s="3">
        <v>0.838567436</v>
      </c>
      <c r="G1083" s="3">
        <v>65.09999847</v>
      </c>
      <c r="H1083" s="3">
        <v>0.817320645</v>
      </c>
      <c r="I1083" s="3">
        <v>0.10235329</v>
      </c>
      <c r="J1083" s="3">
        <v>0.698808014</v>
      </c>
    </row>
    <row r="1084">
      <c r="A1084" s="1" t="s">
        <v>88</v>
      </c>
      <c r="B1084" s="1" t="s">
        <v>42</v>
      </c>
      <c r="C1084" s="1">
        <v>2014.0</v>
      </c>
      <c r="D1084" s="2">
        <v>4.180943489</v>
      </c>
      <c r="E1084" s="3">
        <v>7.020313263</v>
      </c>
      <c r="F1084" s="3">
        <v>0.752533853</v>
      </c>
      <c r="G1084" s="3">
        <v>53.65999985</v>
      </c>
      <c r="H1084" s="3">
        <v>0.687634289</v>
      </c>
      <c r="I1084" s="3">
        <v>-0.046983983</v>
      </c>
      <c r="J1084" s="3">
        <v>0.60472846</v>
      </c>
    </row>
    <row r="1085">
      <c r="A1085" s="1" t="s">
        <v>136</v>
      </c>
      <c r="B1085" s="1" t="s">
        <v>15</v>
      </c>
      <c r="C1085" s="1">
        <v>2014.0</v>
      </c>
      <c r="D1085" s="2">
        <v>5.203825951</v>
      </c>
      <c r="E1085" s="3">
        <v>9.58872509</v>
      </c>
      <c r="F1085" s="3">
        <v>0.792998135</v>
      </c>
      <c r="G1085" s="3">
        <v>65.22000122</v>
      </c>
      <c r="H1085" s="3">
        <v>0.64474082</v>
      </c>
      <c r="I1085" s="3">
        <v>0.030431407</v>
      </c>
      <c r="J1085" s="3">
        <v>0.860599697</v>
      </c>
    </row>
    <row r="1086">
      <c r="A1086" s="1" t="s">
        <v>90</v>
      </c>
      <c r="B1086" s="1" t="s">
        <v>3</v>
      </c>
      <c r="C1086" s="1">
        <v>2014.0</v>
      </c>
      <c r="D1086" s="2">
        <v>7.444470882</v>
      </c>
      <c r="E1086" s="3">
        <v>11.04116249</v>
      </c>
      <c r="F1086" s="3">
        <v>0.941161931</v>
      </c>
      <c r="G1086" s="3">
        <v>71.0</v>
      </c>
      <c r="H1086" s="3">
        <v>0.956316173</v>
      </c>
      <c r="I1086" s="3">
        <v>0.175213441</v>
      </c>
      <c r="J1086" s="3">
        <v>0.404825836</v>
      </c>
    </row>
    <row r="1087">
      <c r="A1087" s="1" t="s">
        <v>24</v>
      </c>
      <c r="B1087" s="1" t="s">
        <v>25</v>
      </c>
      <c r="C1087" s="1">
        <v>2014.0</v>
      </c>
      <c r="D1087" s="2">
        <v>5.435657978</v>
      </c>
      <c r="E1087" s="3">
        <v>8.390193939</v>
      </c>
      <c r="F1087" s="3">
        <v>0.551683307</v>
      </c>
      <c r="G1087" s="3">
        <v>55.54000092</v>
      </c>
      <c r="H1087" s="3">
        <v>0.543138504</v>
      </c>
      <c r="I1087" s="3">
        <v>0.134356797</v>
      </c>
      <c r="J1087" s="3">
        <v>0.676927507</v>
      </c>
    </row>
    <row r="1088">
      <c r="A1088" s="1" t="s">
        <v>91</v>
      </c>
      <c r="B1088" s="1" t="s">
        <v>5</v>
      </c>
      <c r="C1088" s="1">
        <v>2014.0</v>
      </c>
      <c r="D1088" s="2">
        <v>6.631171227</v>
      </c>
      <c r="E1088" s="3">
        <v>10.21977806</v>
      </c>
      <c r="F1088" s="3">
        <v>0.87347424</v>
      </c>
      <c r="G1088" s="3">
        <v>68.13999939</v>
      </c>
      <c r="H1088" s="3">
        <v>0.893915117</v>
      </c>
      <c r="I1088" s="3">
        <v>-0.001901733</v>
      </c>
      <c r="J1088" s="3">
        <v>0.846593857</v>
      </c>
    </row>
    <row r="1089">
      <c r="A1089" s="1" t="s">
        <v>92</v>
      </c>
      <c r="B1089" s="1" t="s">
        <v>5</v>
      </c>
      <c r="C1089" s="1">
        <v>2014.0</v>
      </c>
      <c r="D1089" s="2">
        <v>5.118641853</v>
      </c>
      <c r="E1089" s="3">
        <v>9.442753792</v>
      </c>
      <c r="F1089" s="3">
        <v>0.959249556</v>
      </c>
      <c r="G1089" s="3">
        <v>65.51999664</v>
      </c>
      <c r="H1089" s="3">
        <v>0.759396434</v>
      </c>
      <c r="I1089" s="3">
        <v>-0.010683792</v>
      </c>
      <c r="J1089" s="3">
        <v>0.762375772</v>
      </c>
    </row>
    <row r="1090">
      <c r="A1090" s="1" t="s">
        <v>93</v>
      </c>
      <c r="B1090" s="1" t="s">
        <v>5</v>
      </c>
      <c r="C1090" s="1">
        <v>2014.0</v>
      </c>
      <c r="D1090" s="2">
        <v>5.865815639</v>
      </c>
      <c r="E1090" s="3">
        <v>9.373643875</v>
      </c>
      <c r="F1090" s="3">
        <v>0.818986952</v>
      </c>
      <c r="G1090" s="3">
        <v>68.54000092</v>
      </c>
      <c r="H1090" s="3">
        <v>0.722352386</v>
      </c>
      <c r="I1090" s="3">
        <v>-0.13883011</v>
      </c>
      <c r="J1090" s="3">
        <v>0.877822161</v>
      </c>
    </row>
    <row r="1091">
      <c r="A1091" s="1" t="s">
        <v>94</v>
      </c>
      <c r="B1091" s="1" t="s">
        <v>47</v>
      </c>
      <c r="C1091" s="1">
        <v>2014.0</v>
      </c>
      <c r="D1091" s="2">
        <v>5.312550068</v>
      </c>
      <c r="E1091" s="3">
        <v>8.841845512</v>
      </c>
      <c r="F1091" s="3">
        <v>0.813300192</v>
      </c>
      <c r="G1091" s="3">
        <v>61.84000015</v>
      </c>
      <c r="H1091" s="3">
        <v>0.902185738</v>
      </c>
      <c r="I1091" s="3">
        <v>-0.017415673</v>
      </c>
      <c r="J1091" s="3">
        <v>0.787219465</v>
      </c>
    </row>
    <row r="1092">
      <c r="A1092" s="1" t="s">
        <v>26</v>
      </c>
      <c r="B1092" s="1" t="s">
        <v>15</v>
      </c>
      <c r="C1092" s="1">
        <v>2014.0</v>
      </c>
      <c r="D1092" s="2">
        <v>5.750282288</v>
      </c>
      <c r="E1092" s="3">
        <v>10.18445492</v>
      </c>
      <c r="F1092" s="3">
        <v>0.923642278</v>
      </c>
      <c r="G1092" s="3">
        <v>67.81999969</v>
      </c>
      <c r="H1092" s="3">
        <v>0.875357091</v>
      </c>
      <c r="I1092" s="3">
        <v>-0.067119926</v>
      </c>
      <c r="J1092" s="3">
        <v>0.897741735</v>
      </c>
    </row>
    <row r="1093">
      <c r="A1093" s="1" t="s">
        <v>95</v>
      </c>
      <c r="B1093" s="1" t="s">
        <v>3</v>
      </c>
      <c r="C1093" s="1">
        <v>2014.0</v>
      </c>
      <c r="D1093" s="2">
        <v>5.12691164</v>
      </c>
      <c r="E1093" s="3">
        <v>10.32366371</v>
      </c>
      <c r="F1093" s="3">
        <v>0.86182946</v>
      </c>
      <c r="G1093" s="3">
        <v>70.26000214</v>
      </c>
      <c r="H1093" s="3">
        <v>0.846810102</v>
      </c>
      <c r="I1093" s="3">
        <v>-0.130222365</v>
      </c>
      <c r="J1093" s="3">
        <v>0.94107008</v>
      </c>
    </row>
    <row r="1094">
      <c r="A1094" s="1" t="s">
        <v>27</v>
      </c>
      <c r="B1094" s="1" t="s">
        <v>15</v>
      </c>
      <c r="C1094" s="1">
        <v>2014.0</v>
      </c>
      <c r="D1094" s="2">
        <v>5.726893425</v>
      </c>
      <c r="E1094" s="3">
        <v>10.04738331</v>
      </c>
      <c r="F1094" s="3">
        <v>0.75294137</v>
      </c>
      <c r="G1094" s="3">
        <v>66.12000275</v>
      </c>
      <c r="H1094" s="3">
        <v>0.754235506</v>
      </c>
      <c r="I1094" s="3">
        <v>-0.104587175</v>
      </c>
      <c r="J1094" s="3">
        <v>0.95832473</v>
      </c>
    </row>
    <row r="1095">
      <c r="A1095" s="1" t="s">
        <v>96</v>
      </c>
      <c r="B1095" s="1" t="s">
        <v>36</v>
      </c>
      <c r="C1095" s="1">
        <v>2014.0</v>
      </c>
      <c r="D1095" s="2">
        <v>6.036976814</v>
      </c>
      <c r="E1095" s="3">
        <v>10.1680479</v>
      </c>
      <c r="F1095" s="3">
        <v>0.931755424</v>
      </c>
      <c r="G1095" s="3">
        <v>62.25999832</v>
      </c>
      <c r="H1095" s="3">
        <v>0.744332075</v>
      </c>
      <c r="I1095" s="3">
        <v>-0.268117189</v>
      </c>
      <c r="J1095" s="3">
        <v>0.869267285</v>
      </c>
    </row>
    <row r="1096">
      <c r="A1096" s="1" t="s">
        <v>97</v>
      </c>
      <c r="B1096" s="1" t="s">
        <v>42</v>
      </c>
      <c r="C1096" s="1">
        <v>2014.0</v>
      </c>
      <c r="D1096" s="2">
        <v>3.595678329</v>
      </c>
      <c r="E1096" s="3">
        <v>7.459076881</v>
      </c>
      <c r="F1096" s="3">
        <v>0.748304188</v>
      </c>
      <c r="G1096" s="3">
        <v>58.29999924</v>
      </c>
      <c r="H1096" s="3">
        <v>0.894025266</v>
      </c>
      <c r="I1096" s="3">
        <v>-0.022424301</v>
      </c>
      <c r="J1096" s="3">
        <v>0.07800018</v>
      </c>
    </row>
    <row r="1097">
      <c r="A1097" s="1" t="s">
        <v>28</v>
      </c>
      <c r="B1097" s="1" t="s">
        <v>10</v>
      </c>
      <c r="C1097" s="1">
        <v>2014.0</v>
      </c>
      <c r="D1097" s="2">
        <v>6.27837801</v>
      </c>
      <c r="E1097" s="3">
        <v>10.74494457</v>
      </c>
      <c r="F1097" s="3">
        <v>0.818419814</v>
      </c>
      <c r="G1097" s="3">
        <v>63.0</v>
      </c>
      <c r="H1097" s="3">
        <v>0.762251675</v>
      </c>
      <c r="I1097" s="3">
        <v>-0.074081279</v>
      </c>
      <c r="J1097" s="4"/>
    </row>
    <row r="1098">
      <c r="A1098" s="1" t="s">
        <v>98</v>
      </c>
      <c r="B1098" s="1" t="s">
        <v>42</v>
      </c>
      <c r="C1098" s="1">
        <v>2014.0</v>
      </c>
      <c r="D1098" s="2">
        <v>4.394777298</v>
      </c>
      <c r="E1098" s="3">
        <v>7.976007462</v>
      </c>
      <c r="F1098" s="3">
        <v>0.855522096</v>
      </c>
      <c r="G1098" s="3">
        <v>57.90000153</v>
      </c>
      <c r="H1098" s="3">
        <v>0.692353189</v>
      </c>
      <c r="I1098" s="3">
        <v>-0.048248522</v>
      </c>
      <c r="J1098" s="3">
        <v>0.699660003</v>
      </c>
    </row>
    <row r="1099">
      <c r="A1099" s="1" t="s">
        <v>137</v>
      </c>
      <c r="B1099" s="1" t="s">
        <v>15</v>
      </c>
      <c r="C1099" s="1">
        <v>2014.0</v>
      </c>
      <c r="D1099" s="2">
        <v>5.112728596</v>
      </c>
      <c r="E1099" s="3">
        <v>9.630961418</v>
      </c>
      <c r="F1099" s="3">
        <v>0.782708704</v>
      </c>
      <c r="G1099" s="3">
        <v>66.26000214</v>
      </c>
      <c r="H1099" s="3">
        <v>0.531597257</v>
      </c>
      <c r="I1099" s="3">
        <v>0.068336345</v>
      </c>
      <c r="J1099" s="3">
        <v>0.911732435</v>
      </c>
    </row>
    <row r="1100">
      <c r="A1100" s="1" t="s">
        <v>99</v>
      </c>
      <c r="B1100" s="1" t="s">
        <v>42</v>
      </c>
      <c r="C1100" s="1">
        <v>2014.0</v>
      </c>
      <c r="D1100" s="2">
        <v>4.499970436</v>
      </c>
      <c r="E1100" s="3">
        <v>7.576964378</v>
      </c>
      <c r="F1100" s="3">
        <v>0.868556499</v>
      </c>
      <c r="G1100" s="3">
        <v>49.31999969</v>
      </c>
      <c r="H1100" s="3">
        <v>0.681497633</v>
      </c>
      <c r="I1100" s="3">
        <v>0.033550423</v>
      </c>
      <c r="J1100" s="3">
        <v>0.786132097</v>
      </c>
    </row>
    <row r="1101">
      <c r="A1101" s="1" t="s">
        <v>100</v>
      </c>
      <c r="B1101" s="1" t="s">
        <v>47</v>
      </c>
      <c r="C1101" s="1">
        <v>2014.0</v>
      </c>
      <c r="D1101" s="2">
        <v>7.062364578</v>
      </c>
      <c r="E1101" s="3">
        <v>11.38072586</v>
      </c>
      <c r="F1101" s="3">
        <v>0.822033048</v>
      </c>
      <c r="G1101" s="3">
        <v>73.01999664</v>
      </c>
      <c r="H1101" s="3">
        <v>0.834887624</v>
      </c>
      <c r="I1101" s="3">
        <v>0.149434522</v>
      </c>
      <c r="J1101" s="3">
        <v>0.132603154</v>
      </c>
    </row>
    <row r="1102">
      <c r="A1102" s="1" t="s">
        <v>101</v>
      </c>
      <c r="B1102" s="1" t="s">
        <v>15</v>
      </c>
      <c r="C1102" s="1">
        <v>2014.0</v>
      </c>
      <c r="D1102" s="2">
        <v>6.1388731</v>
      </c>
      <c r="E1102" s="3">
        <v>10.21620178</v>
      </c>
      <c r="F1102" s="3">
        <v>0.924242675</v>
      </c>
      <c r="G1102" s="3">
        <v>67.37999725</v>
      </c>
      <c r="H1102" s="3">
        <v>0.634791732</v>
      </c>
      <c r="I1102" s="3">
        <v>-0.127440497</v>
      </c>
      <c r="J1102" s="3">
        <v>0.913870215</v>
      </c>
    </row>
    <row r="1103">
      <c r="A1103" s="1" t="s">
        <v>102</v>
      </c>
      <c r="B1103" s="1" t="s">
        <v>15</v>
      </c>
      <c r="C1103" s="1">
        <v>2014.0</v>
      </c>
      <c r="D1103" s="2">
        <v>5.678395271</v>
      </c>
      <c r="E1103" s="3">
        <v>10.40709972</v>
      </c>
      <c r="F1103" s="3">
        <v>0.908347547</v>
      </c>
      <c r="G1103" s="3">
        <v>69.83999634</v>
      </c>
      <c r="H1103" s="3">
        <v>0.887747705</v>
      </c>
      <c r="I1103" s="3">
        <v>0.048685588</v>
      </c>
      <c r="J1103" s="3">
        <v>0.909118295</v>
      </c>
    </row>
    <row r="1104">
      <c r="A1104" s="1" t="s">
        <v>171</v>
      </c>
      <c r="C1104" s="1">
        <v>2014.0</v>
      </c>
      <c r="D1104" s="2">
        <v>5.528272629</v>
      </c>
      <c r="E1104" s="3">
        <v>6.830417633</v>
      </c>
      <c r="F1104" s="3">
        <v>0.610835552</v>
      </c>
      <c r="G1104" s="3">
        <v>47.65999985</v>
      </c>
      <c r="H1104" s="3">
        <v>0.873878837</v>
      </c>
      <c r="I1104" s="3">
        <v>0.024240976</v>
      </c>
      <c r="J1104" s="3">
        <v>0.456470013</v>
      </c>
    </row>
    <row r="1105">
      <c r="A1105" s="1" t="s">
        <v>103</v>
      </c>
      <c r="B1105" s="1" t="s">
        <v>42</v>
      </c>
      <c r="C1105" s="1">
        <v>2014.0</v>
      </c>
      <c r="D1105" s="2">
        <v>4.828456402</v>
      </c>
      <c r="E1105" s="3">
        <v>9.546331406</v>
      </c>
      <c r="F1105" s="3">
        <v>0.881152213</v>
      </c>
      <c r="G1105" s="3">
        <v>53.20000076</v>
      </c>
      <c r="H1105" s="3">
        <v>0.794030964</v>
      </c>
      <c r="I1105" s="3">
        <v>-0.12605074</v>
      </c>
      <c r="J1105" s="3">
        <v>0.820258021</v>
      </c>
    </row>
    <row r="1106">
      <c r="A1106" s="1" t="s">
        <v>104</v>
      </c>
      <c r="B1106" s="1" t="s">
        <v>19</v>
      </c>
      <c r="C1106" s="1">
        <v>2014.0</v>
      </c>
      <c r="D1106" s="2">
        <v>5.801325321</v>
      </c>
      <c r="E1106" s="3">
        <v>10.54448509</v>
      </c>
      <c r="F1106" s="3">
        <v>0.737754107</v>
      </c>
      <c r="G1106" s="3">
        <v>71.77999878</v>
      </c>
      <c r="H1106" s="3">
        <v>0.623193622</v>
      </c>
      <c r="I1106" s="3">
        <v>-0.046934973</v>
      </c>
      <c r="J1106" s="3">
        <v>0.834068358</v>
      </c>
    </row>
    <row r="1107">
      <c r="A1107" s="1" t="s">
        <v>172</v>
      </c>
      <c r="C1107" s="1">
        <v>2014.0</v>
      </c>
      <c r="D1107" s="2">
        <v>3.831992388</v>
      </c>
      <c r="E1107" s="4"/>
      <c r="F1107" s="3">
        <v>0.545118451</v>
      </c>
      <c r="G1107" s="3">
        <v>52.88000107</v>
      </c>
      <c r="H1107" s="3">
        <v>0.567259312</v>
      </c>
      <c r="I1107" s="4"/>
      <c r="J1107" s="3">
        <v>0.741540551</v>
      </c>
    </row>
    <row r="1108">
      <c r="A1108" s="1" t="s">
        <v>29</v>
      </c>
      <c r="B1108" s="1" t="s">
        <v>3</v>
      </c>
      <c r="C1108" s="1">
        <v>2014.0</v>
      </c>
      <c r="D1108" s="2">
        <v>6.456477642</v>
      </c>
      <c r="E1108" s="3">
        <v>10.49028683</v>
      </c>
      <c r="F1108" s="3">
        <v>0.947864413</v>
      </c>
      <c r="G1108" s="3">
        <v>71.48000336</v>
      </c>
      <c r="H1108" s="3">
        <v>0.738472342</v>
      </c>
      <c r="I1108" s="3">
        <v>-0.032065324</v>
      </c>
      <c r="J1108" s="3">
        <v>0.853887916</v>
      </c>
    </row>
    <row r="1109">
      <c r="A1109" s="1" t="s">
        <v>105</v>
      </c>
      <c r="B1109" s="1" t="s">
        <v>25</v>
      </c>
      <c r="C1109" s="1">
        <v>2014.0</v>
      </c>
      <c r="D1109" s="2">
        <v>4.267932892</v>
      </c>
      <c r="E1109" s="3">
        <v>9.395107269</v>
      </c>
      <c r="F1109" s="3">
        <v>0.804798007</v>
      </c>
      <c r="G1109" s="3">
        <v>66.12000275</v>
      </c>
      <c r="H1109" s="3">
        <v>0.867936432</v>
      </c>
      <c r="I1109" s="3">
        <v>0.292261451</v>
      </c>
      <c r="J1109" s="3">
        <v>0.790626824</v>
      </c>
    </row>
    <row r="1110">
      <c r="A1110" s="1" t="s">
        <v>106</v>
      </c>
      <c r="C1110" s="1">
        <v>2014.0</v>
      </c>
      <c r="D1110" s="2">
        <v>4.721938133</v>
      </c>
      <c r="E1110" s="3">
        <v>8.618412018</v>
      </c>
      <c r="F1110" s="3">
        <v>0.775086701</v>
      </c>
      <c r="G1110" s="4"/>
      <c r="H1110" s="3">
        <v>0.657049835</v>
      </c>
      <c r="I1110" s="3">
        <v>-0.160566866</v>
      </c>
      <c r="J1110" s="3">
        <v>0.804165423</v>
      </c>
    </row>
    <row r="1111">
      <c r="A1111" s="1" t="s">
        <v>154</v>
      </c>
      <c r="C1111" s="1">
        <v>2014.0</v>
      </c>
      <c r="D1111" s="2">
        <v>4.138672829</v>
      </c>
      <c r="E1111" s="3">
        <v>8.471488953</v>
      </c>
      <c r="F1111" s="3">
        <v>0.81061554</v>
      </c>
      <c r="G1111" s="3">
        <v>58.65999985</v>
      </c>
      <c r="H1111" s="3">
        <v>0.3900958</v>
      </c>
      <c r="I1111" s="3">
        <v>-0.076757103</v>
      </c>
      <c r="J1111" s="3">
        <v>0.793785036</v>
      </c>
    </row>
    <row r="1112">
      <c r="A1112" s="1" t="s">
        <v>30</v>
      </c>
      <c r="B1112" s="1" t="s">
        <v>3</v>
      </c>
      <c r="C1112" s="1">
        <v>2014.0</v>
      </c>
      <c r="D1112" s="2">
        <v>7.239147663</v>
      </c>
      <c r="E1112" s="3">
        <v>10.80484772</v>
      </c>
      <c r="F1112" s="3">
        <v>0.932719827</v>
      </c>
      <c r="G1112" s="3">
        <v>71.36000061</v>
      </c>
      <c r="H1112" s="3">
        <v>0.945273399</v>
      </c>
      <c r="I1112" s="3">
        <v>0.19847782</v>
      </c>
      <c r="J1112" s="3">
        <v>0.250389993</v>
      </c>
    </row>
    <row r="1113">
      <c r="A1113" s="1" t="s">
        <v>107</v>
      </c>
      <c r="B1113" s="1" t="s">
        <v>3</v>
      </c>
      <c r="C1113" s="1">
        <v>2014.0</v>
      </c>
      <c r="D1113" s="2">
        <v>7.492803574</v>
      </c>
      <c r="E1113" s="3">
        <v>11.12467289</v>
      </c>
      <c r="F1113" s="3">
        <v>0.958796322</v>
      </c>
      <c r="G1113" s="3">
        <v>71.63999939</v>
      </c>
      <c r="H1113" s="3">
        <v>0.949401438</v>
      </c>
      <c r="I1113" s="3">
        <v>0.053632557</v>
      </c>
      <c r="J1113" s="3">
        <v>0.283089578</v>
      </c>
    </row>
    <row r="1114">
      <c r="A1114" s="1" t="s">
        <v>108</v>
      </c>
      <c r="B1114" s="1" t="s">
        <v>19</v>
      </c>
      <c r="C1114" s="1">
        <v>2014.0</v>
      </c>
      <c r="D1114" s="2">
        <v>6.36349678</v>
      </c>
      <c r="E1114" s="3">
        <v>10.74941063</v>
      </c>
      <c r="F1114" s="3">
        <v>0.870011866</v>
      </c>
      <c r="G1114" s="4"/>
      <c r="H1114" s="3">
        <v>0.692899764</v>
      </c>
      <c r="I1114" s="3">
        <v>0.091174252</v>
      </c>
      <c r="J1114" s="3">
        <v>0.865740597</v>
      </c>
    </row>
    <row r="1115">
      <c r="A1115" s="1" t="s">
        <v>109</v>
      </c>
      <c r="B1115" s="1" t="s">
        <v>36</v>
      </c>
      <c r="C1115" s="1">
        <v>2014.0</v>
      </c>
      <c r="D1115" s="2">
        <v>4.896157742</v>
      </c>
      <c r="E1115" s="3">
        <v>7.957959652</v>
      </c>
      <c r="F1115" s="3">
        <v>0.809826255</v>
      </c>
      <c r="G1115" s="3">
        <v>61.29999924</v>
      </c>
      <c r="H1115" s="3">
        <v>0.852732241</v>
      </c>
      <c r="I1115" s="3">
        <v>-0.003727215</v>
      </c>
      <c r="J1115" s="3">
        <v>0.698430777</v>
      </c>
    </row>
    <row r="1116">
      <c r="A1116" s="1" t="s">
        <v>110</v>
      </c>
      <c r="B1116" s="1" t="s">
        <v>42</v>
      </c>
      <c r="C1116" s="1">
        <v>2014.0</v>
      </c>
      <c r="D1116" s="2">
        <v>3.483278513</v>
      </c>
      <c r="E1116" s="3">
        <v>7.717155933</v>
      </c>
      <c r="F1116" s="3">
        <v>0.789081037</v>
      </c>
      <c r="G1116" s="3">
        <v>56.04000092</v>
      </c>
      <c r="H1116" s="3">
        <v>0.654125094</v>
      </c>
      <c r="I1116" s="3">
        <v>0.10997434</v>
      </c>
      <c r="J1116" s="3">
        <v>0.877885878</v>
      </c>
    </row>
    <row r="1117">
      <c r="A1117" s="1" t="s">
        <v>111</v>
      </c>
      <c r="B1117" s="1" t="s">
        <v>47</v>
      </c>
      <c r="C1117" s="1">
        <v>2014.0</v>
      </c>
      <c r="D1117" s="2">
        <v>6.985463619</v>
      </c>
      <c r="E1117" s="3">
        <v>9.649187088</v>
      </c>
      <c r="F1117" s="3">
        <v>0.933167398</v>
      </c>
      <c r="G1117" s="3">
        <v>67.81999969</v>
      </c>
      <c r="H1117" s="3">
        <v>0.899846315</v>
      </c>
      <c r="I1117" s="3">
        <v>0.550825179</v>
      </c>
      <c r="J1117" s="3">
        <v>0.919834435</v>
      </c>
    </row>
    <row r="1118">
      <c r="A1118" s="1" t="s">
        <v>112</v>
      </c>
      <c r="B1118" s="1" t="s">
        <v>42</v>
      </c>
      <c r="C1118" s="1">
        <v>2014.0</v>
      </c>
      <c r="D1118" s="2">
        <v>2.83895874</v>
      </c>
      <c r="E1118" s="3">
        <v>7.509245396</v>
      </c>
      <c r="F1118" s="3">
        <v>0.444339007</v>
      </c>
      <c r="G1118" s="3">
        <v>53.75999832</v>
      </c>
      <c r="H1118" s="3">
        <v>0.663193226</v>
      </c>
      <c r="I1118" s="3">
        <v>-0.104941756</v>
      </c>
      <c r="J1118" s="3">
        <v>0.79534179</v>
      </c>
    </row>
    <row r="1119">
      <c r="A1119" s="1" t="s">
        <v>155</v>
      </c>
      <c r="B1119" s="1" t="s">
        <v>10</v>
      </c>
      <c r="C1119" s="1">
        <v>2014.0</v>
      </c>
      <c r="D1119" s="2">
        <v>4.763594627</v>
      </c>
      <c r="E1119" s="3">
        <v>9.284193993</v>
      </c>
      <c r="F1119" s="3">
        <v>0.680260599</v>
      </c>
      <c r="G1119" s="3">
        <v>66.62000275</v>
      </c>
      <c r="H1119" s="3">
        <v>0.588934243</v>
      </c>
      <c r="I1119" s="3">
        <v>-0.236709133</v>
      </c>
      <c r="J1119" s="3">
        <v>0.783134162</v>
      </c>
    </row>
    <row r="1120">
      <c r="A1120" s="1" t="s">
        <v>31</v>
      </c>
      <c r="C1120" s="1">
        <v>2014.0</v>
      </c>
      <c r="D1120" s="2">
        <v>5.579794407</v>
      </c>
      <c r="E1120" s="3">
        <v>10.11052322</v>
      </c>
      <c r="F1120" s="3">
        <v>0.863288283</v>
      </c>
      <c r="G1120" s="3">
        <v>67.54000092</v>
      </c>
      <c r="H1120" s="3">
        <v>0.649196088</v>
      </c>
      <c r="I1120" s="3">
        <v>-0.026465939</v>
      </c>
      <c r="J1120" s="3">
        <v>0.764013529</v>
      </c>
    </row>
    <row r="1121">
      <c r="A1121" s="1" t="s">
        <v>156</v>
      </c>
      <c r="B1121" s="1" t="s">
        <v>36</v>
      </c>
      <c r="C1121" s="1">
        <v>2014.0</v>
      </c>
      <c r="D1121" s="2">
        <v>5.787379265</v>
      </c>
      <c r="E1121" s="3">
        <v>9.391798973</v>
      </c>
      <c r="F1121" s="3">
        <v>0.908927441</v>
      </c>
      <c r="G1121" s="3">
        <v>61.38000107</v>
      </c>
      <c r="H1121" s="3">
        <v>0.804678082</v>
      </c>
      <c r="I1121" s="3">
        <v>0.031376246</v>
      </c>
      <c r="J1121" s="4"/>
    </row>
    <row r="1122">
      <c r="A1122" s="1" t="s">
        <v>114</v>
      </c>
      <c r="B1122" s="1" t="s">
        <v>42</v>
      </c>
      <c r="C1122" s="1">
        <v>2014.0</v>
      </c>
      <c r="D1122" s="2">
        <v>3.769919157</v>
      </c>
      <c r="E1122" s="3">
        <v>7.634238243</v>
      </c>
      <c r="F1122" s="3">
        <v>0.821205795</v>
      </c>
      <c r="G1122" s="3">
        <v>55.45999908</v>
      </c>
      <c r="H1122" s="3">
        <v>0.834174395</v>
      </c>
      <c r="I1122" s="3">
        <v>0.005992836</v>
      </c>
      <c r="J1122" s="3">
        <v>0.897995412</v>
      </c>
    </row>
    <row r="1123">
      <c r="A1123" s="1" t="s">
        <v>115</v>
      </c>
      <c r="B1123" s="1" t="s">
        <v>36</v>
      </c>
      <c r="C1123" s="1">
        <v>2014.0</v>
      </c>
      <c r="D1123" s="2">
        <v>4.297329903</v>
      </c>
      <c r="E1123" s="3">
        <v>9.42430687</v>
      </c>
      <c r="F1123" s="3">
        <v>0.876760185</v>
      </c>
      <c r="G1123" s="3">
        <v>63.47999954</v>
      </c>
      <c r="H1123" s="3">
        <v>0.533267498</v>
      </c>
      <c r="I1123" s="3">
        <v>0.080815636</v>
      </c>
      <c r="J1123" s="3">
        <v>0.926788926</v>
      </c>
    </row>
    <row r="1124">
      <c r="A1124" s="1" t="s">
        <v>116</v>
      </c>
      <c r="B1124" s="1" t="s">
        <v>10</v>
      </c>
      <c r="C1124" s="1">
        <v>2014.0</v>
      </c>
      <c r="D1124" s="2">
        <v>6.539854527</v>
      </c>
      <c r="E1124" s="3">
        <v>11.07184505</v>
      </c>
      <c r="F1124" s="4"/>
      <c r="G1124" s="3">
        <v>65.33999634</v>
      </c>
      <c r="H1124" s="4"/>
      <c r="I1124" s="4"/>
      <c r="J1124" s="4"/>
    </row>
    <row r="1125">
      <c r="A1125" s="1" t="s">
        <v>32</v>
      </c>
      <c r="B1125" s="1" t="s">
        <v>3</v>
      </c>
      <c r="C1125" s="1">
        <v>2014.0</v>
      </c>
      <c r="D1125" s="2">
        <v>6.758147717</v>
      </c>
      <c r="E1125" s="3">
        <v>10.69754314</v>
      </c>
      <c r="F1125" s="3">
        <v>0.910247326</v>
      </c>
      <c r="G1125" s="3">
        <v>69.63999939</v>
      </c>
      <c r="H1125" s="3">
        <v>0.85703969</v>
      </c>
      <c r="I1125" s="3">
        <v>0.350483507</v>
      </c>
      <c r="J1125" s="3">
        <v>0.484118432</v>
      </c>
    </row>
    <row r="1126">
      <c r="A1126" s="1" t="s">
        <v>117</v>
      </c>
      <c r="B1126" s="1" t="s">
        <v>1</v>
      </c>
      <c r="C1126" s="1">
        <v>2014.0</v>
      </c>
      <c r="D1126" s="2">
        <v>7.151114464</v>
      </c>
      <c r="E1126" s="3">
        <v>10.95620155</v>
      </c>
      <c r="F1126" s="3">
        <v>0.902097046</v>
      </c>
      <c r="G1126" s="3">
        <v>66.62000275</v>
      </c>
      <c r="H1126" s="3">
        <v>0.866076887</v>
      </c>
      <c r="I1126" s="3">
        <v>0.216903836</v>
      </c>
      <c r="J1126" s="3">
        <v>0.702267468</v>
      </c>
    </row>
    <row r="1127">
      <c r="A1127" s="1" t="s">
        <v>118</v>
      </c>
      <c r="B1127" s="1" t="s">
        <v>5</v>
      </c>
      <c r="C1127" s="1">
        <v>2014.0</v>
      </c>
      <c r="D1127" s="2">
        <v>6.561443806</v>
      </c>
      <c r="E1127" s="3">
        <v>10.02025032</v>
      </c>
      <c r="F1127" s="3">
        <v>0.901897848</v>
      </c>
      <c r="G1127" s="3">
        <v>67.41999817</v>
      </c>
      <c r="H1127" s="3">
        <v>0.904332876</v>
      </c>
      <c r="I1127" s="3">
        <v>-0.082714424</v>
      </c>
      <c r="J1127" s="3">
        <v>0.53349489</v>
      </c>
    </row>
    <row r="1128">
      <c r="A1128" s="1" t="s">
        <v>119</v>
      </c>
      <c r="B1128" s="1" t="s">
        <v>36</v>
      </c>
      <c r="C1128" s="1">
        <v>2014.0</v>
      </c>
      <c r="D1128" s="2">
        <v>6.049212456</v>
      </c>
      <c r="E1128" s="3">
        <v>8.711969376</v>
      </c>
      <c r="F1128" s="3">
        <v>0.952406049</v>
      </c>
      <c r="G1128" s="3">
        <v>63.25999832</v>
      </c>
      <c r="H1128" s="3">
        <v>0.954481184</v>
      </c>
      <c r="I1128" s="3">
        <v>0.05503799</v>
      </c>
      <c r="J1128" s="3">
        <v>0.536461055</v>
      </c>
    </row>
    <row r="1129">
      <c r="A1129" s="1" t="s">
        <v>33</v>
      </c>
      <c r="B1129" s="1" t="s">
        <v>5</v>
      </c>
      <c r="C1129" s="1">
        <v>2014.0</v>
      </c>
      <c r="D1129" s="2">
        <v>6.136096478</v>
      </c>
      <c r="E1129" s="3">
        <v>9.365731239</v>
      </c>
      <c r="F1129" s="3">
        <v>0.903955817</v>
      </c>
      <c r="G1129" s="3">
        <v>65.13999939</v>
      </c>
      <c r="H1129" s="3">
        <v>0.569961905</v>
      </c>
      <c r="I1129" s="3">
        <v>-0.188282639</v>
      </c>
      <c r="J1129" s="3">
        <v>0.826534986</v>
      </c>
    </row>
    <row r="1130">
      <c r="A1130" s="1" t="s">
        <v>120</v>
      </c>
      <c r="B1130" s="1" t="s">
        <v>47</v>
      </c>
      <c r="C1130" s="1">
        <v>2014.0</v>
      </c>
      <c r="D1130" s="2">
        <v>5.084923267</v>
      </c>
      <c r="E1130" s="3">
        <v>8.941402435</v>
      </c>
      <c r="F1130" s="3">
        <v>0.792168498</v>
      </c>
      <c r="G1130" s="3">
        <v>64.81999969</v>
      </c>
      <c r="H1130" s="4"/>
      <c r="I1130" s="3">
        <v>-0.018800916</v>
      </c>
      <c r="J1130" s="4"/>
    </row>
    <row r="1131">
      <c r="A1131" s="1" t="s">
        <v>138</v>
      </c>
      <c r="B1131" s="1" t="s">
        <v>10</v>
      </c>
      <c r="C1131" s="1">
        <v>2014.0</v>
      </c>
      <c r="D1131" s="2">
        <v>3.967957973</v>
      </c>
      <c r="E1131" s="3">
        <v>8.159071922</v>
      </c>
      <c r="F1131" s="3">
        <v>0.638252258</v>
      </c>
      <c r="G1131" s="3">
        <v>58.43999863</v>
      </c>
      <c r="H1131" s="3">
        <v>0.66390872</v>
      </c>
      <c r="I1131" s="3">
        <v>-0.162415519</v>
      </c>
      <c r="J1131" s="3">
        <v>0.885429204</v>
      </c>
    </row>
    <row r="1132">
      <c r="A1132" s="1" t="s">
        <v>121</v>
      </c>
      <c r="B1132" s="1" t="s">
        <v>42</v>
      </c>
      <c r="C1132" s="1">
        <v>2014.0</v>
      </c>
      <c r="D1132" s="2">
        <v>4.345837116</v>
      </c>
      <c r="E1132" s="3">
        <v>8.124429703</v>
      </c>
      <c r="F1132" s="3">
        <v>0.706222713</v>
      </c>
      <c r="G1132" s="3">
        <v>52.04000092</v>
      </c>
      <c r="H1132" s="3">
        <v>0.811824918</v>
      </c>
      <c r="I1132" s="3">
        <v>-0.011231022</v>
      </c>
      <c r="J1132" s="3">
        <v>0.80884099</v>
      </c>
    </row>
    <row r="1133">
      <c r="A1133" s="1" t="s">
        <v>122</v>
      </c>
      <c r="B1133" s="1" t="s">
        <v>42</v>
      </c>
      <c r="C1133" s="1">
        <v>2014.0</v>
      </c>
      <c r="D1133" s="2">
        <v>4.184450626</v>
      </c>
      <c r="E1133" s="3">
        <v>7.748008728</v>
      </c>
      <c r="F1133" s="3">
        <v>0.765838981</v>
      </c>
      <c r="G1133" s="3">
        <v>50.0</v>
      </c>
      <c r="H1133" s="3">
        <v>0.642033815</v>
      </c>
      <c r="I1133" s="3">
        <v>-0.058241516</v>
      </c>
      <c r="J1133" s="3">
        <v>0.820217133</v>
      </c>
    </row>
    <row r="1134">
      <c r="A1134" s="1" t="s">
        <v>139</v>
      </c>
      <c r="B1134" s="1" t="s">
        <v>25</v>
      </c>
      <c r="C1134" s="1">
        <v>2015.0</v>
      </c>
      <c r="D1134" s="2">
        <v>3.982854605</v>
      </c>
      <c r="E1134" s="3">
        <v>7.653833389</v>
      </c>
      <c r="F1134" s="3">
        <v>0.528597236</v>
      </c>
      <c r="G1134" s="3">
        <v>52.59999847</v>
      </c>
      <c r="H1134" s="3">
        <v>0.388927579</v>
      </c>
      <c r="I1134" s="3">
        <v>0.081652276</v>
      </c>
      <c r="J1134" s="3">
        <v>0.880638301</v>
      </c>
    </row>
    <row r="1135">
      <c r="A1135" s="1" t="s">
        <v>123</v>
      </c>
      <c r="B1135" s="1" t="s">
        <v>15</v>
      </c>
      <c r="C1135" s="1">
        <v>2015.0</v>
      </c>
      <c r="D1135" s="2">
        <v>4.606650829</v>
      </c>
      <c r="E1135" s="3">
        <v>9.382661819</v>
      </c>
      <c r="F1135" s="3">
        <v>0.639356136</v>
      </c>
      <c r="G1135" s="3">
        <v>69.0</v>
      </c>
      <c r="H1135" s="3">
        <v>0.703850687</v>
      </c>
      <c r="I1135" s="3">
        <v>-0.082491614</v>
      </c>
      <c r="J1135" s="3">
        <v>0.884793043</v>
      </c>
    </row>
    <row r="1136">
      <c r="A1136" s="1" t="s">
        <v>34</v>
      </c>
      <c r="B1136" s="1" t="s">
        <v>5</v>
      </c>
      <c r="C1136" s="1">
        <v>2015.0</v>
      </c>
      <c r="D1136" s="2">
        <v>6.69713068</v>
      </c>
      <c r="E1136" s="3">
        <v>10.08305073</v>
      </c>
      <c r="F1136" s="3">
        <v>0.926492274</v>
      </c>
      <c r="G1136" s="3">
        <v>66.90000153</v>
      </c>
      <c r="H1136" s="3">
        <v>0.881223679</v>
      </c>
      <c r="I1136" s="3">
        <v>-0.17755191</v>
      </c>
      <c r="J1136" s="3">
        <v>0.850906193</v>
      </c>
    </row>
    <row r="1137">
      <c r="A1137" s="1" t="s">
        <v>35</v>
      </c>
      <c r="B1137" s="1" t="s">
        <v>36</v>
      </c>
      <c r="C1137" s="1">
        <v>2015.0</v>
      </c>
      <c r="D1137" s="2">
        <v>4.34831953</v>
      </c>
      <c r="E1137" s="3">
        <v>9.350626945</v>
      </c>
      <c r="F1137" s="3">
        <v>0.722551048</v>
      </c>
      <c r="G1137" s="3">
        <v>66.0</v>
      </c>
      <c r="H1137" s="3">
        <v>0.551026642</v>
      </c>
      <c r="I1137" s="3">
        <v>-0.206866056</v>
      </c>
      <c r="J1137" s="3">
        <v>0.901462197</v>
      </c>
    </row>
    <row r="1138">
      <c r="A1138" s="1" t="s">
        <v>0</v>
      </c>
      <c r="B1138" s="1" t="s">
        <v>1</v>
      </c>
      <c r="C1138" s="1">
        <v>2015.0</v>
      </c>
      <c r="D1138" s="2">
        <v>7.309060574</v>
      </c>
      <c r="E1138" s="3">
        <v>10.76990891</v>
      </c>
      <c r="F1138" s="3">
        <v>0.95186156</v>
      </c>
      <c r="G1138" s="3">
        <v>70.59999847</v>
      </c>
      <c r="H1138" s="3">
        <v>0.921871006</v>
      </c>
      <c r="I1138" s="3">
        <v>0.328289151</v>
      </c>
      <c r="J1138" s="3">
        <v>0.356554389</v>
      </c>
    </row>
    <row r="1139">
      <c r="A1139" s="1" t="s">
        <v>37</v>
      </c>
      <c r="B1139" s="1" t="s">
        <v>3</v>
      </c>
      <c r="C1139" s="1">
        <v>2015.0</v>
      </c>
      <c r="D1139" s="2">
        <v>7.07644701</v>
      </c>
      <c r="E1139" s="3">
        <v>10.87566471</v>
      </c>
      <c r="F1139" s="3">
        <v>0.928110301</v>
      </c>
      <c r="G1139" s="3">
        <v>70.40000153</v>
      </c>
      <c r="H1139" s="3">
        <v>0.900305152</v>
      </c>
      <c r="I1139" s="3">
        <v>0.094909608</v>
      </c>
      <c r="J1139" s="3">
        <v>0.55747962</v>
      </c>
    </row>
    <row r="1140">
      <c r="A1140" s="1" t="s">
        <v>38</v>
      </c>
      <c r="B1140" s="1" t="s">
        <v>36</v>
      </c>
      <c r="C1140" s="1">
        <v>2015.0</v>
      </c>
      <c r="D1140" s="2">
        <v>5.146774769</v>
      </c>
      <c r="E1140" s="3">
        <v>9.605931282</v>
      </c>
      <c r="F1140" s="3">
        <v>0.785702765</v>
      </c>
      <c r="G1140" s="3">
        <v>63.09999847</v>
      </c>
      <c r="H1140" s="3">
        <v>0.764289498</v>
      </c>
      <c r="I1140" s="3">
        <v>-0.201021776</v>
      </c>
      <c r="J1140" s="3">
        <v>0.615552545</v>
      </c>
    </row>
    <row r="1141">
      <c r="A1141" s="1" t="s">
        <v>146</v>
      </c>
      <c r="B1141" s="1" t="s">
        <v>10</v>
      </c>
      <c r="C1141" s="1">
        <v>2015.0</v>
      </c>
      <c r="D1141" s="2">
        <v>6.00737524</v>
      </c>
      <c r="E1141" s="3">
        <v>10.78836441</v>
      </c>
      <c r="F1141" s="3">
        <v>0.852550745</v>
      </c>
      <c r="G1141" s="3">
        <v>66.19999695</v>
      </c>
      <c r="H1141" s="3">
        <v>0.84952116</v>
      </c>
      <c r="I1141" s="3">
        <v>0.107499674</v>
      </c>
      <c r="J1141" s="4"/>
    </row>
    <row r="1142">
      <c r="A1142" s="1" t="s">
        <v>39</v>
      </c>
      <c r="B1142" s="1" t="s">
        <v>25</v>
      </c>
      <c r="C1142" s="1">
        <v>2015.0</v>
      </c>
      <c r="D1142" s="2">
        <v>4.633473873</v>
      </c>
      <c r="E1142" s="3">
        <v>8.375026703</v>
      </c>
      <c r="F1142" s="3">
        <v>0.601468265</v>
      </c>
      <c r="G1142" s="3">
        <v>63.79999924</v>
      </c>
      <c r="H1142" s="3">
        <v>0.814796269</v>
      </c>
      <c r="I1142" s="3">
        <v>-0.082050033</v>
      </c>
      <c r="J1142" s="3">
        <v>0.720600903</v>
      </c>
    </row>
    <row r="1143">
      <c r="A1143" s="1" t="s">
        <v>40</v>
      </c>
      <c r="B1143" s="1" t="s">
        <v>36</v>
      </c>
      <c r="C1143" s="1">
        <v>2015.0</v>
      </c>
      <c r="D1143" s="2">
        <v>5.718907833</v>
      </c>
      <c r="E1143" s="3">
        <v>9.818078995</v>
      </c>
      <c r="F1143" s="3">
        <v>0.924072623</v>
      </c>
      <c r="G1143" s="3">
        <v>65.09999847</v>
      </c>
      <c r="H1143" s="3">
        <v>0.622753441</v>
      </c>
      <c r="I1143" s="3">
        <v>-0.095032595</v>
      </c>
      <c r="J1143" s="3">
        <v>0.668678164</v>
      </c>
    </row>
    <row r="1144">
      <c r="A1144" s="1" t="s">
        <v>2</v>
      </c>
      <c r="B1144" s="1" t="s">
        <v>3</v>
      </c>
      <c r="C1144" s="1">
        <v>2015.0</v>
      </c>
      <c r="D1144" s="2">
        <v>6.904219151</v>
      </c>
      <c r="E1144" s="3">
        <v>10.80884647</v>
      </c>
      <c r="F1144" s="3">
        <v>0.885208845</v>
      </c>
      <c r="G1144" s="3">
        <v>70.0</v>
      </c>
      <c r="H1144" s="3">
        <v>0.869474947</v>
      </c>
      <c r="I1144" s="3">
        <v>0.057947557</v>
      </c>
      <c r="J1144" s="3">
        <v>0.46878463</v>
      </c>
    </row>
    <row r="1145">
      <c r="A1145" s="1" t="s">
        <v>41</v>
      </c>
      <c r="B1145" s="1" t="s">
        <v>42</v>
      </c>
      <c r="C1145" s="1">
        <v>2015.0</v>
      </c>
      <c r="D1145" s="2">
        <v>3.624664307</v>
      </c>
      <c r="E1145" s="3">
        <v>7.955011368</v>
      </c>
      <c r="F1145" s="3">
        <v>0.434388518</v>
      </c>
      <c r="G1145" s="3">
        <v>54.29999924</v>
      </c>
      <c r="H1145" s="3">
        <v>0.733383596</v>
      </c>
      <c r="I1145" s="3">
        <v>-0.02617301</v>
      </c>
      <c r="J1145" s="3">
        <v>0.850098193</v>
      </c>
    </row>
    <row r="1146">
      <c r="A1146" s="1" t="s">
        <v>170</v>
      </c>
      <c r="C1146" s="1">
        <v>2015.0</v>
      </c>
      <c r="D1146" s="2">
        <v>5.082128525</v>
      </c>
      <c r="E1146" s="3">
        <v>9.197989464</v>
      </c>
      <c r="F1146" s="3">
        <v>0.847574413</v>
      </c>
      <c r="G1146" s="3">
        <v>62.59999847</v>
      </c>
      <c r="H1146" s="3">
        <v>0.83010155</v>
      </c>
      <c r="I1146" s="3">
        <v>0.275951028</v>
      </c>
      <c r="J1146" s="3">
        <v>0.633955777</v>
      </c>
    </row>
    <row r="1147">
      <c r="A1147" s="1" t="s">
        <v>43</v>
      </c>
      <c r="B1147" s="1" t="s">
        <v>5</v>
      </c>
      <c r="C1147" s="1">
        <v>2015.0</v>
      </c>
      <c r="D1147" s="2">
        <v>5.834329128</v>
      </c>
      <c r="E1147" s="3">
        <v>8.965176582</v>
      </c>
      <c r="F1147" s="3">
        <v>0.828705788</v>
      </c>
      <c r="G1147" s="3">
        <v>62.70000076</v>
      </c>
      <c r="H1147" s="3">
        <v>0.88362509</v>
      </c>
      <c r="I1147" s="3">
        <v>-0.030841332</v>
      </c>
      <c r="J1147" s="3">
        <v>0.862373948</v>
      </c>
    </row>
    <row r="1148">
      <c r="A1148" s="1" t="s">
        <v>125</v>
      </c>
      <c r="B1148" s="1" t="s">
        <v>15</v>
      </c>
      <c r="C1148" s="1">
        <v>2015.0</v>
      </c>
      <c r="D1148" s="2">
        <v>5.117177963</v>
      </c>
      <c r="E1148" s="3">
        <v>9.416748047</v>
      </c>
      <c r="F1148" s="3">
        <v>0.655723631</v>
      </c>
      <c r="G1148" s="3">
        <v>67.0</v>
      </c>
      <c r="H1148" s="3">
        <v>0.630698025</v>
      </c>
      <c r="I1148" s="3">
        <v>-0.054861378</v>
      </c>
      <c r="J1148" s="3">
        <v>0.959853649</v>
      </c>
    </row>
    <row r="1149">
      <c r="A1149" s="1" t="s">
        <v>44</v>
      </c>
      <c r="B1149" s="1" t="s">
        <v>42</v>
      </c>
      <c r="C1149" s="1">
        <v>2015.0</v>
      </c>
      <c r="D1149" s="2">
        <v>3.761964798</v>
      </c>
      <c r="E1149" s="3">
        <v>9.523887634</v>
      </c>
      <c r="F1149" s="3">
        <v>0.815656066</v>
      </c>
      <c r="G1149" s="3">
        <v>52.79999924</v>
      </c>
      <c r="H1149" s="3">
        <v>0.857168913</v>
      </c>
      <c r="I1149" s="3">
        <v>-0.105200648</v>
      </c>
      <c r="J1149" s="3">
        <v>0.860292971</v>
      </c>
    </row>
    <row r="1150">
      <c r="A1150" s="1" t="s">
        <v>4</v>
      </c>
      <c r="B1150" s="1" t="s">
        <v>5</v>
      </c>
      <c r="C1150" s="1">
        <v>2015.0</v>
      </c>
      <c r="D1150" s="2">
        <v>6.546896935</v>
      </c>
      <c r="E1150" s="3">
        <v>9.616577148</v>
      </c>
      <c r="F1150" s="3">
        <v>0.906693101</v>
      </c>
      <c r="G1150" s="3">
        <v>64.69999695</v>
      </c>
      <c r="H1150" s="3">
        <v>0.798935294</v>
      </c>
      <c r="I1150" s="3">
        <v>-0.018644908</v>
      </c>
      <c r="J1150" s="3">
        <v>0.771339059</v>
      </c>
    </row>
    <row r="1151">
      <c r="A1151" s="1" t="s">
        <v>126</v>
      </c>
      <c r="B1151" s="1" t="s">
        <v>15</v>
      </c>
      <c r="C1151" s="1">
        <v>2015.0</v>
      </c>
      <c r="D1151" s="2">
        <v>4.865401268</v>
      </c>
      <c r="E1151" s="3">
        <v>9.903078079</v>
      </c>
      <c r="F1151" s="3">
        <v>0.907517016</v>
      </c>
      <c r="G1151" s="3">
        <v>65.90000153</v>
      </c>
      <c r="H1151" s="3">
        <v>0.636817813</v>
      </c>
      <c r="I1151" s="3">
        <v>-0.20479691</v>
      </c>
      <c r="J1151" s="3">
        <v>0.941279948</v>
      </c>
    </row>
    <row r="1152">
      <c r="A1152" s="1" t="s">
        <v>45</v>
      </c>
      <c r="B1152" s="1" t="s">
        <v>42</v>
      </c>
      <c r="C1152" s="1">
        <v>2015.0</v>
      </c>
      <c r="D1152" s="2">
        <v>4.418930054</v>
      </c>
      <c r="E1152" s="3">
        <v>7.529865265</v>
      </c>
      <c r="F1152" s="3">
        <v>0.705393493</v>
      </c>
      <c r="G1152" s="3">
        <v>53.40000153</v>
      </c>
      <c r="H1152" s="3">
        <v>0.659102738</v>
      </c>
      <c r="I1152" s="3">
        <v>0.004729509</v>
      </c>
      <c r="J1152" s="3">
        <v>0.692723989</v>
      </c>
    </row>
    <row r="1153">
      <c r="A1153" s="1" t="s">
        <v>46</v>
      </c>
      <c r="B1153" s="1" t="s">
        <v>47</v>
      </c>
      <c r="C1153" s="1">
        <v>2015.0</v>
      </c>
      <c r="D1153" s="2">
        <v>4.162164688</v>
      </c>
      <c r="E1153" s="3">
        <v>8.178988457</v>
      </c>
      <c r="F1153" s="3">
        <v>0.728610277</v>
      </c>
      <c r="G1153" s="3">
        <v>60.70000076</v>
      </c>
      <c r="H1153" s="3">
        <v>0.956319809</v>
      </c>
      <c r="I1153" s="3">
        <v>0.207556576</v>
      </c>
      <c r="J1153" s="3">
        <v>0.825130224</v>
      </c>
    </row>
    <row r="1154">
      <c r="A1154" s="1" t="s">
        <v>48</v>
      </c>
      <c r="B1154" s="1" t="s">
        <v>42</v>
      </c>
      <c r="C1154" s="1">
        <v>2015.0</v>
      </c>
      <c r="D1154" s="2">
        <v>5.037964821</v>
      </c>
      <c r="E1154" s="3">
        <v>8.192779541</v>
      </c>
      <c r="F1154" s="3">
        <v>0.646312475</v>
      </c>
      <c r="G1154" s="3">
        <v>51.79999924</v>
      </c>
      <c r="H1154" s="3">
        <v>0.791428566</v>
      </c>
      <c r="I1154" s="3">
        <v>0.04406023</v>
      </c>
      <c r="J1154" s="3">
        <v>0.868049026</v>
      </c>
    </row>
    <row r="1155">
      <c r="A1155" s="1" t="s">
        <v>6</v>
      </c>
      <c r="B1155" s="1" t="s">
        <v>1</v>
      </c>
      <c r="C1155" s="1">
        <v>2015.0</v>
      </c>
      <c r="D1155" s="2">
        <v>7.412772655</v>
      </c>
      <c r="E1155" s="3">
        <v>10.76895142</v>
      </c>
      <c r="F1155" s="3">
        <v>0.939067066</v>
      </c>
      <c r="G1155" s="3">
        <v>71.09999847</v>
      </c>
      <c r="H1155" s="3">
        <v>0.931468964</v>
      </c>
      <c r="I1155" s="3">
        <v>0.248908401</v>
      </c>
      <c r="J1155" s="3">
        <v>0.427152246</v>
      </c>
    </row>
    <row r="1156">
      <c r="A1156" s="1" t="s">
        <v>49</v>
      </c>
      <c r="B1156" s="1" t="s">
        <v>42</v>
      </c>
      <c r="C1156" s="1">
        <v>2015.0</v>
      </c>
      <c r="D1156" s="2">
        <v>4.322675228</v>
      </c>
      <c r="E1156" s="3">
        <v>7.524701118</v>
      </c>
      <c r="F1156" s="3">
        <v>0.751252234</v>
      </c>
      <c r="G1156" s="3">
        <v>50.5</v>
      </c>
      <c r="H1156" s="3">
        <v>0.474360883</v>
      </c>
      <c r="I1156" s="3">
        <v>-0.030051373</v>
      </c>
      <c r="J1156" s="3">
        <v>0.88863939</v>
      </c>
    </row>
    <row r="1157">
      <c r="A1157" s="1" t="s">
        <v>50</v>
      </c>
      <c r="B1157" s="1" t="s">
        <v>5</v>
      </c>
      <c r="C1157" s="1">
        <v>2015.0</v>
      </c>
      <c r="D1157" s="2">
        <v>6.532749653</v>
      </c>
      <c r="E1157" s="3">
        <v>10.1049881</v>
      </c>
      <c r="F1157" s="3">
        <v>0.827141881</v>
      </c>
      <c r="G1157" s="3">
        <v>69.40000153</v>
      </c>
      <c r="H1157" s="3">
        <v>0.76888144</v>
      </c>
      <c r="I1157" s="3">
        <v>0.034404624</v>
      </c>
      <c r="J1157" s="3">
        <v>0.811511338</v>
      </c>
    </row>
    <row r="1158">
      <c r="A1158" s="1" t="s">
        <v>51</v>
      </c>
      <c r="B1158" s="1" t="s">
        <v>19</v>
      </c>
      <c r="C1158" s="1">
        <v>2015.0</v>
      </c>
      <c r="D1158" s="2">
        <v>5.303877831</v>
      </c>
      <c r="E1158" s="3">
        <v>9.44243145</v>
      </c>
      <c r="F1158" s="3">
        <v>0.793733716</v>
      </c>
      <c r="G1158" s="3">
        <v>68.0</v>
      </c>
      <c r="H1158" s="4"/>
      <c r="I1158" s="3">
        <v>-0.247148633</v>
      </c>
      <c r="J1158" s="4"/>
    </row>
    <row r="1159">
      <c r="A1159" s="1" t="s">
        <v>52</v>
      </c>
      <c r="B1159" s="1" t="s">
        <v>5</v>
      </c>
      <c r="C1159" s="1">
        <v>2015.0</v>
      </c>
      <c r="D1159" s="2">
        <v>6.387571812</v>
      </c>
      <c r="E1159" s="3">
        <v>9.562101364</v>
      </c>
      <c r="F1159" s="3">
        <v>0.889900029</v>
      </c>
      <c r="G1159" s="3">
        <v>68.30000305</v>
      </c>
      <c r="H1159" s="3">
        <v>0.790897965</v>
      </c>
      <c r="I1159" s="3">
        <v>-0.103279702</v>
      </c>
      <c r="J1159" s="3">
        <v>0.842899323</v>
      </c>
    </row>
    <row r="1160">
      <c r="A1160" s="1" t="s">
        <v>141</v>
      </c>
      <c r="B1160" s="1" t="s">
        <v>42</v>
      </c>
      <c r="C1160" s="1">
        <v>2015.0</v>
      </c>
      <c r="D1160" s="2">
        <v>4.690830231</v>
      </c>
      <c r="E1160" s="3">
        <v>8.519078255</v>
      </c>
      <c r="F1160" s="3">
        <v>0.642136157</v>
      </c>
      <c r="G1160" s="3">
        <v>54.90000153</v>
      </c>
      <c r="H1160" s="3">
        <v>0.85017246</v>
      </c>
      <c r="I1160" s="3">
        <v>-0.125980258</v>
      </c>
      <c r="J1160" s="3">
        <v>0.841359496</v>
      </c>
    </row>
    <row r="1161">
      <c r="A1161" s="1" t="s">
        <v>148</v>
      </c>
      <c r="C1161" s="1">
        <v>2015.0</v>
      </c>
      <c r="D1161" s="2">
        <v>3.902741671</v>
      </c>
      <c r="E1161" s="3">
        <v>6.939807892</v>
      </c>
      <c r="F1161" s="3">
        <v>0.767235577</v>
      </c>
      <c r="G1161" s="3">
        <v>52.40000153</v>
      </c>
      <c r="H1161" s="3">
        <v>0.573763788</v>
      </c>
      <c r="I1161" s="3">
        <v>-0.046406858</v>
      </c>
      <c r="J1161" s="3">
        <v>0.866378009</v>
      </c>
    </row>
    <row r="1162">
      <c r="A1162" s="1" t="s">
        <v>53</v>
      </c>
      <c r="B1162" s="1" t="s">
        <v>5</v>
      </c>
      <c r="C1162" s="1">
        <v>2015.0</v>
      </c>
      <c r="D1162" s="2">
        <v>6.854004383</v>
      </c>
      <c r="E1162" s="3">
        <v>9.849885941</v>
      </c>
      <c r="F1162" s="3">
        <v>0.878272951</v>
      </c>
      <c r="G1162" s="3">
        <v>70.0</v>
      </c>
      <c r="H1162" s="3">
        <v>0.906925678</v>
      </c>
      <c r="I1162" s="3">
        <v>-0.066175848</v>
      </c>
      <c r="J1162" s="3">
        <v>0.761419415</v>
      </c>
    </row>
    <row r="1163">
      <c r="A1163" s="1" t="s">
        <v>128</v>
      </c>
      <c r="B1163" s="1" t="s">
        <v>15</v>
      </c>
      <c r="C1163" s="1">
        <v>2015.0</v>
      </c>
      <c r="D1163" s="2">
        <v>5.205438137</v>
      </c>
      <c r="E1163" s="3">
        <v>10.12388706</v>
      </c>
      <c r="F1163" s="3">
        <v>0.768363416</v>
      </c>
      <c r="G1163" s="3">
        <v>67.90000153</v>
      </c>
      <c r="H1163" s="3">
        <v>0.693523049</v>
      </c>
      <c r="I1163" s="3">
        <v>-0.101610668</v>
      </c>
      <c r="J1163" s="3">
        <v>0.848545551</v>
      </c>
    </row>
    <row r="1164">
      <c r="A1164" s="1" t="s">
        <v>55</v>
      </c>
      <c r="B1164" s="1" t="s">
        <v>3</v>
      </c>
      <c r="C1164" s="1">
        <v>2015.0</v>
      </c>
      <c r="D1164" s="2">
        <v>5.439161301</v>
      </c>
      <c r="E1164" s="3">
        <v>10.45085621</v>
      </c>
      <c r="F1164" s="3">
        <v>0.769556105</v>
      </c>
      <c r="G1164" s="3">
        <v>71.59999847</v>
      </c>
      <c r="H1164" s="3">
        <v>0.62803483</v>
      </c>
      <c r="I1164" s="3">
        <v>0.109373726</v>
      </c>
      <c r="J1164" s="3">
        <v>0.892795146</v>
      </c>
    </row>
    <row r="1165">
      <c r="A1165" s="1" t="s">
        <v>7</v>
      </c>
      <c r="C1165" s="1">
        <v>2015.0</v>
      </c>
      <c r="D1165" s="2">
        <v>6.608017445</v>
      </c>
      <c r="E1165" s="3">
        <v>10.49594116</v>
      </c>
      <c r="F1165" s="3">
        <v>0.911362588</v>
      </c>
      <c r="G1165" s="3">
        <v>68.30000305</v>
      </c>
      <c r="H1165" s="3">
        <v>0.808484197</v>
      </c>
      <c r="I1165" s="3">
        <v>-0.149913684</v>
      </c>
      <c r="J1165" s="3">
        <v>0.886467457</v>
      </c>
    </row>
    <row r="1166">
      <c r="A1166" s="1" t="s">
        <v>8</v>
      </c>
      <c r="B1166" s="1" t="s">
        <v>3</v>
      </c>
      <c r="C1166" s="1">
        <v>2015.0</v>
      </c>
      <c r="D1166" s="2">
        <v>7.514424801</v>
      </c>
      <c r="E1166" s="3">
        <v>10.87601948</v>
      </c>
      <c r="F1166" s="3">
        <v>0.9597013</v>
      </c>
      <c r="G1166" s="3">
        <v>70.5</v>
      </c>
      <c r="H1166" s="3">
        <v>0.94143641</v>
      </c>
      <c r="I1166" s="3">
        <v>0.217878878</v>
      </c>
      <c r="J1166" s="3">
        <v>0.191016391</v>
      </c>
    </row>
    <row r="1167">
      <c r="A1167" s="1" t="s">
        <v>56</v>
      </c>
      <c r="B1167" s="1" t="s">
        <v>5</v>
      </c>
      <c r="C1167" s="1">
        <v>2015.0</v>
      </c>
      <c r="D1167" s="2">
        <v>5.061862469</v>
      </c>
      <c r="E1167" s="3">
        <v>9.62545681</v>
      </c>
      <c r="F1167" s="3">
        <v>0.893197775</v>
      </c>
      <c r="G1167" s="3">
        <v>63.20000076</v>
      </c>
      <c r="H1167" s="3">
        <v>0.856025338</v>
      </c>
      <c r="I1167" s="3">
        <v>-0.06784711</v>
      </c>
      <c r="J1167" s="3">
        <v>0.755288184</v>
      </c>
    </row>
    <row r="1168">
      <c r="A1168" s="1" t="s">
        <v>57</v>
      </c>
      <c r="B1168" s="1" t="s">
        <v>5</v>
      </c>
      <c r="C1168" s="1">
        <v>2015.0</v>
      </c>
      <c r="D1168" s="2">
        <v>5.964075089</v>
      </c>
      <c r="E1168" s="3">
        <v>9.384984016</v>
      </c>
      <c r="F1168" s="3">
        <v>0.855889201</v>
      </c>
      <c r="G1168" s="3">
        <v>67.5</v>
      </c>
      <c r="H1168" s="3">
        <v>0.800870478</v>
      </c>
      <c r="I1168" s="3">
        <v>-0.117104702</v>
      </c>
      <c r="J1168" s="3">
        <v>0.665827513</v>
      </c>
    </row>
    <row r="1169">
      <c r="A1169" s="1" t="s">
        <v>9</v>
      </c>
      <c r="B1169" s="1" t="s">
        <v>10</v>
      </c>
      <c r="C1169" s="1">
        <v>2015.0</v>
      </c>
      <c r="D1169" s="2">
        <v>4.762538433</v>
      </c>
      <c r="E1169" s="3">
        <v>9.210259438</v>
      </c>
      <c r="F1169" s="3">
        <v>0.729744256</v>
      </c>
      <c r="G1169" s="3">
        <v>62.0</v>
      </c>
      <c r="H1169" s="3">
        <v>0.659261465</v>
      </c>
      <c r="I1169" s="3">
        <v>-0.087560013</v>
      </c>
      <c r="J1169" s="3">
        <v>0.684498072</v>
      </c>
    </row>
    <row r="1170">
      <c r="A1170" s="1" t="s">
        <v>58</v>
      </c>
      <c r="B1170" s="1" t="s">
        <v>5</v>
      </c>
      <c r="C1170" s="1">
        <v>2015.0</v>
      </c>
      <c r="D1170" s="2">
        <v>6.018496037</v>
      </c>
      <c r="E1170" s="3">
        <v>9.019993782</v>
      </c>
      <c r="F1170" s="3">
        <v>0.790755391</v>
      </c>
      <c r="G1170" s="3">
        <v>63.5</v>
      </c>
      <c r="H1170" s="3">
        <v>0.733355939</v>
      </c>
      <c r="I1170" s="3">
        <v>-0.160051957</v>
      </c>
      <c r="J1170" s="3">
        <v>0.80454427</v>
      </c>
    </row>
    <row r="1171">
      <c r="A1171" s="1" t="s">
        <v>59</v>
      </c>
      <c r="B1171" s="1" t="s">
        <v>15</v>
      </c>
      <c r="C1171" s="1">
        <v>2015.0</v>
      </c>
      <c r="D1171" s="2">
        <v>5.628908634</v>
      </c>
      <c r="E1171" s="3">
        <v>10.34299374</v>
      </c>
      <c r="F1171" s="3">
        <v>0.917929649</v>
      </c>
      <c r="G1171" s="3">
        <v>68.30000305</v>
      </c>
      <c r="H1171" s="3">
        <v>0.814692378</v>
      </c>
      <c r="I1171" s="3">
        <v>-0.167214438</v>
      </c>
      <c r="J1171" s="3">
        <v>0.568734467</v>
      </c>
    </row>
    <row r="1172">
      <c r="A1172" s="1" t="s">
        <v>166</v>
      </c>
      <c r="B1172" s="1" t="s">
        <v>42</v>
      </c>
      <c r="C1172" s="1">
        <v>2015.0</v>
      </c>
      <c r="D1172" s="2">
        <v>4.573154926</v>
      </c>
      <c r="E1172" s="3">
        <v>7.467755318</v>
      </c>
      <c r="F1172" s="3">
        <v>0.625596821</v>
      </c>
      <c r="G1172" s="3">
        <v>58.29999924</v>
      </c>
      <c r="H1172" s="3">
        <v>0.802642584</v>
      </c>
      <c r="I1172" s="3">
        <v>0.11237932</v>
      </c>
      <c r="J1172" s="3">
        <v>0.56702733</v>
      </c>
    </row>
    <row r="1173">
      <c r="A1173" s="1" t="s">
        <v>60</v>
      </c>
      <c r="B1173" s="1" t="s">
        <v>3</v>
      </c>
      <c r="C1173" s="1">
        <v>2015.0</v>
      </c>
      <c r="D1173" s="2">
        <v>7.447925568</v>
      </c>
      <c r="E1173" s="3">
        <v>10.71602917</v>
      </c>
      <c r="F1173" s="3">
        <v>0.947800577</v>
      </c>
      <c r="G1173" s="3">
        <v>70.69999695</v>
      </c>
      <c r="H1173" s="3">
        <v>0.929861903</v>
      </c>
      <c r="I1173" s="3">
        <v>0.107025452</v>
      </c>
      <c r="J1173" s="3">
        <v>0.223369658</v>
      </c>
    </row>
    <row r="1174">
      <c r="A1174" s="1" t="s">
        <v>11</v>
      </c>
      <c r="B1174" s="1" t="s">
        <v>3</v>
      </c>
      <c r="C1174" s="1">
        <v>2015.0</v>
      </c>
      <c r="D1174" s="2">
        <v>6.357625008</v>
      </c>
      <c r="E1174" s="3">
        <v>10.67696476</v>
      </c>
      <c r="F1174" s="3">
        <v>0.895719409</v>
      </c>
      <c r="G1174" s="3">
        <v>71.69999695</v>
      </c>
      <c r="H1174" s="3">
        <v>0.817036211</v>
      </c>
      <c r="I1174" s="3">
        <v>-0.14313674</v>
      </c>
      <c r="J1174" s="3">
        <v>0.640602052</v>
      </c>
    </row>
    <row r="1175">
      <c r="A1175" s="1" t="s">
        <v>161</v>
      </c>
      <c r="B1175" s="1" t="s">
        <v>42</v>
      </c>
      <c r="C1175" s="1">
        <v>2015.0</v>
      </c>
      <c r="D1175" s="2">
        <v>4.66101265</v>
      </c>
      <c r="E1175" s="3">
        <v>9.608581543</v>
      </c>
      <c r="F1175" s="3">
        <v>0.755861998</v>
      </c>
      <c r="G1175" s="3">
        <v>56.29999924</v>
      </c>
      <c r="H1175" s="3">
        <v>0.671300709</v>
      </c>
      <c r="I1175" s="3">
        <v>-0.193966493</v>
      </c>
      <c r="J1175" s="3">
        <v>0.86677748</v>
      </c>
    </row>
    <row r="1176">
      <c r="A1176" s="1" t="s">
        <v>61</v>
      </c>
      <c r="B1176" s="1" t="s">
        <v>36</v>
      </c>
      <c r="C1176" s="1">
        <v>2015.0</v>
      </c>
      <c r="D1176" s="2">
        <v>4.121940613</v>
      </c>
      <c r="E1176" s="3">
        <v>9.441860199</v>
      </c>
      <c r="F1176" s="3">
        <v>0.517371595</v>
      </c>
      <c r="G1176" s="3">
        <v>64.19999695</v>
      </c>
      <c r="H1176" s="3">
        <v>0.639944971</v>
      </c>
      <c r="I1176" s="3">
        <v>-0.207956687</v>
      </c>
      <c r="J1176" s="3">
        <v>0.50241679</v>
      </c>
    </row>
    <row r="1177">
      <c r="A1177" s="1" t="s">
        <v>12</v>
      </c>
      <c r="B1177" s="1" t="s">
        <v>3</v>
      </c>
      <c r="C1177" s="1">
        <v>2015.0</v>
      </c>
      <c r="D1177" s="2">
        <v>7.037137508</v>
      </c>
      <c r="E1177" s="3">
        <v>10.84269905</v>
      </c>
      <c r="F1177" s="3">
        <v>0.925923228</v>
      </c>
      <c r="G1177" s="3">
        <v>70.09999847</v>
      </c>
      <c r="H1177" s="3">
        <v>0.889428854</v>
      </c>
      <c r="I1177" s="3">
        <v>0.173345014</v>
      </c>
      <c r="J1177" s="3">
        <v>0.412168294</v>
      </c>
    </row>
    <row r="1178">
      <c r="A1178" s="1" t="s">
        <v>62</v>
      </c>
      <c r="B1178" s="1" t="s">
        <v>42</v>
      </c>
      <c r="C1178" s="1">
        <v>2015.0</v>
      </c>
      <c r="D1178" s="2">
        <v>3.985916138</v>
      </c>
      <c r="E1178" s="3">
        <v>8.437417984</v>
      </c>
      <c r="F1178" s="3">
        <v>0.687448561</v>
      </c>
      <c r="G1178" s="3">
        <v>56.5</v>
      </c>
      <c r="H1178" s="3">
        <v>0.852016151</v>
      </c>
      <c r="I1178" s="3">
        <v>-0.039831378</v>
      </c>
      <c r="J1178" s="3">
        <v>0.94543612</v>
      </c>
    </row>
    <row r="1179">
      <c r="A1179" s="1" t="s">
        <v>13</v>
      </c>
      <c r="B1179" s="1" t="s">
        <v>3</v>
      </c>
      <c r="C1179" s="1">
        <v>2015.0</v>
      </c>
      <c r="D1179" s="2">
        <v>5.622519016</v>
      </c>
      <c r="E1179" s="3">
        <v>10.24921608</v>
      </c>
      <c r="F1179" s="3">
        <v>0.834824681</v>
      </c>
      <c r="G1179" s="3">
        <v>70.40000153</v>
      </c>
      <c r="H1179" s="3">
        <v>0.531736314</v>
      </c>
      <c r="I1179" s="3">
        <v>-0.275128067</v>
      </c>
      <c r="J1179" s="3">
        <v>0.823959649</v>
      </c>
    </row>
    <row r="1180">
      <c r="A1180" s="1" t="s">
        <v>63</v>
      </c>
      <c r="B1180" s="1" t="s">
        <v>5</v>
      </c>
      <c r="C1180" s="1">
        <v>2015.0</v>
      </c>
      <c r="D1180" s="2">
        <v>6.464986801</v>
      </c>
      <c r="E1180" s="3">
        <v>9.002781868</v>
      </c>
      <c r="F1180" s="3">
        <v>0.822837472</v>
      </c>
      <c r="G1180" s="3">
        <v>61.5</v>
      </c>
      <c r="H1180" s="3">
        <v>0.868639767</v>
      </c>
      <c r="I1180" s="3">
        <v>0.048504479</v>
      </c>
      <c r="J1180" s="3">
        <v>0.821654916</v>
      </c>
    </row>
    <row r="1181">
      <c r="A1181" s="1" t="s">
        <v>162</v>
      </c>
      <c r="B1181" s="1" t="s">
        <v>42</v>
      </c>
      <c r="C1181" s="1">
        <v>2015.0</v>
      </c>
      <c r="D1181" s="2">
        <v>3.504693508</v>
      </c>
      <c r="E1181" s="3">
        <v>7.627111912</v>
      </c>
      <c r="F1181" s="3">
        <v>0.578859627</v>
      </c>
      <c r="G1181" s="3">
        <v>51.5</v>
      </c>
      <c r="H1181" s="3">
        <v>0.66595304</v>
      </c>
      <c r="I1181" s="3">
        <v>0.006180016</v>
      </c>
      <c r="J1181" s="3">
        <v>0.762152016</v>
      </c>
    </row>
    <row r="1182">
      <c r="A1182" s="1" t="s">
        <v>64</v>
      </c>
      <c r="B1182" s="1" t="s">
        <v>5</v>
      </c>
      <c r="C1182" s="1">
        <v>2015.0</v>
      </c>
      <c r="D1182" s="2">
        <v>3.569762468</v>
      </c>
      <c r="E1182" s="3">
        <v>8.052311897</v>
      </c>
      <c r="F1182" s="3">
        <v>0.56431967</v>
      </c>
      <c r="G1182" s="3">
        <v>54.59999847</v>
      </c>
      <c r="H1182" s="3">
        <v>0.398295492</v>
      </c>
      <c r="I1182" s="3">
        <v>0.26277858</v>
      </c>
      <c r="J1182" s="3">
        <v>0.777403951</v>
      </c>
    </row>
    <row r="1183">
      <c r="A1183" s="1" t="s">
        <v>65</v>
      </c>
      <c r="B1183" s="1" t="s">
        <v>5</v>
      </c>
      <c r="C1183" s="1">
        <v>2015.0</v>
      </c>
      <c r="D1183" s="2">
        <v>4.845436573</v>
      </c>
      <c r="E1183" s="3">
        <v>8.552596092</v>
      </c>
      <c r="F1183" s="3">
        <v>0.772375524</v>
      </c>
      <c r="G1183" s="3">
        <v>61.29999924</v>
      </c>
      <c r="H1183" s="3">
        <v>0.534057677</v>
      </c>
      <c r="I1183" s="3">
        <v>-0.097825289</v>
      </c>
      <c r="J1183" s="3">
        <v>0.848082721</v>
      </c>
    </row>
    <row r="1184">
      <c r="A1184" s="1" t="s">
        <v>14</v>
      </c>
      <c r="B1184" s="1" t="s">
        <v>15</v>
      </c>
      <c r="C1184" s="1">
        <v>2015.0</v>
      </c>
      <c r="D1184" s="2">
        <v>5.34438324</v>
      </c>
      <c r="E1184" s="3">
        <v>10.22297001</v>
      </c>
      <c r="F1184" s="3">
        <v>0.858733833</v>
      </c>
      <c r="G1184" s="3">
        <v>66.59999847</v>
      </c>
      <c r="H1184" s="3">
        <v>0.557721376</v>
      </c>
      <c r="I1184" s="3">
        <v>-0.201611146</v>
      </c>
      <c r="J1184" s="3">
        <v>0.907530308</v>
      </c>
    </row>
    <row r="1185">
      <c r="A1185" s="1" t="s">
        <v>143</v>
      </c>
      <c r="B1185" s="1" t="s">
        <v>3</v>
      </c>
      <c r="C1185" s="1">
        <v>2015.0</v>
      </c>
      <c r="D1185" s="2">
        <v>7.498070717</v>
      </c>
      <c r="E1185" s="3">
        <v>10.86174393</v>
      </c>
      <c r="F1185" s="3">
        <v>0.980283201</v>
      </c>
      <c r="G1185" s="3">
        <v>71.90000153</v>
      </c>
      <c r="H1185" s="3">
        <v>0.94048512</v>
      </c>
      <c r="I1185" s="3">
        <v>0.295826077</v>
      </c>
      <c r="J1185" s="3">
        <v>0.638661802</v>
      </c>
    </row>
    <row r="1186">
      <c r="A1186" s="1" t="s">
        <v>67</v>
      </c>
      <c r="B1186" s="1" t="s">
        <v>25</v>
      </c>
      <c r="C1186" s="1">
        <v>2015.0</v>
      </c>
      <c r="D1186" s="2">
        <v>4.342079163</v>
      </c>
      <c r="E1186" s="3">
        <v>8.59635067</v>
      </c>
      <c r="F1186" s="3">
        <v>0.61013329</v>
      </c>
      <c r="G1186" s="3">
        <v>59.09999847</v>
      </c>
      <c r="H1186" s="3">
        <v>0.777225256</v>
      </c>
      <c r="I1186" s="3">
        <v>-0.007034807</v>
      </c>
      <c r="J1186" s="3">
        <v>0.776434958</v>
      </c>
    </row>
    <row r="1187">
      <c r="A1187" s="1" t="s">
        <v>68</v>
      </c>
      <c r="B1187" s="1" t="s">
        <v>47</v>
      </c>
      <c r="C1187" s="1">
        <v>2015.0</v>
      </c>
      <c r="D1187" s="2">
        <v>5.04279995</v>
      </c>
      <c r="E1187" s="3">
        <v>9.22245121</v>
      </c>
      <c r="F1187" s="3">
        <v>0.809478104</v>
      </c>
      <c r="G1187" s="3">
        <v>62.29999924</v>
      </c>
      <c r="H1187" s="3">
        <v>0.779418349</v>
      </c>
      <c r="I1187" s="3">
        <v>0.468549788</v>
      </c>
      <c r="J1187" s="3">
        <v>0.945967257</v>
      </c>
    </row>
    <row r="1188">
      <c r="A1188" s="1" t="s">
        <v>16</v>
      </c>
      <c r="B1188" s="1" t="s">
        <v>10</v>
      </c>
      <c r="C1188" s="1">
        <v>2015.0</v>
      </c>
      <c r="D1188" s="2">
        <v>4.749955654</v>
      </c>
      <c r="E1188" s="3">
        <v>9.547588348</v>
      </c>
      <c r="F1188" s="3">
        <v>0.572406888</v>
      </c>
      <c r="G1188" s="3">
        <v>65.69999695</v>
      </c>
      <c r="H1188" s="3">
        <v>0.780383229</v>
      </c>
      <c r="I1188" s="3">
        <v>0.166087151</v>
      </c>
      <c r="J1188" s="3">
        <v>0.698951244</v>
      </c>
    </row>
    <row r="1189">
      <c r="A1189" s="1" t="s">
        <v>144</v>
      </c>
      <c r="B1189" s="1" t="s">
        <v>10</v>
      </c>
      <c r="C1189" s="1">
        <v>2015.0</v>
      </c>
      <c r="D1189" s="2">
        <v>4.493377209</v>
      </c>
      <c r="E1189" s="3">
        <v>9.14539814</v>
      </c>
      <c r="F1189" s="3">
        <v>0.684434831</v>
      </c>
      <c r="G1189" s="3">
        <v>60.79999924</v>
      </c>
      <c r="H1189" s="3">
        <v>0.599459946</v>
      </c>
      <c r="I1189" s="3">
        <v>0.023362417</v>
      </c>
      <c r="J1189" s="3">
        <v>0.762167156</v>
      </c>
    </row>
    <row r="1190">
      <c r="A1190" s="1" t="s">
        <v>69</v>
      </c>
      <c r="B1190" s="1" t="s">
        <v>3</v>
      </c>
      <c r="C1190" s="1">
        <v>2015.0</v>
      </c>
      <c r="D1190" s="2">
        <v>6.830125332</v>
      </c>
      <c r="E1190" s="3">
        <v>11.1773243</v>
      </c>
      <c r="F1190" s="3">
        <v>0.95294255</v>
      </c>
      <c r="G1190" s="3">
        <v>70.69999695</v>
      </c>
      <c r="H1190" s="3">
        <v>0.892276943</v>
      </c>
      <c r="I1190" s="3">
        <v>0.227723688</v>
      </c>
      <c r="J1190" s="3">
        <v>0.408756912</v>
      </c>
    </row>
    <row r="1191">
      <c r="A1191" s="1" t="s">
        <v>70</v>
      </c>
      <c r="B1191" s="1" t="s">
        <v>10</v>
      </c>
      <c r="C1191" s="1">
        <v>2015.0</v>
      </c>
      <c r="D1191" s="2">
        <v>7.07941103</v>
      </c>
      <c r="E1191" s="3">
        <v>10.52731228</v>
      </c>
      <c r="F1191" s="3">
        <v>0.864130199</v>
      </c>
      <c r="G1191" s="3">
        <v>71.80000305</v>
      </c>
      <c r="H1191" s="3">
        <v>0.752783954</v>
      </c>
      <c r="I1191" s="3">
        <v>0.104991004</v>
      </c>
      <c r="J1191" s="3">
        <v>0.789429903</v>
      </c>
    </row>
    <row r="1192">
      <c r="A1192" s="1" t="s">
        <v>17</v>
      </c>
      <c r="B1192" s="1" t="s">
        <v>3</v>
      </c>
      <c r="C1192" s="1">
        <v>2015.0</v>
      </c>
      <c r="D1192" s="2">
        <v>5.847683907</v>
      </c>
      <c r="E1192" s="3">
        <v>10.60281086</v>
      </c>
      <c r="F1192" s="3">
        <v>0.908986509</v>
      </c>
      <c r="G1192" s="3">
        <v>71.59999847</v>
      </c>
      <c r="H1192" s="3">
        <v>0.574765742</v>
      </c>
      <c r="I1192" s="3">
        <v>-0.068002611</v>
      </c>
      <c r="J1192" s="3">
        <v>0.912753046</v>
      </c>
    </row>
    <row r="1193">
      <c r="A1193" s="1" t="s">
        <v>149</v>
      </c>
      <c r="B1193" s="1" t="s">
        <v>42</v>
      </c>
      <c r="C1193" s="1">
        <v>2015.0</v>
      </c>
      <c r="D1193" s="2">
        <v>4.445038795</v>
      </c>
      <c r="E1193" s="3">
        <v>8.377420425</v>
      </c>
      <c r="F1193" s="3">
        <v>0.703991652</v>
      </c>
      <c r="G1193" s="3">
        <v>52.5</v>
      </c>
      <c r="H1193" s="3">
        <v>0.7997455</v>
      </c>
      <c r="I1193" s="3">
        <v>-0.054536413</v>
      </c>
      <c r="J1193" s="3">
        <v>0.744249642</v>
      </c>
    </row>
    <row r="1194">
      <c r="A1194" s="1" t="s">
        <v>18</v>
      </c>
      <c r="B1194" s="1" t="s">
        <v>19</v>
      </c>
      <c r="C1194" s="1">
        <v>2015.0</v>
      </c>
      <c r="D1194" s="2">
        <v>5.879684448</v>
      </c>
      <c r="E1194" s="3">
        <v>10.6066494</v>
      </c>
      <c r="F1194" s="3">
        <v>0.922657192</v>
      </c>
      <c r="G1194" s="3">
        <v>73.59999847</v>
      </c>
      <c r="H1194" s="3">
        <v>0.831694186</v>
      </c>
      <c r="I1194" s="3">
        <v>-0.160575897</v>
      </c>
      <c r="J1194" s="3">
        <v>0.654443085</v>
      </c>
    </row>
    <row r="1195">
      <c r="A1195" s="1" t="s">
        <v>20</v>
      </c>
      <c r="B1195" s="1" t="s">
        <v>10</v>
      </c>
      <c r="C1195" s="1">
        <v>2015.0</v>
      </c>
      <c r="D1195" s="2">
        <v>5.404593468</v>
      </c>
      <c r="E1195" s="3">
        <v>9.201573372</v>
      </c>
      <c r="F1195" s="3">
        <v>0.830443859</v>
      </c>
      <c r="G1195" s="3">
        <v>67.59999847</v>
      </c>
      <c r="H1195" s="3">
        <v>0.766517043</v>
      </c>
      <c r="I1195" s="3">
        <v>-0.048336346</v>
      </c>
      <c r="J1195" s="4"/>
    </row>
    <row r="1196">
      <c r="A1196" s="1" t="s">
        <v>72</v>
      </c>
      <c r="B1196" s="1" t="s">
        <v>36</v>
      </c>
      <c r="C1196" s="1">
        <v>2015.0</v>
      </c>
      <c r="D1196" s="2">
        <v>5.949995041</v>
      </c>
      <c r="E1196" s="3">
        <v>10.09783745</v>
      </c>
      <c r="F1196" s="3">
        <v>0.931349277</v>
      </c>
      <c r="G1196" s="3">
        <v>63.40000153</v>
      </c>
      <c r="H1196" s="3">
        <v>0.740132809</v>
      </c>
      <c r="I1196" s="3">
        <v>-0.040709618</v>
      </c>
      <c r="J1196" s="3">
        <v>0.713844299</v>
      </c>
    </row>
    <row r="1197">
      <c r="A1197" s="1" t="s">
        <v>73</v>
      </c>
      <c r="B1197" s="1" t="s">
        <v>42</v>
      </c>
      <c r="C1197" s="1">
        <v>2015.0</v>
      </c>
      <c r="D1197" s="2">
        <v>4.357617855</v>
      </c>
      <c r="E1197" s="3">
        <v>8.334213257</v>
      </c>
      <c r="F1197" s="3">
        <v>0.77692306</v>
      </c>
      <c r="G1197" s="3">
        <v>56.09999847</v>
      </c>
      <c r="H1197" s="3">
        <v>0.792990327</v>
      </c>
      <c r="I1197" s="3">
        <v>0.212363929</v>
      </c>
      <c r="J1197" s="3">
        <v>0.852549851</v>
      </c>
    </row>
    <row r="1198">
      <c r="A1198" s="1" t="s">
        <v>130</v>
      </c>
      <c r="B1198" s="1" t="s">
        <v>15</v>
      </c>
      <c r="C1198" s="1">
        <v>2015.0</v>
      </c>
      <c r="D1198" s="2">
        <v>5.077460766</v>
      </c>
      <c r="E1198" s="3">
        <v>9.153251648</v>
      </c>
      <c r="F1198" s="3">
        <v>0.805270791</v>
      </c>
      <c r="G1198" s="4"/>
      <c r="H1198" s="3">
        <v>0.561048269</v>
      </c>
      <c r="I1198" s="3">
        <v>0.180007473</v>
      </c>
      <c r="J1198" s="3">
        <v>0.850647092</v>
      </c>
    </row>
    <row r="1199">
      <c r="A1199" s="1" t="s">
        <v>74</v>
      </c>
      <c r="B1199" s="1" t="s">
        <v>10</v>
      </c>
      <c r="C1199" s="1">
        <v>2015.0</v>
      </c>
      <c r="D1199" s="2">
        <v>6.146031857</v>
      </c>
      <c r="E1199" s="3">
        <v>10.89317989</v>
      </c>
      <c r="F1199" s="3">
        <v>0.823017776</v>
      </c>
      <c r="G1199" s="3">
        <v>70.19999695</v>
      </c>
      <c r="H1199" s="3">
        <v>0.821662426</v>
      </c>
      <c r="I1199" s="3">
        <v>0.078554049</v>
      </c>
      <c r="J1199" s="4"/>
    </row>
    <row r="1200">
      <c r="A1200" s="1" t="s">
        <v>75</v>
      </c>
      <c r="B1200" s="1" t="s">
        <v>36</v>
      </c>
      <c r="C1200" s="1">
        <v>2015.0</v>
      </c>
      <c r="D1200" s="2">
        <v>4.905375957</v>
      </c>
      <c r="E1200" s="3">
        <v>8.477441788</v>
      </c>
      <c r="F1200" s="3">
        <v>0.856584549</v>
      </c>
      <c r="G1200" s="3">
        <v>63.70000076</v>
      </c>
      <c r="H1200" s="3">
        <v>0.813175857</v>
      </c>
      <c r="I1200" s="3">
        <v>0.197422013</v>
      </c>
      <c r="J1200" s="3">
        <v>0.857725024</v>
      </c>
    </row>
    <row r="1201">
      <c r="A1201" s="1" t="s">
        <v>77</v>
      </c>
      <c r="B1201" s="1" t="s">
        <v>15</v>
      </c>
      <c r="C1201" s="1">
        <v>2015.0</v>
      </c>
      <c r="D1201" s="2">
        <v>5.880597591</v>
      </c>
      <c r="E1201" s="3">
        <v>10.1897316</v>
      </c>
      <c r="F1201" s="3">
        <v>0.879372418</v>
      </c>
      <c r="G1201" s="3">
        <v>65.80000305</v>
      </c>
      <c r="H1201" s="3">
        <v>0.65639317</v>
      </c>
      <c r="I1201" s="3">
        <v>-0.081558466</v>
      </c>
      <c r="J1201" s="3">
        <v>0.808400393</v>
      </c>
    </row>
    <row r="1202">
      <c r="A1202" s="1" t="s">
        <v>21</v>
      </c>
      <c r="B1202" s="1" t="s">
        <v>10</v>
      </c>
      <c r="C1202" s="1">
        <v>2015.0</v>
      </c>
      <c r="D1202" s="2">
        <v>5.171971321</v>
      </c>
      <c r="E1202" s="3">
        <v>9.717864037</v>
      </c>
      <c r="F1202" s="3">
        <v>0.741707742</v>
      </c>
      <c r="G1202" s="3">
        <v>65.69999695</v>
      </c>
      <c r="H1202" s="3">
        <v>0.596749783</v>
      </c>
      <c r="I1202" s="3">
        <v>0.067900911</v>
      </c>
      <c r="J1202" s="3">
        <v>0.888953269</v>
      </c>
    </row>
    <row r="1203">
      <c r="A1203" s="1" t="s">
        <v>131</v>
      </c>
      <c r="B1203" s="1" t="s">
        <v>42</v>
      </c>
      <c r="C1203" s="1">
        <v>2015.0</v>
      </c>
      <c r="D1203" s="2">
        <v>2.701591253</v>
      </c>
      <c r="E1203" s="3">
        <v>7.365847588</v>
      </c>
      <c r="F1203" s="3">
        <v>0.637665987</v>
      </c>
      <c r="G1203" s="3">
        <v>52.5</v>
      </c>
      <c r="H1203" s="3">
        <v>0.671430886</v>
      </c>
      <c r="I1203" s="3">
        <v>-0.062921792</v>
      </c>
      <c r="J1203" s="3">
        <v>0.902672648</v>
      </c>
    </row>
    <row r="1204">
      <c r="A1204" s="1" t="s">
        <v>167</v>
      </c>
      <c r="B1204" s="1" t="s">
        <v>10</v>
      </c>
      <c r="C1204" s="1">
        <v>2015.0</v>
      </c>
      <c r="D1204" s="2">
        <v>5.615404606</v>
      </c>
      <c r="E1204" s="3">
        <v>9.857912064</v>
      </c>
      <c r="F1204" s="3">
        <v>0.867987692</v>
      </c>
      <c r="G1204" s="3">
        <v>64.30000305</v>
      </c>
      <c r="H1204" s="3">
        <v>0.774544954</v>
      </c>
      <c r="I1204" s="3">
        <v>-0.086899519</v>
      </c>
      <c r="J1204" s="4"/>
    </row>
    <row r="1205">
      <c r="A1205" s="1" t="s">
        <v>78</v>
      </c>
      <c r="B1205" s="1" t="s">
        <v>15</v>
      </c>
      <c r="C1205" s="1">
        <v>2015.0</v>
      </c>
      <c r="D1205" s="2">
        <v>5.711378098</v>
      </c>
      <c r="E1205" s="3">
        <v>10.33358669</v>
      </c>
      <c r="F1205" s="3">
        <v>0.92852354</v>
      </c>
      <c r="G1205" s="3">
        <v>65.30000305</v>
      </c>
      <c r="H1205" s="3">
        <v>0.641470194</v>
      </c>
      <c r="I1205" s="3">
        <v>-0.257424742</v>
      </c>
      <c r="J1205" s="3">
        <v>0.92417407</v>
      </c>
    </row>
    <row r="1206">
      <c r="A1206" s="1" t="s">
        <v>150</v>
      </c>
      <c r="B1206" s="1" t="s">
        <v>3</v>
      </c>
      <c r="C1206" s="1">
        <v>2015.0</v>
      </c>
      <c r="D1206" s="2">
        <v>6.701571465</v>
      </c>
      <c r="E1206" s="3">
        <v>11.6367588</v>
      </c>
      <c r="F1206" s="3">
        <v>0.933604598</v>
      </c>
      <c r="G1206" s="3">
        <v>71.5</v>
      </c>
      <c r="H1206" s="3">
        <v>0.932256401</v>
      </c>
      <c r="I1206" s="3">
        <v>0.045660511</v>
      </c>
      <c r="J1206" s="3">
        <v>0.37539047</v>
      </c>
    </row>
    <row r="1207">
      <c r="A1207" s="1" t="s">
        <v>79</v>
      </c>
      <c r="B1207" s="1" t="s">
        <v>42</v>
      </c>
      <c r="C1207" s="1">
        <v>2015.0</v>
      </c>
      <c r="D1207" s="2">
        <v>3.592514038</v>
      </c>
      <c r="E1207" s="3">
        <v>7.318787575</v>
      </c>
      <c r="F1207" s="3">
        <v>0.646716535</v>
      </c>
      <c r="G1207" s="3">
        <v>56.29999924</v>
      </c>
      <c r="H1207" s="3">
        <v>0.544753611</v>
      </c>
      <c r="I1207" s="3">
        <v>-0.040393695</v>
      </c>
      <c r="J1207" s="3">
        <v>0.860953391</v>
      </c>
    </row>
    <row r="1208">
      <c r="A1208" s="1" t="s">
        <v>80</v>
      </c>
      <c r="B1208" s="1" t="s">
        <v>42</v>
      </c>
      <c r="C1208" s="1">
        <v>2015.0</v>
      </c>
      <c r="D1208" s="2">
        <v>3.86763835</v>
      </c>
      <c r="E1208" s="3">
        <v>7.272983074</v>
      </c>
      <c r="F1208" s="3">
        <v>0.494381636</v>
      </c>
      <c r="G1208" s="3">
        <v>54.90000153</v>
      </c>
      <c r="H1208" s="3">
        <v>0.801390707</v>
      </c>
      <c r="I1208" s="3">
        <v>0.032590926</v>
      </c>
      <c r="J1208" s="3">
        <v>0.834825397</v>
      </c>
    </row>
    <row r="1209">
      <c r="A1209" s="1" t="s">
        <v>81</v>
      </c>
      <c r="B1209" s="1" t="s">
        <v>47</v>
      </c>
      <c r="C1209" s="1">
        <v>2015.0</v>
      </c>
      <c r="D1209" s="2">
        <v>6.322121143</v>
      </c>
      <c r="E1209" s="3">
        <v>10.09209156</v>
      </c>
      <c r="F1209" s="3">
        <v>0.817616284</v>
      </c>
      <c r="G1209" s="3">
        <v>65.80000305</v>
      </c>
      <c r="H1209" s="3">
        <v>0.674594462</v>
      </c>
      <c r="I1209" s="3">
        <v>0.220472902</v>
      </c>
      <c r="J1209" s="3">
        <v>0.837892234</v>
      </c>
    </row>
    <row r="1210">
      <c r="A1210" s="1" t="s">
        <v>82</v>
      </c>
      <c r="B1210" s="1" t="s">
        <v>42</v>
      </c>
      <c r="C1210" s="1">
        <v>2015.0</v>
      </c>
      <c r="D1210" s="2">
        <v>4.582098484</v>
      </c>
      <c r="E1210" s="3">
        <v>7.630509377</v>
      </c>
      <c r="F1210" s="3">
        <v>0.830189168</v>
      </c>
      <c r="G1210" s="3">
        <v>53.0</v>
      </c>
      <c r="H1210" s="3">
        <v>0.633753538</v>
      </c>
      <c r="I1210" s="3">
        <v>-0.066475324</v>
      </c>
      <c r="J1210" s="3">
        <v>0.800046742</v>
      </c>
    </row>
    <row r="1211">
      <c r="A1211" s="1" t="s">
        <v>151</v>
      </c>
      <c r="B1211" s="1" t="s">
        <v>3</v>
      </c>
      <c r="C1211" s="1">
        <v>2015.0</v>
      </c>
      <c r="D1211" s="2">
        <v>6.61339426</v>
      </c>
      <c r="E1211" s="3">
        <v>10.59423065</v>
      </c>
      <c r="F1211" s="3">
        <v>0.918764889</v>
      </c>
      <c r="G1211" s="3">
        <v>71.30000305</v>
      </c>
      <c r="H1211" s="3">
        <v>0.91217804</v>
      </c>
      <c r="I1211" s="3">
        <v>0.340854287</v>
      </c>
      <c r="J1211" s="3">
        <v>0.663886309</v>
      </c>
    </row>
    <row r="1212">
      <c r="A1212" s="1" t="s">
        <v>132</v>
      </c>
      <c r="B1212" s="1" t="s">
        <v>42</v>
      </c>
      <c r="C1212" s="1">
        <v>2015.0</v>
      </c>
      <c r="D1212" s="2">
        <v>3.922664165</v>
      </c>
      <c r="E1212" s="3">
        <v>8.547121048</v>
      </c>
      <c r="F1212" s="3">
        <v>0.874945939</v>
      </c>
      <c r="G1212" s="3">
        <v>58.90000153</v>
      </c>
      <c r="H1212" s="3">
        <v>0.447086573</v>
      </c>
      <c r="I1212" s="3">
        <v>0.052734852</v>
      </c>
      <c r="J1212" s="3">
        <v>0.715358436</v>
      </c>
    </row>
    <row r="1213">
      <c r="A1213" s="1" t="s">
        <v>22</v>
      </c>
      <c r="B1213" s="1" t="s">
        <v>5</v>
      </c>
      <c r="C1213" s="1">
        <v>2015.0</v>
      </c>
      <c r="D1213" s="2">
        <v>6.236287117</v>
      </c>
      <c r="E1213" s="3">
        <v>9.880367279</v>
      </c>
      <c r="F1213" s="3">
        <v>0.760614276</v>
      </c>
      <c r="G1213" s="3">
        <v>65.80000305</v>
      </c>
      <c r="H1213" s="3">
        <v>0.719465971</v>
      </c>
      <c r="I1213" s="3">
        <v>-0.156222522</v>
      </c>
      <c r="J1213" s="3">
        <v>0.707971931</v>
      </c>
    </row>
    <row r="1214">
      <c r="A1214" s="1" t="s">
        <v>83</v>
      </c>
      <c r="B1214" s="1" t="s">
        <v>36</v>
      </c>
      <c r="C1214" s="1">
        <v>2015.0</v>
      </c>
      <c r="D1214" s="2">
        <v>6.017472267</v>
      </c>
      <c r="E1214" s="3">
        <v>9.245276451</v>
      </c>
      <c r="F1214" s="3">
        <v>0.8399055</v>
      </c>
      <c r="G1214" s="3">
        <v>62.90000153</v>
      </c>
      <c r="H1214" s="3">
        <v>0.595241427</v>
      </c>
      <c r="I1214" s="3">
        <v>-0.092726655</v>
      </c>
      <c r="J1214" s="3">
        <v>0.943118811</v>
      </c>
    </row>
    <row r="1215">
      <c r="A1215" s="1" t="s">
        <v>133</v>
      </c>
      <c r="B1215" s="1" t="s">
        <v>19</v>
      </c>
      <c r="C1215" s="1">
        <v>2015.0</v>
      </c>
      <c r="D1215" s="2">
        <v>4.982719898</v>
      </c>
      <c r="E1215" s="3">
        <v>9.317831039</v>
      </c>
      <c r="F1215" s="3">
        <v>0.905524373</v>
      </c>
      <c r="G1215" s="3">
        <v>59.90000153</v>
      </c>
      <c r="H1215" s="3">
        <v>0.685510755</v>
      </c>
      <c r="I1215" s="3">
        <v>0.169322208</v>
      </c>
      <c r="J1215" s="3">
        <v>0.900218189</v>
      </c>
    </row>
    <row r="1216">
      <c r="A1216" s="1" t="s">
        <v>134</v>
      </c>
      <c r="B1216" s="1" t="s">
        <v>15</v>
      </c>
      <c r="C1216" s="1">
        <v>2015.0</v>
      </c>
      <c r="D1216" s="2">
        <v>5.124921322</v>
      </c>
      <c r="E1216" s="3">
        <v>9.81284523</v>
      </c>
      <c r="F1216" s="3">
        <v>0.73963052</v>
      </c>
      <c r="G1216" s="3">
        <v>66.59999847</v>
      </c>
      <c r="H1216" s="3">
        <v>0.583317339</v>
      </c>
      <c r="I1216" s="3">
        <v>-0.147677779</v>
      </c>
      <c r="J1216" s="3">
        <v>0.781232595</v>
      </c>
    </row>
    <row r="1217">
      <c r="A1217" s="1" t="s">
        <v>158</v>
      </c>
      <c r="B1217" s="1" t="s">
        <v>10</v>
      </c>
      <c r="C1217" s="1">
        <v>2015.0</v>
      </c>
      <c r="D1217" s="2">
        <v>5.163156986</v>
      </c>
      <c r="E1217" s="3">
        <v>8.947375298</v>
      </c>
      <c r="F1217" s="3">
        <v>0.605917633</v>
      </c>
      <c r="G1217" s="3">
        <v>63.29999924</v>
      </c>
      <c r="H1217" s="3">
        <v>0.712933421</v>
      </c>
      <c r="I1217" s="3">
        <v>-0.235815093</v>
      </c>
      <c r="J1217" s="3">
        <v>0.841856956</v>
      </c>
    </row>
    <row r="1218">
      <c r="A1218" s="1" t="s">
        <v>84</v>
      </c>
      <c r="B1218" s="1" t="s">
        <v>42</v>
      </c>
      <c r="C1218" s="1">
        <v>2015.0</v>
      </c>
      <c r="D1218" s="2">
        <v>4.549767494</v>
      </c>
      <c r="E1218" s="3">
        <v>7.148315907</v>
      </c>
      <c r="F1218" s="3">
        <v>0.665858209</v>
      </c>
      <c r="G1218" s="3">
        <v>48.59999847</v>
      </c>
      <c r="H1218" s="3">
        <v>0.813229263</v>
      </c>
      <c r="I1218" s="3">
        <v>0.086979166</v>
      </c>
      <c r="J1218" s="3">
        <v>0.631573498</v>
      </c>
    </row>
    <row r="1219">
      <c r="A1219" s="1" t="s">
        <v>168</v>
      </c>
      <c r="B1219" s="1" t="s">
        <v>47</v>
      </c>
      <c r="C1219" s="1">
        <v>2015.0</v>
      </c>
      <c r="D1219" s="2">
        <v>4.223846436</v>
      </c>
      <c r="E1219" s="3">
        <v>8.229056358</v>
      </c>
      <c r="F1219" s="3">
        <v>0.752064288</v>
      </c>
      <c r="G1219" s="3">
        <v>59.59999847</v>
      </c>
      <c r="H1219" s="3">
        <v>0.80797106</v>
      </c>
      <c r="I1219" s="3">
        <v>0.69470036</v>
      </c>
      <c r="J1219" s="3">
        <v>0.633305192</v>
      </c>
    </row>
    <row r="1220">
      <c r="A1220" s="1" t="s">
        <v>85</v>
      </c>
      <c r="B1220" s="1" t="s">
        <v>25</v>
      </c>
      <c r="C1220" s="1">
        <v>2015.0</v>
      </c>
      <c r="D1220" s="2">
        <v>4.812436581</v>
      </c>
      <c r="E1220" s="3">
        <v>8.089492798</v>
      </c>
      <c r="F1220" s="3">
        <v>0.74761188</v>
      </c>
      <c r="G1220" s="3">
        <v>60.20000076</v>
      </c>
      <c r="H1220" s="3">
        <v>0.763447225</v>
      </c>
      <c r="I1220" s="3">
        <v>0.217327312</v>
      </c>
      <c r="J1220" s="3">
        <v>0.823508382</v>
      </c>
    </row>
    <row r="1221">
      <c r="A1221" s="1" t="s">
        <v>23</v>
      </c>
      <c r="B1221" s="1" t="s">
        <v>3</v>
      </c>
      <c r="C1221" s="1">
        <v>2015.0</v>
      </c>
      <c r="D1221" s="2">
        <v>7.324437141</v>
      </c>
      <c r="E1221" s="3">
        <v>10.87755871</v>
      </c>
      <c r="F1221" s="3">
        <v>0.879010439</v>
      </c>
      <c r="G1221" s="3">
        <v>71.09999847</v>
      </c>
      <c r="H1221" s="3">
        <v>0.903978765</v>
      </c>
      <c r="I1221" s="3">
        <v>0.257405758</v>
      </c>
      <c r="J1221" s="3">
        <v>0.41182211</v>
      </c>
    </row>
    <row r="1222">
      <c r="A1222" s="1" t="s">
        <v>86</v>
      </c>
      <c r="B1222" s="1" t="s">
        <v>1</v>
      </c>
      <c r="C1222" s="1">
        <v>2015.0</v>
      </c>
      <c r="D1222" s="2">
        <v>7.418120861</v>
      </c>
      <c r="E1222" s="3">
        <v>10.62182236</v>
      </c>
      <c r="F1222" s="3">
        <v>0.98734349</v>
      </c>
      <c r="G1222" s="3">
        <v>69.90000153</v>
      </c>
      <c r="H1222" s="3">
        <v>0.941784263</v>
      </c>
      <c r="I1222" s="3">
        <v>0.324307948</v>
      </c>
      <c r="J1222" s="3">
        <v>0.185888708</v>
      </c>
    </row>
    <row r="1223">
      <c r="A1223" s="1" t="s">
        <v>87</v>
      </c>
      <c r="B1223" s="1" t="s">
        <v>5</v>
      </c>
      <c r="C1223" s="1">
        <v>2015.0</v>
      </c>
      <c r="D1223" s="2">
        <v>5.924112797</v>
      </c>
      <c r="E1223" s="3">
        <v>8.623893738</v>
      </c>
      <c r="F1223" s="3">
        <v>0.826908529</v>
      </c>
      <c r="G1223" s="3">
        <v>65.19999695</v>
      </c>
      <c r="H1223" s="3">
        <v>0.809259176</v>
      </c>
      <c r="I1223" s="3">
        <v>0.075562447</v>
      </c>
      <c r="J1223" s="3">
        <v>0.727998376</v>
      </c>
    </row>
    <row r="1224">
      <c r="A1224" s="1" t="s">
        <v>88</v>
      </c>
      <c r="B1224" s="1" t="s">
        <v>42</v>
      </c>
      <c r="C1224" s="1">
        <v>2015.0</v>
      </c>
      <c r="D1224" s="2">
        <v>3.671453714</v>
      </c>
      <c r="E1224" s="3">
        <v>7.025013924</v>
      </c>
      <c r="F1224" s="3">
        <v>0.713019609</v>
      </c>
      <c r="G1224" s="3">
        <v>54.09999847</v>
      </c>
      <c r="H1224" s="3">
        <v>0.728128314</v>
      </c>
      <c r="I1224" s="3">
        <v>-0.032866538</v>
      </c>
      <c r="J1224" s="3">
        <v>0.702549696</v>
      </c>
    </row>
    <row r="1225">
      <c r="A1225" s="1" t="s">
        <v>89</v>
      </c>
      <c r="B1225" s="1" t="s">
        <v>42</v>
      </c>
      <c r="C1225" s="1">
        <v>2015.0</v>
      </c>
      <c r="D1225" s="2">
        <v>4.932914734</v>
      </c>
      <c r="E1225" s="3">
        <v>8.599528313</v>
      </c>
      <c r="F1225" s="3">
        <v>0.811647654</v>
      </c>
      <c r="G1225" s="3">
        <v>53.09999847</v>
      </c>
      <c r="H1225" s="3">
        <v>0.680470288</v>
      </c>
      <c r="I1225" s="3">
        <v>-0.03668971</v>
      </c>
      <c r="J1225" s="3">
        <v>0.926109254</v>
      </c>
    </row>
    <row r="1226">
      <c r="A1226" s="1" t="s">
        <v>136</v>
      </c>
      <c r="B1226" s="1" t="s">
        <v>15</v>
      </c>
      <c r="C1226" s="1">
        <v>2015.0</v>
      </c>
      <c r="D1226" s="2">
        <v>4.975589752</v>
      </c>
      <c r="E1226" s="3">
        <v>9.625226974</v>
      </c>
      <c r="F1226" s="3">
        <v>0.766368151</v>
      </c>
      <c r="G1226" s="3">
        <v>65.30000305</v>
      </c>
      <c r="H1226" s="3">
        <v>0.660318911</v>
      </c>
      <c r="I1226" s="3">
        <v>-0.050758671</v>
      </c>
      <c r="J1226" s="3">
        <v>0.824178994</v>
      </c>
    </row>
    <row r="1227">
      <c r="A1227" s="1" t="s">
        <v>90</v>
      </c>
      <c r="B1227" s="1" t="s">
        <v>3</v>
      </c>
      <c r="C1227" s="1">
        <v>2015.0</v>
      </c>
      <c r="D1227" s="2">
        <v>7.603433609</v>
      </c>
      <c r="E1227" s="3">
        <v>11.0506916</v>
      </c>
      <c r="F1227" s="3">
        <v>0.946833968</v>
      </c>
      <c r="G1227" s="3">
        <v>71.19999695</v>
      </c>
      <c r="H1227" s="3">
        <v>0.947620511</v>
      </c>
      <c r="I1227" s="3">
        <v>0.251130641</v>
      </c>
      <c r="J1227" s="3">
        <v>0.298814356</v>
      </c>
    </row>
    <row r="1228">
      <c r="A1228" s="1" t="s">
        <v>24</v>
      </c>
      <c r="B1228" s="1" t="s">
        <v>25</v>
      </c>
      <c r="C1228" s="1">
        <v>2015.0</v>
      </c>
      <c r="D1228" s="2">
        <v>4.823194981</v>
      </c>
      <c r="E1228" s="3">
        <v>8.423455238</v>
      </c>
      <c r="F1228" s="3">
        <v>0.561720133</v>
      </c>
      <c r="G1228" s="3">
        <v>55.79999924</v>
      </c>
      <c r="H1228" s="3">
        <v>0.586546242</v>
      </c>
      <c r="I1228" s="3">
        <v>0.078667432</v>
      </c>
      <c r="J1228" s="3">
        <v>0.716641188</v>
      </c>
    </row>
    <row r="1229">
      <c r="A1229" s="1" t="s">
        <v>91</v>
      </c>
      <c r="B1229" s="1" t="s">
        <v>5</v>
      </c>
      <c r="C1229" s="1">
        <v>2015.0</v>
      </c>
      <c r="D1229" s="2">
        <v>6.605550289</v>
      </c>
      <c r="E1229" s="3">
        <v>10.25811291</v>
      </c>
      <c r="F1229" s="3">
        <v>0.88261503</v>
      </c>
      <c r="G1229" s="3">
        <v>68.30000305</v>
      </c>
      <c r="H1229" s="3">
        <v>0.846669197</v>
      </c>
      <c r="I1229" s="3">
        <v>-0.011002043</v>
      </c>
      <c r="J1229" s="3">
        <v>0.809942901</v>
      </c>
    </row>
    <row r="1230">
      <c r="A1230" s="1" t="s">
        <v>92</v>
      </c>
      <c r="B1230" s="1" t="s">
        <v>5</v>
      </c>
      <c r="C1230" s="1">
        <v>2015.0</v>
      </c>
      <c r="D1230" s="2">
        <v>5.559724331</v>
      </c>
      <c r="E1230" s="3">
        <v>9.457676888</v>
      </c>
      <c r="F1230" s="3">
        <v>0.914199054</v>
      </c>
      <c r="G1230" s="3">
        <v>65.59999847</v>
      </c>
      <c r="H1230" s="3">
        <v>0.806124747</v>
      </c>
      <c r="I1230" s="3">
        <v>-0.016516497</v>
      </c>
      <c r="J1230" s="3">
        <v>0.862888277</v>
      </c>
    </row>
    <row r="1231">
      <c r="A1231" s="1" t="s">
        <v>93</v>
      </c>
      <c r="B1231" s="1" t="s">
        <v>5</v>
      </c>
      <c r="C1231" s="1">
        <v>2015.0</v>
      </c>
      <c r="D1231" s="2">
        <v>5.577263355</v>
      </c>
      <c r="E1231" s="3">
        <v>9.39392662</v>
      </c>
      <c r="F1231" s="3">
        <v>0.798418343</v>
      </c>
      <c r="G1231" s="3">
        <v>68.80000305</v>
      </c>
      <c r="H1231" s="3">
        <v>0.802269042</v>
      </c>
      <c r="I1231" s="3">
        <v>-0.092555217</v>
      </c>
      <c r="J1231" s="3">
        <v>0.883730412</v>
      </c>
    </row>
    <row r="1232">
      <c r="A1232" s="1" t="s">
        <v>94</v>
      </c>
      <c r="B1232" s="1" t="s">
        <v>47</v>
      </c>
      <c r="C1232" s="1">
        <v>2015.0</v>
      </c>
      <c r="D1232" s="2">
        <v>5.547489166</v>
      </c>
      <c r="E1232" s="3">
        <v>8.886696815</v>
      </c>
      <c r="F1232" s="3">
        <v>0.853588581</v>
      </c>
      <c r="G1232" s="3">
        <v>61.90000153</v>
      </c>
      <c r="H1232" s="3">
        <v>0.911533594</v>
      </c>
      <c r="I1232" s="3">
        <v>-0.053213272</v>
      </c>
      <c r="J1232" s="3">
        <v>0.755191565</v>
      </c>
    </row>
    <row r="1233">
      <c r="A1233" s="1" t="s">
        <v>26</v>
      </c>
      <c r="B1233" s="1" t="s">
        <v>15</v>
      </c>
      <c r="C1233" s="1">
        <v>2015.0</v>
      </c>
      <c r="D1233" s="2">
        <v>6.007021904</v>
      </c>
      <c r="E1233" s="3">
        <v>10.22802067</v>
      </c>
      <c r="F1233" s="3">
        <v>0.893090427</v>
      </c>
      <c r="G1233" s="3">
        <v>68.0</v>
      </c>
      <c r="H1233" s="3">
        <v>0.793462157</v>
      </c>
      <c r="I1233" s="3">
        <v>-0.096320622</v>
      </c>
      <c r="J1233" s="3">
        <v>0.810096323</v>
      </c>
    </row>
    <row r="1234">
      <c r="A1234" s="1" t="s">
        <v>95</v>
      </c>
      <c r="B1234" s="1" t="s">
        <v>3</v>
      </c>
      <c r="C1234" s="1">
        <v>2015.0</v>
      </c>
      <c r="D1234" s="2">
        <v>5.080866337</v>
      </c>
      <c r="E1234" s="3">
        <v>10.34556675</v>
      </c>
      <c r="F1234" s="3">
        <v>0.866213858</v>
      </c>
      <c r="G1234" s="3">
        <v>70.5</v>
      </c>
      <c r="H1234" s="3">
        <v>0.800440311</v>
      </c>
      <c r="I1234" s="3">
        <v>-0.166943058</v>
      </c>
      <c r="J1234" s="3">
        <v>0.941050768</v>
      </c>
    </row>
    <row r="1235">
      <c r="A1235" s="1" t="s">
        <v>152</v>
      </c>
      <c r="C1235" s="1">
        <v>2015.0</v>
      </c>
      <c r="D1235" s="2">
        <v>6.374529362</v>
      </c>
      <c r="E1235" s="3">
        <v>11.53245354</v>
      </c>
      <c r="F1235" s="4"/>
      <c r="G1235" s="3">
        <v>66.40000153</v>
      </c>
      <c r="H1235" s="4"/>
      <c r="I1235" s="4"/>
      <c r="J1235" s="4"/>
    </row>
    <row r="1236">
      <c r="A1236" s="1" t="s">
        <v>27</v>
      </c>
      <c r="B1236" s="1" t="s">
        <v>15</v>
      </c>
      <c r="C1236" s="1">
        <v>2015.0</v>
      </c>
      <c r="D1236" s="2">
        <v>5.777491093</v>
      </c>
      <c r="E1236" s="3">
        <v>10.0831995</v>
      </c>
      <c r="F1236" s="3">
        <v>0.786967337</v>
      </c>
      <c r="G1236" s="3">
        <v>66.30000305</v>
      </c>
      <c r="H1236" s="3">
        <v>0.795847714</v>
      </c>
      <c r="I1236" s="3">
        <v>-0.144942254</v>
      </c>
      <c r="J1236" s="3">
        <v>0.961650968</v>
      </c>
    </row>
    <row r="1237">
      <c r="A1237" s="1" t="s">
        <v>96</v>
      </c>
      <c r="B1237" s="1" t="s">
        <v>36</v>
      </c>
      <c r="C1237" s="1">
        <v>2015.0</v>
      </c>
      <c r="D1237" s="2">
        <v>5.995538712</v>
      </c>
      <c r="E1237" s="3">
        <v>10.14596653</v>
      </c>
      <c r="F1237" s="3">
        <v>0.924363256</v>
      </c>
      <c r="G1237" s="3">
        <v>62.70000076</v>
      </c>
      <c r="H1237" s="3">
        <v>0.685454726</v>
      </c>
      <c r="I1237" s="3">
        <v>-0.174599618</v>
      </c>
      <c r="J1237" s="3">
        <v>0.913418293</v>
      </c>
    </row>
    <row r="1238">
      <c r="A1238" s="1" t="s">
        <v>97</v>
      </c>
      <c r="B1238" s="1" t="s">
        <v>42</v>
      </c>
      <c r="C1238" s="1">
        <v>2015.0</v>
      </c>
      <c r="D1238" s="2">
        <v>3.483108997</v>
      </c>
      <c r="E1238" s="3">
        <v>7.520081043</v>
      </c>
      <c r="F1238" s="3">
        <v>0.678143561</v>
      </c>
      <c r="G1238" s="3">
        <v>58.90000153</v>
      </c>
      <c r="H1238" s="3">
        <v>0.907892346</v>
      </c>
      <c r="I1238" s="3">
        <v>0.025167169</v>
      </c>
      <c r="J1238" s="3">
        <v>0.09460447</v>
      </c>
    </row>
    <row r="1239">
      <c r="A1239" s="1" t="s">
        <v>28</v>
      </c>
      <c r="B1239" s="1" t="s">
        <v>10</v>
      </c>
      <c r="C1239" s="1">
        <v>2015.0</v>
      </c>
      <c r="D1239" s="2">
        <v>6.345491886</v>
      </c>
      <c r="E1239" s="3">
        <v>10.76594162</v>
      </c>
      <c r="F1239" s="3">
        <v>0.819749713</v>
      </c>
      <c r="G1239" s="3">
        <v>63.20000076</v>
      </c>
      <c r="H1239" s="3">
        <v>0.820207238</v>
      </c>
      <c r="I1239" s="3">
        <v>-0.046798836</v>
      </c>
      <c r="J1239" s="4"/>
    </row>
    <row r="1240">
      <c r="A1240" s="1" t="s">
        <v>98</v>
      </c>
      <c r="B1240" s="1" t="s">
        <v>42</v>
      </c>
      <c r="C1240" s="1">
        <v>2015.0</v>
      </c>
      <c r="D1240" s="2">
        <v>4.61700058</v>
      </c>
      <c r="E1240" s="3">
        <v>8.010486603</v>
      </c>
      <c r="F1240" s="3">
        <v>0.70153451</v>
      </c>
      <c r="G1240" s="3">
        <v>58.20000076</v>
      </c>
      <c r="H1240" s="3">
        <v>0.719533265</v>
      </c>
      <c r="I1240" s="3">
        <v>-0.114150435</v>
      </c>
      <c r="J1240" s="3">
        <v>0.765490174</v>
      </c>
    </row>
    <row r="1241">
      <c r="A1241" s="1" t="s">
        <v>137</v>
      </c>
      <c r="B1241" s="1" t="s">
        <v>15</v>
      </c>
      <c r="C1241" s="1">
        <v>2015.0</v>
      </c>
      <c r="D1241" s="2">
        <v>5.317685127</v>
      </c>
      <c r="E1241" s="3">
        <v>9.653808594</v>
      </c>
      <c r="F1241" s="3">
        <v>0.81625104</v>
      </c>
      <c r="G1241" s="3">
        <v>66.40000153</v>
      </c>
      <c r="H1241" s="3">
        <v>0.545892</v>
      </c>
      <c r="I1241" s="3">
        <v>-0.065739132</v>
      </c>
      <c r="J1241" s="3">
        <v>0.859358013</v>
      </c>
    </row>
    <row r="1242">
      <c r="A1242" s="1" t="s">
        <v>99</v>
      </c>
      <c r="B1242" s="1" t="s">
        <v>42</v>
      </c>
      <c r="C1242" s="1">
        <v>2015.0</v>
      </c>
      <c r="D1242" s="2">
        <v>4.908617973</v>
      </c>
      <c r="E1242" s="3">
        <v>7.322221279</v>
      </c>
      <c r="F1242" s="3">
        <v>0.610593736</v>
      </c>
      <c r="G1242" s="3">
        <v>49.70000076</v>
      </c>
      <c r="H1242" s="3">
        <v>0.624296129</v>
      </c>
      <c r="I1242" s="3">
        <v>0.050859679</v>
      </c>
      <c r="J1242" s="3">
        <v>0.824828029</v>
      </c>
    </row>
    <row r="1243">
      <c r="A1243" s="1" t="s">
        <v>100</v>
      </c>
      <c r="B1243" s="1" t="s">
        <v>47</v>
      </c>
      <c r="C1243" s="1">
        <v>2015.0</v>
      </c>
      <c r="D1243" s="2">
        <v>6.619524956</v>
      </c>
      <c r="E1243" s="3">
        <v>11.39819622</v>
      </c>
      <c r="F1243" s="3">
        <v>0.86643666</v>
      </c>
      <c r="G1243" s="3">
        <v>73.19999695</v>
      </c>
      <c r="H1243" s="3">
        <v>0.886890888</v>
      </c>
      <c r="I1243" s="3">
        <v>0.145017698</v>
      </c>
      <c r="J1243" s="3">
        <v>0.098943882</v>
      </c>
    </row>
    <row r="1244">
      <c r="A1244" s="1" t="s">
        <v>101</v>
      </c>
      <c r="B1244" s="1" t="s">
        <v>15</v>
      </c>
      <c r="C1244" s="1">
        <v>2015.0</v>
      </c>
      <c r="D1244" s="2">
        <v>6.162004471</v>
      </c>
      <c r="E1244" s="3">
        <v>10.26563263</v>
      </c>
      <c r="F1244" s="3">
        <v>0.94345367</v>
      </c>
      <c r="G1244" s="3">
        <v>67.59999847</v>
      </c>
      <c r="H1244" s="3">
        <v>0.587157667</v>
      </c>
      <c r="I1244" s="3">
        <v>-0.129930854</v>
      </c>
      <c r="J1244" s="3">
        <v>0.92754513</v>
      </c>
    </row>
    <row r="1245">
      <c r="A1245" s="1" t="s">
        <v>102</v>
      </c>
      <c r="B1245" s="1" t="s">
        <v>15</v>
      </c>
      <c r="C1245" s="1">
        <v>2015.0</v>
      </c>
      <c r="D1245" s="2">
        <v>5.740642071</v>
      </c>
      <c r="E1245" s="3">
        <v>10.42820835</v>
      </c>
      <c r="F1245" s="3">
        <v>0.901163757</v>
      </c>
      <c r="G1245" s="3">
        <v>70.0</v>
      </c>
      <c r="H1245" s="3">
        <v>0.896007299</v>
      </c>
      <c r="I1245" s="3">
        <v>0.004144723</v>
      </c>
      <c r="J1245" s="3">
        <v>0.892197907</v>
      </c>
    </row>
    <row r="1246">
      <c r="A1246" s="1" t="s">
        <v>171</v>
      </c>
      <c r="C1246" s="1">
        <v>2015.0</v>
      </c>
      <c r="D1246" s="2">
        <v>5.353644848</v>
      </c>
      <c r="E1246" s="3">
        <v>6.937022209</v>
      </c>
      <c r="F1246" s="3">
        <v>0.599281073</v>
      </c>
      <c r="G1246" s="3">
        <v>48.09999847</v>
      </c>
      <c r="H1246" s="3">
        <v>0.967869282</v>
      </c>
      <c r="I1246" s="3">
        <v>0.019568179</v>
      </c>
      <c r="J1246" s="3">
        <v>0.410235763</v>
      </c>
    </row>
    <row r="1247">
      <c r="A1247" s="1" t="s">
        <v>103</v>
      </c>
      <c r="B1247" s="1" t="s">
        <v>42</v>
      </c>
      <c r="C1247" s="1">
        <v>2015.0</v>
      </c>
      <c r="D1247" s="2">
        <v>4.887325764</v>
      </c>
      <c r="E1247" s="3">
        <v>9.538723946</v>
      </c>
      <c r="F1247" s="3">
        <v>0.898096263</v>
      </c>
      <c r="G1247" s="3">
        <v>54.09999847</v>
      </c>
      <c r="H1247" s="3">
        <v>0.862449408</v>
      </c>
      <c r="I1247" s="3">
        <v>-0.135888189</v>
      </c>
      <c r="J1247" s="3">
        <v>0.85269475</v>
      </c>
    </row>
    <row r="1248">
      <c r="A1248" s="1" t="s">
        <v>104</v>
      </c>
      <c r="B1248" s="1" t="s">
        <v>19</v>
      </c>
      <c r="C1248" s="1">
        <v>2015.0</v>
      </c>
      <c r="D1248" s="2">
        <v>5.780211449</v>
      </c>
      <c r="E1248" s="3">
        <v>10.56691647</v>
      </c>
      <c r="F1248" s="3">
        <v>0.768350601</v>
      </c>
      <c r="G1248" s="3">
        <v>72.0</v>
      </c>
      <c r="H1248" s="3">
        <v>0.61584878</v>
      </c>
      <c r="I1248" s="3">
        <v>-0.039611675</v>
      </c>
      <c r="J1248" s="3">
        <v>0.840721607</v>
      </c>
    </row>
    <row r="1249">
      <c r="A1249" s="1" t="s">
        <v>172</v>
      </c>
      <c r="C1249" s="1">
        <v>2015.0</v>
      </c>
      <c r="D1249" s="2">
        <v>4.070771217</v>
      </c>
      <c r="E1249" s="4"/>
      <c r="F1249" s="3">
        <v>0.584781349</v>
      </c>
      <c r="G1249" s="3">
        <v>53.0</v>
      </c>
      <c r="H1249" s="3">
        <v>0.511631012</v>
      </c>
      <c r="I1249" s="4"/>
      <c r="J1249" s="3">
        <v>0.709605932</v>
      </c>
    </row>
    <row r="1250">
      <c r="A1250" s="1" t="s">
        <v>29</v>
      </c>
      <c r="B1250" s="1" t="s">
        <v>3</v>
      </c>
      <c r="C1250" s="1">
        <v>2015.0</v>
      </c>
      <c r="D1250" s="2">
        <v>6.380663395</v>
      </c>
      <c r="E1250" s="3">
        <v>10.52872944</v>
      </c>
      <c r="F1250" s="3">
        <v>0.95647186</v>
      </c>
      <c r="G1250" s="3">
        <v>71.59999847</v>
      </c>
      <c r="H1250" s="3">
        <v>0.73200047</v>
      </c>
      <c r="I1250" s="3">
        <v>-0.076273702</v>
      </c>
      <c r="J1250" s="3">
        <v>0.821664929</v>
      </c>
    </row>
    <row r="1251">
      <c r="A1251" s="1" t="s">
        <v>105</v>
      </c>
      <c r="B1251" s="1" t="s">
        <v>25</v>
      </c>
      <c r="C1251" s="1">
        <v>2015.0</v>
      </c>
      <c r="D1251" s="2">
        <v>4.611606598</v>
      </c>
      <c r="E1251" s="3">
        <v>9.427107811</v>
      </c>
      <c r="F1251" s="3">
        <v>0.862500072</v>
      </c>
      <c r="G1251" s="3">
        <v>66.59999847</v>
      </c>
      <c r="H1251" s="3">
        <v>0.902074754</v>
      </c>
      <c r="I1251" s="3">
        <v>0.312884927</v>
      </c>
      <c r="J1251" s="3">
        <v>0.859470963</v>
      </c>
    </row>
    <row r="1252">
      <c r="A1252" s="1" t="s">
        <v>106</v>
      </c>
      <c r="C1252" s="1">
        <v>2015.0</v>
      </c>
      <c r="D1252" s="2">
        <v>4.695239067</v>
      </c>
      <c r="E1252" s="3">
        <v>8.68314743</v>
      </c>
      <c r="F1252" s="3">
        <v>0.766101241</v>
      </c>
      <c r="G1252" s="4"/>
      <c r="H1252" s="3">
        <v>0.556040943</v>
      </c>
      <c r="I1252" s="3">
        <v>-0.169830605</v>
      </c>
      <c r="J1252" s="3">
        <v>0.77430135</v>
      </c>
    </row>
    <row r="1253">
      <c r="A1253" s="1" t="s">
        <v>30</v>
      </c>
      <c r="B1253" s="1" t="s">
        <v>3</v>
      </c>
      <c r="C1253" s="1">
        <v>2015.0</v>
      </c>
      <c r="D1253" s="2">
        <v>7.28892231</v>
      </c>
      <c r="E1253" s="3">
        <v>10.83818722</v>
      </c>
      <c r="F1253" s="3">
        <v>0.929459989</v>
      </c>
      <c r="G1253" s="3">
        <v>71.40000153</v>
      </c>
      <c r="H1253" s="3">
        <v>0.935072064</v>
      </c>
      <c r="I1253" s="3">
        <v>0.20791176</v>
      </c>
      <c r="J1253" s="3">
        <v>0.231964141</v>
      </c>
    </row>
    <row r="1254">
      <c r="A1254" s="1" t="s">
        <v>107</v>
      </c>
      <c r="B1254" s="1" t="s">
        <v>3</v>
      </c>
      <c r="C1254" s="1">
        <v>2015.0</v>
      </c>
      <c r="D1254" s="2">
        <v>7.572136879</v>
      </c>
      <c r="E1254" s="3">
        <v>11.12960148</v>
      </c>
      <c r="F1254" s="3">
        <v>0.93833375</v>
      </c>
      <c r="G1254" s="3">
        <v>71.69999695</v>
      </c>
      <c r="H1254" s="3">
        <v>0.927802444</v>
      </c>
      <c r="I1254" s="3">
        <v>0.102211401</v>
      </c>
      <c r="J1254" s="3">
        <v>0.209533513</v>
      </c>
    </row>
    <row r="1255">
      <c r="A1255" s="1" t="s">
        <v>145</v>
      </c>
      <c r="C1255" s="1">
        <v>2015.0</v>
      </c>
      <c r="D1255" s="2">
        <v>3.46191287</v>
      </c>
      <c r="E1255" s="3">
        <v>8.492067337</v>
      </c>
      <c r="F1255" s="3">
        <v>0.463912874</v>
      </c>
      <c r="G1255" s="3">
        <v>56.29999924</v>
      </c>
      <c r="H1255" s="3">
        <v>0.448270857</v>
      </c>
      <c r="I1255" s="3">
        <v>0.038870115</v>
      </c>
      <c r="J1255" s="3">
        <v>0.685236931</v>
      </c>
    </row>
    <row r="1256">
      <c r="A1256" s="1" t="s">
        <v>108</v>
      </c>
      <c r="B1256" s="1" t="s">
        <v>19</v>
      </c>
      <c r="C1256" s="1">
        <v>2015.0</v>
      </c>
      <c r="D1256" s="2">
        <v>6.450088024</v>
      </c>
      <c r="E1256" s="3">
        <v>10.77875996</v>
      </c>
      <c r="F1256" s="3">
        <v>0.885388851</v>
      </c>
      <c r="G1256" s="4"/>
      <c r="H1256" s="3">
        <v>0.700810492</v>
      </c>
      <c r="I1256" s="3">
        <v>0.018901616</v>
      </c>
      <c r="J1256" s="3">
        <v>0.857194841</v>
      </c>
    </row>
    <row r="1257">
      <c r="A1257" s="1" t="s">
        <v>109</v>
      </c>
      <c r="B1257" s="1" t="s">
        <v>36</v>
      </c>
      <c r="C1257" s="1">
        <v>2015.0</v>
      </c>
      <c r="D1257" s="2">
        <v>5.124210835</v>
      </c>
      <c r="E1257" s="3">
        <v>7.992942333</v>
      </c>
      <c r="F1257" s="3">
        <v>0.843932509</v>
      </c>
      <c r="G1257" s="3">
        <v>61.40000153</v>
      </c>
      <c r="H1257" s="3">
        <v>0.84654212</v>
      </c>
      <c r="I1257" s="3">
        <v>0.016705303</v>
      </c>
      <c r="J1257" s="3">
        <v>0.741689622</v>
      </c>
    </row>
    <row r="1258">
      <c r="A1258" s="1" t="s">
        <v>110</v>
      </c>
      <c r="B1258" s="1" t="s">
        <v>42</v>
      </c>
      <c r="C1258" s="1">
        <v>2015.0</v>
      </c>
      <c r="D1258" s="2">
        <v>3.660597324</v>
      </c>
      <c r="E1258" s="3">
        <v>7.743546486</v>
      </c>
      <c r="F1258" s="3">
        <v>0.79026258</v>
      </c>
      <c r="G1258" s="3">
        <v>56.70000076</v>
      </c>
      <c r="H1258" s="3">
        <v>0.758684695</v>
      </c>
      <c r="I1258" s="3">
        <v>0.148424551</v>
      </c>
      <c r="J1258" s="3">
        <v>0.906422615</v>
      </c>
    </row>
    <row r="1259">
      <c r="A1259" s="1" t="s">
        <v>111</v>
      </c>
      <c r="B1259" s="1" t="s">
        <v>47</v>
      </c>
      <c r="C1259" s="1">
        <v>2015.0</v>
      </c>
      <c r="D1259" s="2">
        <v>6.201762676</v>
      </c>
      <c r="E1259" s="3">
        <v>9.675292015</v>
      </c>
      <c r="F1259" s="3">
        <v>0.866324544</v>
      </c>
      <c r="G1259" s="3">
        <v>68.0</v>
      </c>
      <c r="H1259" s="3">
        <v>0.884916544</v>
      </c>
      <c r="I1259" s="3">
        <v>0.314282238</v>
      </c>
      <c r="J1259" s="3">
        <v>0.913651109</v>
      </c>
    </row>
    <row r="1260">
      <c r="A1260" s="1" t="s">
        <v>112</v>
      </c>
      <c r="B1260" s="1" t="s">
        <v>42</v>
      </c>
      <c r="C1260" s="1">
        <v>2015.0</v>
      </c>
      <c r="D1260" s="2">
        <v>3.768301964</v>
      </c>
      <c r="E1260" s="3">
        <v>7.540040016</v>
      </c>
      <c r="F1260" s="3">
        <v>0.478593409</v>
      </c>
      <c r="G1260" s="3">
        <v>54.20000076</v>
      </c>
      <c r="H1260" s="3">
        <v>0.771577239</v>
      </c>
      <c r="I1260" s="3">
        <v>-0.088980012</v>
      </c>
      <c r="J1260" s="3">
        <v>0.733261764</v>
      </c>
    </row>
    <row r="1261">
      <c r="A1261" s="1" t="s">
        <v>155</v>
      </c>
      <c r="B1261" s="1" t="s">
        <v>10</v>
      </c>
      <c r="C1261" s="1">
        <v>2015.0</v>
      </c>
      <c r="D1261" s="2">
        <v>5.131611824</v>
      </c>
      <c r="E1261" s="3">
        <v>9.282613754</v>
      </c>
      <c r="F1261" s="3">
        <v>0.60947001</v>
      </c>
      <c r="G1261" s="3">
        <v>66.69999695</v>
      </c>
      <c r="H1261" s="3">
        <v>0.711373389</v>
      </c>
      <c r="I1261" s="3">
        <v>-0.230600506</v>
      </c>
      <c r="J1261" s="3">
        <v>0.814824998</v>
      </c>
    </row>
    <row r="1262">
      <c r="A1262" s="1" t="s">
        <v>31</v>
      </c>
      <c r="C1262" s="1">
        <v>2015.0</v>
      </c>
      <c r="D1262" s="2">
        <v>5.514465332</v>
      </c>
      <c r="E1262" s="3">
        <v>10.15013885</v>
      </c>
      <c r="F1262" s="3">
        <v>0.851224601</v>
      </c>
      <c r="G1262" s="3">
        <v>67.69999695</v>
      </c>
      <c r="H1262" s="3">
        <v>0.653196752</v>
      </c>
      <c r="I1262" s="3">
        <v>-0.018882724</v>
      </c>
      <c r="J1262" s="3">
        <v>0.806076229</v>
      </c>
    </row>
    <row r="1263">
      <c r="A1263" s="1" t="s">
        <v>156</v>
      </c>
      <c r="B1263" s="1" t="s">
        <v>36</v>
      </c>
      <c r="C1263" s="1">
        <v>2015.0</v>
      </c>
      <c r="D1263" s="2">
        <v>5.791460037</v>
      </c>
      <c r="E1263" s="3">
        <v>9.436701775</v>
      </c>
      <c r="F1263" s="3">
        <v>0.960158467</v>
      </c>
      <c r="G1263" s="3">
        <v>61.70000076</v>
      </c>
      <c r="H1263" s="3">
        <v>0.701358378</v>
      </c>
      <c r="I1263" s="3">
        <v>0.092151947</v>
      </c>
      <c r="J1263" s="4"/>
    </row>
    <row r="1264">
      <c r="A1264" s="1" t="s">
        <v>114</v>
      </c>
      <c r="B1264" s="1" t="s">
        <v>42</v>
      </c>
      <c r="C1264" s="1">
        <v>2015.0</v>
      </c>
      <c r="D1264" s="2">
        <v>4.237686634</v>
      </c>
      <c r="E1264" s="3">
        <v>7.653903008</v>
      </c>
      <c r="F1264" s="3">
        <v>0.746633112</v>
      </c>
      <c r="G1264" s="3">
        <v>56.29999924</v>
      </c>
      <c r="H1264" s="3">
        <v>0.757835329</v>
      </c>
      <c r="I1264" s="3">
        <v>0.131468296</v>
      </c>
      <c r="J1264" s="3">
        <v>0.872740388</v>
      </c>
    </row>
    <row r="1265">
      <c r="A1265" s="1" t="s">
        <v>115</v>
      </c>
      <c r="B1265" s="1" t="s">
        <v>36</v>
      </c>
      <c r="C1265" s="1">
        <v>2015.0</v>
      </c>
      <c r="D1265" s="2">
        <v>3.964542866</v>
      </c>
      <c r="E1265" s="3">
        <v>9.325107574</v>
      </c>
      <c r="F1265" s="3">
        <v>0.909439743</v>
      </c>
      <c r="G1265" s="3">
        <v>63.79999924</v>
      </c>
      <c r="H1265" s="3">
        <v>0.43059203</v>
      </c>
      <c r="I1265" s="3">
        <v>-0.036331616</v>
      </c>
      <c r="J1265" s="3">
        <v>0.952472746</v>
      </c>
    </row>
    <row r="1266">
      <c r="A1266" s="1" t="s">
        <v>116</v>
      </c>
      <c r="B1266" s="1" t="s">
        <v>10</v>
      </c>
      <c r="C1266" s="1">
        <v>2015.0</v>
      </c>
      <c r="D1266" s="2">
        <v>6.568397522</v>
      </c>
      <c r="E1266" s="3">
        <v>11.12838936</v>
      </c>
      <c r="F1266" s="3">
        <v>0.824136674</v>
      </c>
      <c r="G1266" s="3">
        <v>65.40000153</v>
      </c>
      <c r="H1266" s="3">
        <v>0.915036201</v>
      </c>
      <c r="I1266" s="3">
        <v>0.19346121</v>
      </c>
      <c r="J1266" s="4"/>
    </row>
    <row r="1267">
      <c r="A1267" s="1" t="s">
        <v>32</v>
      </c>
      <c r="B1267" s="1" t="s">
        <v>3</v>
      </c>
      <c r="C1267" s="1">
        <v>2015.0</v>
      </c>
      <c r="D1267" s="2">
        <v>6.515445232</v>
      </c>
      <c r="E1267" s="3">
        <v>10.71326923</v>
      </c>
      <c r="F1267" s="3">
        <v>0.935985744</v>
      </c>
      <c r="G1267" s="3">
        <v>69.69999695</v>
      </c>
      <c r="H1267" s="3">
        <v>0.832926095</v>
      </c>
      <c r="I1267" s="3">
        <v>0.295811176</v>
      </c>
      <c r="J1267" s="3">
        <v>0.456133723</v>
      </c>
    </row>
    <row r="1268">
      <c r="A1268" s="1" t="s">
        <v>117</v>
      </c>
      <c r="B1268" s="1" t="s">
        <v>1</v>
      </c>
      <c r="C1268" s="1">
        <v>2015.0</v>
      </c>
      <c r="D1268" s="2">
        <v>6.863946915</v>
      </c>
      <c r="E1268" s="3">
        <v>10.97554302</v>
      </c>
      <c r="F1268" s="3">
        <v>0.903571069</v>
      </c>
      <c r="G1268" s="3">
        <v>66.59999847</v>
      </c>
      <c r="H1268" s="3">
        <v>0.848753452</v>
      </c>
      <c r="I1268" s="3">
        <v>0.215132326</v>
      </c>
      <c r="J1268" s="3">
        <v>0.697542608</v>
      </c>
    </row>
    <row r="1269">
      <c r="A1269" s="1" t="s">
        <v>118</v>
      </c>
      <c r="B1269" s="1" t="s">
        <v>5</v>
      </c>
      <c r="C1269" s="1">
        <v>2015.0</v>
      </c>
      <c r="D1269" s="2">
        <v>6.628080368</v>
      </c>
      <c r="E1269" s="3">
        <v>10.02066708</v>
      </c>
      <c r="F1269" s="3">
        <v>0.891493499</v>
      </c>
      <c r="G1269" s="3">
        <v>67.5</v>
      </c>
      <c r="H1269" s="3">
        <v>0.916879654</v>
      </c>
      <c r="I1269" s="3">
        <v>-0.042211991</v>
      </c>
      <c r="J1269" s="3">
        <v>0.673475683</v>
      </c>
    </row>
    <row r="1270">
      <c r="A1270" s="1" t="s">
        <v>119</v>
      </c>
      <c r="B1270" s="1" t="s">
        <v>36</v>
      </c>
      <c r="C1270" s="1">
        <v>2015.0</v>
      </c>
      <c r="D1270" s="2">
        <v>5.972364426</v>
      </c>
      <c r="E1270" s="3">
        <v>8.764227867</v>
      </c>
      <c r="F1270" s="3">
        <v>0.968225241</v>
      </c>
      <c r="G1270" s="3">
        <v>63.5</v>
      </c>
      <c r="H1270" s="3">
        <v>0.979937136</v>
      </c>
      <c r="I1270" s="3">
        <v>0.368484914</v>
      </c>
      <c r="J1270" s="3">
        <v>0.470916927</v>
      </c>
    </row>
    <row r="1271">
      <c r="A1271" s="1" t="s">
        <v>33</v>
      </c>
      <c r="B1271" s="1" t="s">
        <v>5</v>
      </c>
      <c r="C1271" s="1">
        <v>2015.0</v>
      </c>
      <c r="D1271" s="2">
        <v>5.568800449</v>
      </c>
      <c r="E1271" s="3">
        <v>8.532186508</v>
      </c>
      <c r="F1271" s="3">
        <v>0.911086857</v>
      </c>
      <c r="G1271" s="3">
        <v>65.09999847</v>
      </c>
      <c r="H1271" s="3">
        <v>0.512159348</v>
      </c>
      <c r="I1271" s="3">
        <v>-0.085864797</v>
      </c>
      <c r="J1271" s="3">
        <v>0.813096821</v>
      </c>
    </row>
    <row r="1272">
      <c r="A1272" s="1" t="s">
        <v>120</v>
      </c>
      <c r="B1272" s="1" t="s">
        <v>47</v>
      </c>
      <c r="C1272" s="1">
        <v>2015.0</v>
      </c>
      <c r="D1272" s="2">
        <v>5.076315403</v>
      </c>
      <c r="E1272" s="3">
        <v>8.998518944</v>
      </c>
      <c r="F1272" s="3">
        <v>0.848676682</v>
      </c>
      <c r="G1272" s="3">
        <v>64.90000153</v>
      </c>
      <c r="H1272" s="4"/>
      <c r="I1272" s="3">
        <v>0.066410445</v>
      </c>
      <c r="J1272" s="4"/>
    </row>
    <row r="1273">
      <c r="A1273" s="1" t="s">
        <v>138</v>
      </c>
      <c r="B1273" s="1" t="s">
        <v>10</v>
      </c>
      <c r="C1273" s="1">
        <v>2015.0</v>
      </c>
      <c r="D1273" s="2">
        <v>2.982673883</v>
      </c>
      <c r="E1273" s="3">
        <v>7.772318363</v>
      </c>
      <c r="F1273" s="3">
        <v>0.668683469</v>
      </c>
      <c r="G1273" s="3">
        <v>58.40000153</v>
      </c>
      <c r="H1273" s="3">
        <v>0.609980762</v>
      </c>
      <c r="I1273" s="3">
        <v>-0.135051996</v>
      </c>
      <c r="J1273" s="3">
        <v>0.829097569</v>
      </c>
    </row>
    <row r="1274">
      <c r="A1274" s="1" t="s">
        <v>121</v>
      </c>
      <c r="B1274" s="1" t="s">
        <v>42</v>
      </c>
      <c r="C1274" s="1">
        <v>2015.0</v>
      </c>
      <c r="D1274" s="2">
        <v>4.843164444</v>
      </c>
      <c r="E1274" s="3">
        <v>8.121295929</v>
      </c>
      <c r="F1274" s="3">
        <v>0.691483498</v>
      </c>
      <c r="G1274" s="3">
        <v>52.70000076</v>
      </c>
      <c r="H1274" s="3">
        <v>0.758653641</v>
      </c>
      <c r="I1274" s="3">
        <v>-0.039224371</v>
      </c>
      <c r="J1274" s="3">
        <v>0.871019542</v>
      </c>
    </row>
    <row r="1275">
      <c r="A1275" s="1" t="s">
        <v>122</v>
      </c>
      <c r="B1275" s="1" t="s">
        <v>42</v>
      </c>
      <c r="C1275" s="1">
        <v>2015.0</v>
      </c>
      <c r="D1275" s="2">
        <v>3.70319128</v>
      </c>
      <c r="E1275" s="3">
        <v>7.74668026</v>
      </c>
      <c r="F1275" s="3">
        <v>0.735800326</v>
      </c>
      <c r="G1275" s="3">
        <v>51.20000076</v>
      </c>
      <c r="H1275" s="3">
        <v>0.667193294</v>
      </c>
      <c r="I1275" s="3">
        <v>-0.107364602</v>
      </c>
      <c r="J1275" s="3">
        <v>0.810457349</v>
      </c>
    </row>
    <row r="1276">
      <c r="A1276" s="1" t="s">
        <v>139</v>
      </c>
      <c r="B1276" s="1" t="s">
        <v>25</v>
      </c>
      <c r="C1276" s="1">
        <v>2016.0</v>
      </c>
      <c r="D1276" s="2">
        <v>4.220168591</v>
      </c>
      <c r="E1276" s="3">
        <v>7.650369644</v>
      </c>
      <c r="F1276" s="3">
        <v>0.559071779</v>
      </c>
      <c r="G1276" s="3">
        <v>52.92499924</v>
      </c>
      <c r="H1276" s="3">
        <v>0.522566199</v>
      </c>
      <c r="I1276" s="3">
        <v>0.043916017</v>
      </c>
      <c r="J1276" s="3">
        <v>0.793245554</v>
      </c>
    </row>
    <row r="1277">
      <c r="A1277" s="1" t="s">
        <v>123</v>
      </c>
      <c r="B1277" s="1" t="s">
        <v>15</v>
      </c>
      <c r="C1277" s="1">
        <v>2016.0</v>
      </c>
      <c r="D1277" s="2">
        <v>4.511100769</v>
      </c>
      <c r="E1277" s="3">
        <v>9.416872978</v>
      </c>
      <c r="F1277" s="3">
        <v>0.638411462</v>
      </c>
      <c r="G1277" s="3">
        <v>69.02500153</v>
      </c>
      <c r="H1277" s="3">
        <v>0.72981894</v>
      </c>
      <c r="I1277" s="3">
        <v>-0.018664083</v>
      </c>
      <c r="J1277" s="3">
        <v>0.901070774</v>
      </c>
    </row>
    <row r="1278">
      <c r="A1278" s="1" t="s">
        <v>157</v>
      </c>
      <c r="B1278" s="1" t="s">
        <v>10</v>
      </c>
      <c r="C1278" s="1">
        <v>2016.0</v>
      </c>
      <c r="D1278" s="2">
        <v>5.340853691</v>
      </c>
      <c r="E1278" s="3">
        <v>9.383312225</v>
      </c>
      <c r="F1278" s="3">
        <v>0.748588264</v>
      </c>
      <c r="G1278" s="3">
        <v>66.09999847</v>
      </c>
      <c r="H1278" s="4"/>
      <c r="I1278" s="4"/>
      <c r="J1278" s="4"/>
    </row>
    <row r="1279">
      <c r="A1279" s="1" t="s">
        <v>34</v>
      </c>
      <c r="B1279" s="1" t="s">
        <v>5</v>
      </c>
      <c r="C1279" s="1">
        <v>2016.0</v>
      </c>
      <c r="D1279" s="2">
        <v>6.427221298</v>
      </c>
      <c r="E1279" s="3">
        <v>10.05145645</v>
      </c>
      <c r="F1279" s="3">
        <v>0.882819116</v>
      </c>
      <c r="G1279" s="3">
        <v>66.94999695</v>
      </c>
      <c r="H1279" s="3">
        <v>0.847702205</v>
      </c>
      <c r="I1279" s="3">
        <v>-0.195432812</v>
      </c>
      <c r="J1279" s="3">
        <v>0.850924492</v>
      </c>
    </row>
    <row r="1280">
      <c r="A1280" s="1" t="s">
        <v>35</v>
      </c>
      <c r="B1280" s="1" t="s">
        <v>36</v>
      </c>
      <c r="C1280" s="1">
        <v>2016.0</v>
      </c>
      <c r="D1280" s="2">
        <v>4.325471878</v>
      </c>
      <c r="E1280" s="3">
        <v>9.357068062</v>
      </c>
      <c r="F1280" s="3">
        <v>0.709218323</v>
      </c>
      <c r="G1280" s="3">
        <v>66.27500153</v>
      </c>
      <c r="H1280" s="3">
        <v>0.610986948</v>
      </c>
      <c r="I1280" s="3">
        <v>-0.175243273</v>
      </c>
      <c r="J1280" s="3">
        <v>0.921421051</v>
      </c>
    </row>
    <row r="1281">
      <c r="A1281" s="1" t="s">
        <v>0</v>
      </c>
      <c r="B1281" s="1" t="s">
        <v>1</v>
      </c>
      <c r="C1281" s="1">
        <v>2016.0</v>
      </c>
      <c r="D1281" s="2">
        <v>7.250080109</v>
      </c>
      <c r="E1281" s="3">
        <v>10.78122902</v>
      </c>
      <c r="F1281" s="3">
        <v>0.942334235</v>
      </c>
      <c r="G1281" s="3">
        <v>70.67500305</v>
      </c>
      <c r="H1281" s="3">
        <v>0.922315717</v>
      </c>
      <c r="I1281" s="3">
        <v>0.23496674</v>
      </c>
      <c r="J1281" s="3">
        <v>0.398545116</v>
      </c>
    </row>
    <row r="1282">
      <c r="A1282" s="1" t="s">
        <v>37</v>
      </c>
      <c r="B1282" s="1" t="s">
        <v>3</v>
      </c>
      <c r="C1282" s="1">
        <v>2016.0</v>
      </c>
      <c r="D1282" s="2">
        <v>7.048071861</v>
      </c>
      <c r="E1282" s="3">
        <v>10.88454914</v>
      </c>
      <c r="F1282" s="3">
        <v>0.926318586</v>
      </c>
      <c r="G1282" s="3">
        <v>70.52500153</v>
      </c>
      <c r="H1282" s="3">
        <v>0.888513982</v>
      </c>
      <c r="I1282" s="3">
        <v>0.075823404</v>
      </c>
      <c r="J1282" s="3">
        <v>0.52364099</v>
      </c>
    </row>
    <row r="1283">
      <c r="A1283" s="1" t="s">
        <v>38</v>
      </c>
      <c r="B1283" s="1" t="s">
        <v>36</v>
      </c>
      <c r="C1283" s="1">
        <v>2016.0</v>
      </c>
      <c r="D1283" s="2">
        <v>5.303894997</v>
      </c>
      <c r="E1283" s="3">
        <v>9.563261986</v>
      </c>
      <c r="F1283" s="3">
        <v>0.777271032</v>
      </c>
      <c r="G1283" s="3">
        <v>63.22499847</v>
      </c>
      <c r="H1283" s="3">
        <v>0.712573171</v>
      </c>
      <c r="I1283" s="3">
        <v>-0.20739381</v>
      </c>
      <c r="J1283" s="3">
        <v>0.606770813</v>
      </c>
    </row>
    <row r="1284">
      <c r="A1284" s="1" t="s">
        <v>146</v>
      </c>
      <c r="B1284" s="1" t="s">
        <v>10</v>
      </c>
      <c r="C1284" s="1">
        <v>2016.0</v>
      </c>
      <c r="D1284" s="2">
        <v>6.169673443</v>
      </c>
      <c r="E1284" s="3">
        <v>10.78903675</v>
      </c>
      <c r="F1284" s="3">
        <v>0.862700105</v>
      </c>
      <c r="G1284" s="3">
        <v>66.125</v>
      </c>
      <c r="H1284" s="3">
        <v>0.888691068</v>
      </c>
      <c r="I1284" s="3">
        <v>0.083301701</v>
      </c>
      <c r="J1284" s="4"/>
    </row>
    <row r="1285">
      <c r="A1285" s="1" t="s">
        <v>39</v>
      </c>
      <c r="B1285" s="1" t="s">
        <v>25</v>
      </c>
      <c r="C1285" s="1">
        <v>2016.0</v>
      </c>
      <c r="D1285" s="2">
        <v>4.5561409</v>
      </c>
      <c r="E1285" s="3">
        <v>8.431437492</v>
      </c>
      <c r="F1285" s="3">
        <v>0.649116933</v>
      </c>
      <c r="G1285" s="3">
        <v>63.92499924</v>
      </c>
      <c r="H1285" s="3">
        <v>0.874700487</v>
      </c>
      <c r="I1285" s="3">
        <v>-0.102280565</v>
      </c>
      <c r="J1285" s="3">
        <v>0.687853634</v>
      </c>
    </row>
    <row r="1286">
      <c r="A1286" s="1" t="s">
        <v>40</v>
      </c>
      <c r="B1286" s="1" t="s">
        <v>36</v>
      </c>
      <c r="C1286" s="1">
        <v>2016.0</v>
      </c>
      <c r="D1286" s="2">
        <v>5.177899361</v>
      </c>
      <c r="E1286" s="3">
        <v>9.791612625</v>
      </c>
      <c r="F1286" s="3">
        <v>0.926551104</v>
      </c>
      <c r="G1286" s="3">
        <v>65.32499695</v>
      </c>
      <c r="H1286" s="3">
        <v>0.658228815</v>
      </c>
      <c r="I1286" s="3">
        <v>-0.129186898</v>
      </c>
      <c r="J1286" s="3">
        <v>0.664055169</v>
      </c>
    </row>
    <row r="1287">
      <c r="A1287" s="1" t="s">
        <v>2</v>
      </c>
      <c r="B1287" s="1" t="s">
        <v>3</v>
      </c>
      <c r="C1287" s="1">
        <v>2016.0</v>
      </c>
      <c r="D1287" s="2">
        <v>6.948936462</v>
      </c>
      <c r="E1287" s="3">
        <v>10.81637096</v>
      </c>
      <c r="F1287" s="3">
        <v>0.928964078</v>
      </c>
      <c r="G1287" s="3">
        <v>70.15000153</v>
      </c>
      <c r="H1287" s="3">
        <v>0.865759015</v>
      </c>
      <c r="I1287" s="3">
        <v>-0.059950788</v>
      </c>
      <c r="J1287" s="3">
        <v>0.4966591</v>
      </c>
    </row>
    <row r="1288">
      <c r="A1288" s="1" t="s">
        <v>41</v>
      </c>
      <c r="B1288" s="1" t="s">
        <v>42</v>
      </c>
      <c r="C1288" s="1">
        <v>2016.0</v>
      </c>
      <c r="D1288" s="2">
        <v>4.007357597</v>
      </c>
      <c r="E1288" s="3">
        <v>7.95836401</v>
      </c>
      <c r="F1288" s="3">
        <v>0.492815852</v>
      </c>
      <c r="G1288" s="3">
        <v>54.59999847</v>
      </c>
      <c r="H1288" s="3">
        <v>0.779795229</v>
      </c>
      <c r="I1288" s="3">
        <v>-0.064475536</v>
      </c>
      <c r="J1288" s="3">
        <v>0.837715745</v>
      </c>
    </row>
    <row r="1289">
      <c r="A1289" s="1" t="s">
        <v>43</v>
      </c>
      <c r="B1289" s="1" t="s">
        <v>5</v>
      </c>
      <c r="C1289" s="1">
        <v>2016.0</v>
      </c>
      <c r="D1289" s="2">
        <v>5.769723415</v>
      </c>
      <c r="E1289" s="3">
        <v>8.991458893</v>
      </c>
      <c r="F1289" s="3">
        <v>0.795958757</v>
      </c>
      <c r="G1289" s="3">
        <v>62.84999847</v>
      </c>
      <c r="H1289" s="3">
        <v>0.881748736</v>
      </c>
      <c r="I1289" s="3">
        <v>-0.048049994</v>
      </c>
      <c r="J1289" s="3">
        <v>0.852592945</v>
      </c>
    </row>
    <row r="1290">
      <c r="A1290" s="1" t="s">
        <v>125</v>
      </c>
      <c r="B1290" s="1" t="s">
        <v>15</v>
      </c>
      <c r="C1290" s="1">
        <v>2016.0</v>
      </c>
      <c r="D1290" s="2">
        <v>5.180865288</v>
      </c>
      <c r="E1290" s="3">
        <v>9.460133553</v>
      </c>
      <c r="F1290" s="3">
        <v>0.807705104</v>
      </c>
      <c r="G1290" s="3">
        <v>67.05000305</v>
      </c>
      <c r="H1290" s="3">
        <v>0.633453727</v>
      </c>
      <c r="I1290" s="3">
        <v>0.133556396</v>
      </c>
      <c r="J1290" s="3">
        <v>0.957311988</v>
      </c>
    </row>
    <row r="1291">
      <c r="A1291" s="1" t="s">
        <v>44</v>
      </c>
      <c r="B1291" s="1" t="s">
        <v>42</v>
      </c>
      <c r="C1291" s="1">
        <v>2016.0</v>
      </c>
      <c r="D1291" s="2">
        <v>3.498936653</v>
      </c>
      <c r="E1291" s="3">
        <v>9.573143005</v>
      </c>
      <c r="F1291" s="3">
        <v>0.768302798</v>
      </c>
      <c r="G1291" s="3">
        <v>53.07500076</v>
      </c>
      <c r="H1291" s="3">
        <v>0.851694882</v>
      </c>
      <c r="I1291" s="3">
        <v>-0.243528172</v>
      </c>
      <c r="J1291" s="3">
        <v>0.729171813</v>
      </c>
    </row>
    <row r="1292">
      <c r="A1292" s="1" t="s">
        <v>4</v>
      </c>
      <c r="B1292" s="1" t="s">
        <v>5</v>
      </c>
      <c r="C1292" s="1">
        <v>2016.0</v>
      </c>
      <c r="D1292" s="2">
        <v>6.374817371</v>
      </c>
      <c r="E1292" s="3">
        <v>9.575156212</v>
      </c>
      <c r="F1292" s="3">
        <v>0.912455142</v>
      </c>
      <c r="G1292" s="3">
        <v>64.875</v>
      </c>
      <c r="H1292" s="3">
        <v>0.806571543</v>
      </c>
      <c r="I1292" s="3">
        <v>-0.103373155</v>
      </c>
      <c r="J1292" s="3">
        <v>0.781092763</v>
      </c>
    </row>
    <row r="1293">
      <c r="A1293" s="1" t="s">
        <v>126</v>
      </c>
      <c r="B1293" s="1" t="s">
        <v>15</v>
      </c>
      <c r="C1293" s="1">
        <v>2016.0</v>
      </c>
      <c r="D1293" s="2">
        <v>4.837560654</v>
      </c>
      <c r="E1293" s="3">
        <v>9.940037727</v>
      </c>
      <c r="F1293" s="3">
        <v>0.92603606</v>
      </c>
      <c r="G1293" s="3">
        <v>66.0</v>
      </c>
      <c r="H1293" s="3">
        <v>0.700265527</v>
      </c>
      <c r="I1293" s="3">
        <v>-0.174660623</v>
      </c>
      <c r="J1293" s="3">
        <v>0.935988188</v>
      </c>
    </row>
    <row r="1294">
      <c r="A1294" s="1" t="s">
        <v>45</v>
      </c>
      <c r="B1294" s="1" t="s">
        <v>42</v>
      </c>
      <c r="C1294" s="1">
        <v>2016.0</v>
      </c>
      <c r="D1294" s="2">
        <v>4.205634594</v>
      </c>
      <c r="E1294" s="3">
        <v>7.558389664</v>
      </c>
      <c r="F1294" s="3">
        <v>0.764401138</v>
      </c>
      <c r="G1294" s="3">
        <v>53.77500153</v>
      </c>
      <c r="H1294" s="3">
        <v>0.644681513</v>
      </c>
      <c r="I1294" s="3">
        <v>6.05892E-4</v>
      </c>
      <c r="J1294" s="3">
        <v>0.720542431</v>
      </c>
    </row>
    <row r="1295">
      <c r="A1295" s="1" t="s">
        <v>46</v>
      </c>
      <c r="B1295" s="1" t="s">
        <v>47</v>
      </c>
      <c r="C1295" s="1">
        <v>2016.0</v>
      </c>
      <c r="D1295" s="2">
        <v>4.461259365</v>
      </c>
      <c r="E1295" s="3">
        <v>8.232682228</v>
      </c>
      <c r="F1295" s="3">
        <v>0.745901227</v>
      </c>
      <c r="G1295" s="3">
        <v>60.90000153</v>
      </c>
      <c r="H1295" s="3">
        <v>0.957821488</v>
      </c>
      <c r="I1295" s="3">
        <v>0.073389076</v>
      </c>
      <c r="J1295" s="3">
        <v>0.840416849</v>
      </c>
    </row>
    <row r="1296">
      <c r="A1296" s="1" t="s">
        <v>48</v>
      </c>
      <c r="B1296" s="1" t="s">
        <v>42</v>
      </c>
      <c r="C1296" s="1">
        <v>2016.0</v>
      </c>
      <c r="D1296" s="2">
        <v>4.816232204</v>
      </c>
      <c r="E1296" s="3">
        <v>8.207217216</v>
      </c>
      <c r="F1296" s="3">
        <v>0.659299791</v>
      </c>
      <c r="G1296" s="3">
        <v>52.47499847</v>
      </c>
      <c r="H1296" s="3">
        <v>0.71250701</v>
      </c>
      <c r="I1296" s="3">
        <v>-0.008439968</v>
      </c>
      <c r="J1296" s="3">
        <v>0.87945056</v>
      </c>
    </row>
    <row r="1297">
      <c r="A1297" s="1" t="s">
        <v>6</v>
      </c>
      <c r="B1297" s="1" t="s">
        <v>1</v>
      </c>
      <c r="C1297" s="1">
        <v>2016.0</v>
      </c>
      <c r="D1297" s="2">
        <v>7.244845867</v>
      </c>
      <c r="E1297" s="3">
        <v>10.76759148</v>
      </c>
      <c r="F1297" s="3">
        <v>0.924392521</v>
      </c>
      <c r="G1297" s="3">
        <v>71.15000153</v>
      </c>
      <c r="H1297" s="3">
        <v>0.912423909</v>
      </c>
      <c r="I1297" s="3">
        <v>0.207250759</v>
      </c>
      <c r="J1297" s="3">
        <v>0.385090441</v>
      </c>
    </row>
    <row r="1298">
      <c r="A1298" s="1" t="s">
        <v>127</v>
      </c>
      <c r="C1298" s="1">
        <v>2016.0</v>
      </c>
      <c r="D1298" s="2">
        <v>2.693061113</v>
      </c>
      <c r="E1298" s="3">
        <v>6.707346439</v>
      </c>
      <c r="F1298" s="3">
        <v>0.29018417</v>
      </c>
      <c r="G1298" s="3">
        <v>44.75</v>
      </c>
      <c r="H1298" s="3">
        <v>0.624056518</v>
      </c>
      <c r="I1298" s="3">
        <v>0.03731833</v>
      </c>
      <c r="J1298" s="3">
        <v>0.859073043</v>
      </c>
    </row>
    <row r="1299">
      <c r="A1299" s="1" t="s">
        <v>49</v>
      </c>
      <c r="B1299" s="1" t="s">
        <v>42</v>
      </c>
      <c r="C1299" s="1">
        <v>2016.0</v>
      </c>
      <c r="D1299" s="2">
        <v>4.029350281</v>
      </c>
      <c r="E1299" s="3">
        <v>7.428617477</v>
      </c>
      <c r="F1299" s="3">
        <v>0.616204858</v>
      </c>
      <c r="G1299" s="3">
        <v>50.875</v>
      </c>
      <c r="H1299" s="3">
        <v>0.525222123</v>
      </c>
      <c r="I1299" s="3">
        <v>0.0507451</v>
      </c>
      <c r="J1299" s="3">
        <v>0.819788873</v>
      </c>
    </row>
    <row r="1300">
      <c r="A1300" s="1" t="s">
        <v>50</v>
      </c>
      <c r="B1300" s="1" t="s">
        <v>5</v>
      </c>
      <c r="C1300" s="1">
        <v>2016.0</v>
      </c>
      <c r="D1300" s="2">
        <v>6.579056263</v>
      </c>
      <c r="E1300" s="3">
        <v>10.11047649</v>
      </c>
      <c r="F1300" s="3">
        <v>0.841388166</v>
      </c>
      <c r="G1300" s="3">
        <v>69.55000305</v>
      </c>
      <c r="H1300" s="3">
        <v>0.652289748</v>
      </c>
      <c r="I1300" s="3">
        <v>0.096122019</v>
      </c>
      <c r="J1300" s="3">
        <v>0.858124971</v>
      </c>
    </row>
    <row r="1301">
      <c r="A1301" s="1" t="s">
        <v>51</v>
      </c>
      <c r="B1301" s="1" t="s">
        <v>19</v>
      </c>
      <c r="C1301" s="1">
        <v>2016.0</v>
      </c>
      <c r="D1301" s="2">
        <v>5.32495594</v>
      </c>
      <c r="E1301" s="3">
        <v>9.5029459</v>
      </c>
      <c r="F1301" s="3">
        <v>0.741703033</v>
      </c>
      <c r="G1301" s="3">
        <v>68.125</v>
      </c>
      <c r="H1301" s="4"/>
      <c r="I1301" s="3">
        <v>-0.230263636</v>
      </c>
      <c r="J1301" s="4"/>
    </row>
    <row r="1302">
      <c r="A1302" s="1" t="s">
        <v>52</v>
      </c>
      <c r="B1302" s="1" t="s">
        <v>5</v>
      </c>
      <c r="C1302" s="1">
        <v>2016.0</v>
      </c>
      <c r="D1302" s="2">
        <v>6.233715057</v>
      </c>
      <c r="E1302" s="3">
        <v>9.572073936</v>
      </c>
      <c r="F1302" s="3">
        <v>0.88190037</v>
      </c>
      <c r="G1302" s="3">
        <v>68.47499847</v>
      </c>
      <c r="H1302" s="3">
        <v>0.834966123</v>
      </c>
      <c r="I1302" s="3">
        <v>-0.103711762</v>
      </c>
      <c r="J1302" s="3">
        <v>0.897553861</v>
      </c>
    </row>
    <row r="1303">
      <c r="A1303" s="1" t="s">
        <v>141</v>
      </c>
      <c r="B1303" s="1" t="s">
        <v>42</v>
      </c>
      <c r="C1303" s="1">
        <v>2016.0</v>
      </c>
      <c r="D1303" s="2">
        <v>4.119493484</v>
      </c>
      <c r="E1303" s="3">
        <v>8.381088257</v>
      </c>
      <c r="F1303" s="3">
        <v>0.615449011</v>
      </c>
      <c r="G1303" s="3">
        <v>55.22499847</v>
      </c>
      <c r="H1303" s="3">
        <v>0.785906553</v>
      </c>
      <c r="I1303" s="3">
        <v>-0.087658733</v>
      </c>
      <c r="J1303" s="3">
        <v>0.790385723</v>
      </c>
    </row>
    <row r="1304">
      <c r="A1304" s="1" t="s">
        <v>148</v>
      </c>
      <c r="C1304" s="1">
        <v>2016.0</v>
      </c>
      <c r="D1304" s="2">
        <v>4.521935463</v>
      </c>
      <c r="E1304" s="3">
        <v>6.92885828</v>
      </c>
      <c r="F1304" s="3">
        <v>0.864154518</v>
      </c>
      <c r="G1304" s="3">
        <v>52.82500076</v>
      </c>
      <c r="H1304" s="3">
        <v>0.637366712</v>
      </c>
      <c r="I1304" s="3">
        <v>-0.02307719</v>
      </c>
      <c r="J1304" s="3">
        <v>0.874999642</v>
      </c>
    </row>
    <row r="1305">
      <c r="A1305" s="1" t="s">
        <v>53</v>
      </c>
      <c r="B1305" s="1" t="s">
        <v>5</v>
      </c>
      <c r="C1305" s="1">
        <v>2016.0</v>
      </c>
      <c r="D1305" s="2">
        <v>7.135617733</v>
      </c>
      <c r="E1305" s="3">
        <v>9.880914688</v>
      </c>
      <c r="F1305" s="3">
        <v>0.900701284</v>
      </c>
      <c r="G1305" s="3">
        <v>70.0</v>
      </c>
      <c r="H1305" s="3">
        <v>0.872971952</v>
      </c>
      <c r="I1305" s="3">
        <v>-0.039575003</v>
      </c>
      <c r="J1305" s="3">
        <v>0.780562043</v>
      </c>
    </row>
    <row r="1306">
      <c r="A1306" s="1" t="s">
        <v>128</v>
      </c>
      <c r="B1306" s="1" t="s">
        <v>15</v>
      </c>
      <c r="C1306" s="1">
        <v>2016.0</v>
      </c>
      <c r="D1306" s="2">
        <v>5.416875362</v>
      </c>
      <c r="E1306" s="3">
        <v>10.16584587</v>
      </c>
      <c r="F1306" s="3">
        <v>0.798332155</v>
      </c>
      <c r="G1306" s="3">
        <v>68.07499695</v>
      </c>
      <c r="H1306" s="3">
        <v>0.671970546</v>
      </c>
      <c r="I1306" s="3">
        <v>-0.0698319</v>
      </c>
      <c r="J1306" s="3">
        <v>0.884059787</v>
      </c>
    </row>
    <row r="1307">
      <c r="A1307" s="1" t="s">
        <v>55</v>
      </c>
      <c r="B1307" s="1" t="s">
        <v>3</v>
      </c>
      <c r="C1307" s="1">
        <v>2016.0</v>
      </c>
      <c r="D1307" s="2">
        <v>5.794618607</v>
      </c>
      <c r="E1307" s="3">
        <v>10.50993538</v>
      </c>
      <c r="F1307" s="3">
        <v>0.786438465</v>
      </c>
      <c r="G1307" s="3">
        <v>71.80000305</v>
      </c>
      <c r="H1307" s="3">
        <v>0.756220996</v>
      </c>
      <c r="I1307" s="3">
        <v>-0.034594569</v>
      </c>
      <c r="J1307" s="3">
        <v>0.897639513</v>
      </c>
    </row>
    <row r="1308">
      <c r="A1308" s="1" t="s">
        <v>7</v>
      </c>
      <c r="C1308" s="1">
        <v>2016.0</v>
      </c>
      <c r="D1308" s="2">
        <v>6.735627174</v>
      </c>
      <c r="E1308" s="3">
        <v>10.5190773</v>
      </c>
      <c r="F1308" s="3">
        <v>0.930592895</v>
      </c>
      <c r="G1308" s="3">
        <v>68.42500305</v>
      </c>
      <c r="H1308" s="3">
        <v>0.850328267</v>
      </c>
      <c r="I1308" s="3">
        <v>-0.201611593</v>
      </c>
      <c r="J1308" s="3">
        <v>0.900430739</v>
      </c>
    </row>
    <row r="1309">
      <c r="A1309" s="1" t="s">
        <v>8</v>
      </c>
      <c r="B1309" s="1" t="s">
        <v>3</v>
      </c>
      <c r="C1309" s="1">
        <v>2016.0</v>
      </c>
      <c r="D1309" s="2">
        <v>7.55778265</v>
      </c>
      <c r="E1309" s="3">
        <v>10.90015984</v>
      </c>
      <c r="F1309" s="3">
        <v>0.954451501</v>
      </c>
      <c r="G1309" s="3">
        <v>70.625</v>
      </c>
      <c r="H1309" s="3">
        <v>0.948230565</v>
      </c>
      <c r="I1309" s="3">
        <v>0.133582085</v>
      </c>
      <c r="J1309" s="3">
        <v>0.209893376</v>
      </c>
    </row>
    <row r="1310">
      <c r="A1310" s="1" t="s">
        <v>56</v>
      </c>
      <c r="B1310" s="1" t="s">
        <v>5</v>
      </c>
      <c r="C1310" s="1">
        <v>2016.0</v>
      </c>
      <c r="D1310" s="2">
        <v>5.238698483</v>
      </c>
      <c r="E1310" s="3">
        <v>9.678292274</v>
      </c>
      <c r="F1310" s="3">
        <v>0.894753456</v>
      </c>
      <c r="G1310" s="3">
        <v>63.40000153</v>
      </c>
      <c r="H1310" s="3">
        <v>0.872712433</v>
      </c>
      <c r="I1310" s="3">
        <v>-0.082611203</v>
      </c>
      <c r="J1310" s="3">
        <v>0.737182975</v>
      </c>
    </row>
    <row r="1311">
      <c r="A1311" s="1" t="s">
        <v>57</v>
      </c>
      <c r="B1311" s="1" t="s">
        <v>5</v>
      </c>
      <c r="C1311" s="1">
        <v>2016.0</v>
      </c>
      <c r="D1311" s="2">
        <v>6.115437508</v>
      </c>
      <c r="E1311" s="3">
        <v>9.357709885</v>
      </c>
      <c r="F1311" s="3">
        <v>0.842352092</v>
      </c>
      <c r="G1311" s="3">
        <v>67.75</v>
      </c>
      <c r="H1311" s="3">
        <v>0.846336305</v>
      </c>
      <c r="I1311" s="3">
        <v>-0.018545445</v>
      </c>
      <c r="J1311" s="3">
        <v>0.774084151</v>
      </c>
    </row>
    <row r="1312">
      <c r="A1312" s="1" t="s">
        <v>9</v>
      </c>
      <c r="B1312" s="1" t="s">
        <v>10</v>
      </c>
      <c r="C1312" s="1">
        <v>2016.0</v>
      </c>
      <c r="D1312" s="2">
        <v>4.556740761</v>
      </c>
      <c r="E1312" s="3">
        <v>9.231945038</v>
      </c>
      <c r="F1312" s="3">
        <v>0.809218585</v>
      </c>
      <c r="G1312" s="3">
        <v>62.25</v>
      </c>
      <c r="H1312" s="3">
        <v>0.655845225</v>
      </c>
      <c r="I1312" s="3">
        <v>-0.140502319</v>
      </c>
      <c r="J1312" s="3">
        <v>0.817527413</v>
      </c>
    </row>
    <row r="1313">
      <c r="A1313" s="1" t="s">
        <v>58</v>
      </c>
      <c r="B1313" s="1" t="s">
        <v>5</v>
      </c>
      <c r="C1313" s="1">
        <v>2016.0</v>
      </c>
      <c r="D1313" s="2">
        <v>6.139824867</v>
      </c>
      <c r="E1313" s="3">
        <v>9.04195118</v>
      </c>
      <c r="F1313" s="3">
        <v>0.793659985</v>
      </c>
      <c r="G1313" s="3">
        <v>63.84999847</v>
      </c>
      <c r="H1313" s="3">
        <v>0.799847007</v>
      </c>
      <c r="I1313" s="3">
        <v>-0.188903525</v>
      </c>
      <c r="J1313" s="3">
        <v>0.797312021</v>
      </c>
    </row>
    <row r="1314">
      <c r="A1314" s="1" t="s">
        <v>59</v>
      </c>
      <c r="B1314" s="1" t="s">
        <v>15</v>
      </c>
      <c r="C1314" s="1">
        <v>2016.0</v>
      </c>
      <c r="D1314" s="2">
        <v>5.649675369</v>
      </c>
      <c r="E1314" s="3">
        <v>10.37377071</v>
      </c>
      <c r="F1314" s="3">
        <v>0.937715113</v>
      </c>
      <c r="G1314" s="3">
        <v>68.52500153</v>
      </c>
      <c r="H1314" s="3">
        <v>0.842770696</v>
      </c>
      <c r="I1314" s="3">
        <v>-0.152972192</v>
      </c>
      <c r="J1314" s="3">
        <v>0.639085293</v>
      </c>
    </row>
    <row r="1315">
      <c r="A1315" s="1" t="s">
        <v>166</v>
      </c>
      <c r="B1315" s="1" t="s">
        <v>42</v>
      </c>
      <c r="C1315" s="1">
        <v>2016.0</v>
      </c>
      <c r="D1315" s="2">
        <v>4.297848701</v>
      </c>
      <c r="E1315" s="3">
        <v>7.530741692</v>
      </c>
      <c r="F1315" s="3">
        <v>0.718718708</v>
      </c>
      <c r="G1315" s="3">
        <v>58.70000076</v>
      </c>
      <c r="H1315" s="3">
        <v>0.744307697</v>
      </c>
      <c r="I1315" s="3">
        <v>0.03805666</v>
      </c>
      <c r="J1315" s="3">
        <v>0.702880859</v>
      </c>
    </row>
    <row r="1316">
      <c r="A1316" s="1" t="s">
        <v>60</v>
      </c>
      <c r="B1316" s="1" t="s">
        <v>3</v>
      </c>
      <c r="C1316" s="1">
        <v>2016.0</v>
      </c>
      <c r="D1316" s="2">
        <v>7.659843445</v>
      </c>
      <c r="E1316" s="3">
        <v>10.74088192</v>
      </c>
      <c r="F1316" s="3">
        <v>0.953940451</v>
      </c>
      <c r="G1316" s="3">
        <v>70.77500153</v>
      </c>
      <c r="H1316" s="3">
        <v>0.948372185</v>
      </c>
      <c r="I1316" s="3">
        <v>-0.031104423</v>
      </c>
      <c r="J1316" s="3">
        <v>0.249659568</v>
      </c>
    </row>
    <row r="1317">
      <c r="A1317" s="1" t="s">
        <v>11</v>
      </c>
      <c r="B1317" s="1" t="s">
        <v>3</v>
      </c>
      <c r="C1317" s="1">
        <v>2016.0</v>
      </c>
      <c r="D1317" s="2">
        <v>6.475208759</v>
      </c>
      <c r="E1317" s="3">
        <v>10.68522072</v>
      </c>
      <c r="F1317" s="3">
        <v>0.884922922</v>
      </c>
      <c r="G1317" s="3">
        <v>71.80000305</v>
      </c>
      <c r="H1317" s="3">
        <v>0.786780477</v>
      </c>
      <c r="I1317" s="3">
        <v>-0.095159575</v>
      </c>
      <c r="J1317" s="3">
        <v>0.622697055</v>
      </c>
    </row>
    <row r="1318">
      <c r="A1318" s="1" t="s">
        <v>161</v>
      </c>
      <c r="B1318" s="1" t="s">
        <v>42</v>
      </c>
      <c r="C1318" s="1">
        <v>2016.0</v>
      </c>
      <c r="D1318" s="2">
        <v>4.831764221</v>
      </c>
      <c r="E1318" s="3">
        <v>9.601238251</v>
      </c>
      <c r="F1318" s="3">
        <v>0.780048966</v>
      </c>
      <c r="G1318" s="3">
        <v>56.625</v>
      </c>
      <c r="H1318" s="3">
        <v>0.698942363</v>
      </c>
      <c r="I1318" s="3">
        <v>-0.204603419</v>
      </c>
      <c r="J1318" s="3">
        <v>0.816563547</v>
      </c>
    </row>
    <row r="1319">
      <c r="A1319" s="1" t="s">
        <v>61</v>
      </c>
      <c r="B1319" s="1" t="s">
        <v>36</v>
      </c>
      <c r="C1319" s="1">
        <v>2016.0</v>
      </c>
      <c r="D1319" s="2">
        <v>4.448386192</v>
      </c>
      <c r="E1319" s="3">
        <v>9.469911575</v>
      </c>
      <c r="F1319" s="3">
        <v>0.533412278</v>
      </c>
      <c r="G1319" s="3">
        <v>64.32499695</v>
      </c>
      <c r="H1319" s="3">
        <v>0.606468379</v>
      </c>
      <c r="I1319" s="3">
        <v>-0.252358049</v>
      </c>
      <c r="J1319" s="3">
        <v>0.560924053</v>
      </c>
    </row>
    <row r="1320">
      <c r="A1320" s="1" t="s">
        <v>12</v>
      </c>
      <c r="B1320" s="1" t="s">
        <v>3</v>
      </c>
      <c r="C1320" s="1">
        <v>2016.0</v>
      </c>
      <c r="D1320" s="2">
        <v>6.873763084</v>
      </c>
      <c r="E1320" s="3">
        <v>10.85668278</v>
      </c>
      <c r="F1320" s="3">
        <v>0.906029284</v>
      </c>
      <c r="G1320" s="3">
        <v>70.30000305</v>
      </c>
      <c r="H1320" s="3">
        <v>0.870515049</v>
      </c>
      <c r="I1320" s="3">
        <v>0.14399913</v>
      </c>
      <c r="J1320" s="3">
        <v>0.445922136</v>
      </c>
    </row>
    <row r="1321">
      <c r="A1321" s="1" t="s">
        <v>62</v>
      </c>
      <c r="B1321" s="1" t="s">
        <v>42</v>
      </c>
      <c r="C1321" s="1">
        <v>2016.0</v>
      </c>
      <c r="D1321" s="2">
        <v>4.514411449</v>
      </c>
      <c r="E1321" s="3">
        <v>8.447202682</v>
      </c>
      <c r="F1321" s="3">
        <v>0.647303164</v>
      </c>
      <c r="G1321" s="3">
        <v>56.875</v>
      </c>
      <c r="H1321" s="3">
        <v>0.75116837</v>
      </c>
      <c r="I1321" s="3">
        <v>0.088198334</v>
      </c>
      <c r="J1321" s="3">
        <v>0.893955231</v>
      </c>
    </row>
    <row r="1322">
      <c r="A1322" s="1" t="s">
        <v>13</v>
      </c>
      <c r="B1322" s="1" t="s">
        <v>3</v>
      </c>
      <c r="C1322" s="1">
        <v>2016.0</v>
      </c>
      <c r="D1322" s="2">
        <v>5.302619457</v>
      </c>
      <c r="E1322" s="3">
        <v>10.24849224</v>
      </c>
      <c r="F1322" s="3">
        <v>0.802605867</v>
      </c>
      <c r="G1322" s="3">
        <v>70.52500153</v>
      </c>
      <c r="H1322" s="3">
        <v>0.481616855</v>
      </c>
      <c r="I1322" s="3">
        <v>-0.263096809</v>
      </c>
      <c r="J1322" s="3">
        <v>0.898470819</v>
      </c>
    </row>
    <row r="1323">
      <c r="A1323" s="1" t="s">
        <v>63</v>
      </c>
      <c r="B1323" s="1" t="s">
        <v>5</v>
      </c>
      <c r="C1323" s="1">
        <v>2016.0</v>
      </c>
      <c r="D1323" s="2">
        <v>6.358916283</v>
      </c>
      <c r="E1323" s="3">
        <v>9.012626648</v>
      </c>
      <c r="F1323" s="3">
        <v>0.811235487</v>
      </c>
      <c r="G1323" s="3">
        <v>61.70000076</v>
      </c>
      <c r="H1323" s="3">
        <v>0.862675726</v>
      </c>
      <c r="I1323" s="3">
        <v>0.008661612</v>
      </c>
      <c r="J1323" s="3">
        <v>0.812030017</v>
      </c>
    </row>
    <row r="1324">
      <c r="A1324" s="1" t="s">
        <v>162</v>
      </c>
      <c r="B1324" s="1" t="s">
        <v>42</v>
      </c>
      <c r="C1324" s="1">
        <v>2016.0</v>
      </c>
      <c r="D1324" s="2">
        <v>3.602854729</v>
      </c>
      <c r="E1324" s="3">
        <v>7.703959465</v>
      </c>
      <c r="F1324" s="3">
        <v>0.675447047</v>
      </c>
      <c r="G1324" s="3">
        <v>51.95000076</v>
      </c>
      <c r="H1324" s="3">
        <v>0.725685179</v>
      </c>
      <c r="I1324" s="3">
        <v>-0.056784589</v>
      </c>
      <c r="J1324" s="3">
        <v>0.802781165</v>
      </c>
    </row>
    <row r="1325">
      <c r="A1325" s="1" t="s">
        <v>64</v>
      </c>
      <c r="B1325" s="1" t="s">
        <v>5</v>
      </c>
      <c r="C1325" s="1">
        <v>2016.0</v>
      </c>
      <c r="D1325" s="2">
        <v>3.352300167</v>
      </c>
      <c r="E1325" s="3">
        <v>8.056165695</v>
      </c>
      <c r="F1325" s="3">
        <v>0.58374244</v>
      </c>
      <c r="G1325" s="3">
        <v>54.90000153</v>
      </c>
      <c r="H1325" s="3">
        <v>0.303540409</v>
      </c>
      <c r="I1325" s="3">
        <v>0.247953057</v>
      </c>
      <c r="J1325" s="3">
        <v>0.838523149</v>
      </c>
    </row>
    <row r="1326">
      <c r="A1326" s="1" t="s">
        <v>65</v>
      </c>
      <c r="B1326" s="1" t="s">
        <v>5</v>
      </c>
      <c r="C1326" s="1">
        <v>2016.0</v>
      </c>
      <c r="D1326" s="2">
        <v>5.648154736</v>
      </c>
      <c r="E1326" s="3">
        <v>8.573054314</v>
      </c>
      <c r="F1326" s="3">
        <v>0.773909986</v>
      </c>
      <c r="G1326" s="3">
        <v>61.72499847</v>
      </c>
      <c r="H1326" s="3">
        <v>0.850046694</v>
      </c>
      <c r="I1326" s="3">
        <v>0.079038411</v>
      </c>
      <c r="J1326" s="3">
        <v>0.792875171</v>
      </c>
    </row>
    <row r="1327">
      <c r="A1327" s="1" t="s">
        <v>66</v>
      </c>
      <c r="B1327" s="1" t="s">
        <v>19</v>
      </c>
      <c r="C1327" s="1">
        <v>2016.0</v>
      </c>
      <c r="D1327" s="2">
        <v>5.498420715</v>
      </c>
      <c r="E1327" s="3">
        <v>10.96989346</v>
      </c>
      <c r="F1327" s="3">
        <v>0.83207792</v>
      </c>
      <c r="G1327" s="4"/>
      <c r="H1327" s="3">
        <v>0.799743414</v>
      </c>
      <c r="I1327" s="3">
        <v>0.0957781</v>
      </c>
      <c r="J1327" s="3">
        <v>0.40281257</v>
      </c>
    </row>
    <row r="1328">
      <c r="A1328" s="1" t="s">
        <v>14</v>
      </c>
      <c r="B1328" s="1" t="s">
        <v>15</v>
      </c>
      <c r="C1328" s="1">
        <v>2016.0</v>
      </c>
      <c r="D1328" s="2">
        <v>5.448901653</v>
      </c>
      <c r="E1328" s="3">
        <v>10.24769211</v>
      </c>
      <c r="F1328" s="3">
        <v>0.899511576</v>
      </c>
      <c r="G1328" s="3">
        <v>66.75</v>
      </c>
      <c r="H1328" s="3">
        <v>0.55395174</v>
      </c>
      <c r="I1328" s="3">
        <v>-0.190678656</v>
      </c>
      <c r="J1328" s="3">
        <v>0.924185812</v>
      </c>
    </row>
    <row r="1329">
      <c r="A1329" s="1" t="s">
        <v>143</v>
      </c>
      <c r="B1329" s="1" t="s">
        <v>3</v>
      </c>
      <c r="C1329" s="1">
        <v>2016.0</v>
      </c>
      <c r="D1329" s="2">
        <v>7.510034561</v>
      </c>
      <c r="E1329" s="3">
        <v>10.90899277</v>
      </c>
      <c r="F1329" s="3">
        <v>0.984940052</v>
      </c>
      <c r="G1329" s="3">
        <v>71.92500305</v>
      </c>
      <c r="H1329" s="3">
        <v>0.951609552</v>
      </c>
      <c r="I1329" s="3">
        <v>0.276071131</v>
      </c>
      <c r="J1329" s="3">
        <v>0.719299555</v>
      </c>
    </row>
    <row r="1330">
      <c r="A1330" s="1" t="s">
        <v>67</v>
      </c>
      <c r="B1330" s="1" t="s">
        <v>25</v>
      </c>
      <c r="C1330" s="1">
        <v>2016.0</v>
      </c>
      <c r="D1330" s="2">
        <v>4.179177284</v>
      </c>
      <c r="E1330" s="3">
        <v>8.663831711</v>
      </c>
      <c r="F1330" s="3">
        <v>0.613529384</v>
      </c>
      <c r="G1330" s="3">
        <v>59.40000153</v>
      </c>
      <c r="H1330" s="3">
        <v>0.820068777</v>
      </c>
      <c r="I1330" s="3">
        <v>0.044032197</v>
      </c>
      <c r="J1330" s="3">
        <v>0.764722109</v>
      </c>
    </row>
    <row r="1331">
      <c r="A1331" s="1" t="s">
        <v>68</v>
      </c>
      <c r="B1331" s="1" t="s">
        <v>47</v>
      </c>
      <c r="C1331" s="1">
        <v>2016.0</v>
      </c>
      <c r="D1331" s="2">
        <v>5.136325359</v>
      </c>
      <c r="E1331" s="3">
        <v>9.260966301</v>
      </c>
      <c r="F1331" s="3">
        <v>0.791830599</v>
      </c>
      <c r="G1331" s="3">
        <v>62.42499924</v>
      </c>
      <c r="H1331" s="3">
        <v>0.82994163</v>
      </c>
      <c r="I1331" s="3">
        <v>0.496852249</v>
      </c>
      <c r="J1331" s="3">
        <v>0.889677405</v>
      </c>
    </row>
    <row r="1332">
      <c r="A1332" s="1" t="s">
        <v>16</v>
      </c>
      <c r="B1332" s="1" t="s">
        <v>10</v>
      </c>
      <c r="C1332" s="1">
        <v>2016.0</v>
      </c>
      <c r="D1332" s="2">
        <v>4.652730942</v>
      </c>
      <c r="E1332" s="3">
        <v>9.61370945</v>
      </c>
      <c r="F1332" s="3">
        <v>0.566281199</v>
      </c>
      <c r="G1332" s="3">
        <v>65.84999847</v>
      </c>
      <c r="H1332" s="3">
        <v>0.773303747</v>
      </c>
      <c r="I1332" s="3">
        <v>0.1785748</v>
      </c>
      <c r="J1332" s="3">
        <v>0.712782621</v>
      </c>
    </row>
    <row r="1333">
      <c r="A1333" s="1" t="s">
        <v>144</v>
      </c>
      <c r="B1333" s="1" t="s">
        <v>10</v>
      </c>
      <c r="C1333" s="1">
        <v>2016.0</v>
      </c>
      <c r="D1333" s="2">
        <v>4.412537098</v>
      </c>
      <c r="E1333" s="3">
        <v>9.249965668</v>
      </c>
      <c r="F1333" s="3">
        <v>0.718956709</v>
      </c>
      <c r="G1333" s="3">
        <v>61.27500153</v>
      </c>
      <c r="H1333" s="3">
        <v>0.666160166</v>
      </c>
      <c r="I1333" s="3">
        <v>-0.04766788</v>
      </c>
      <c r="J1333" s="3">
        <v>0.798866451</v>
      </c>
    </row>
    <row r="1334">
      <c r="A1334" s="1" t="s">
        <v>69</v>
      </c>
      <c r="B1334" s="1" t="s">
        <v>3</v>
      </c>
      <c r="C1334" s="1">
        <v>2016.0</v>
      </c>
      <c r="D1334" s="2">
        <v>7.04073143</v>
      </c>
      <c r="E1334" s="3">
        <v>11.18590355</v>
      </c>
      <c r="F1334" s="3">
        <v>0.958144009</v>
      </c>
      <c r="G1334" s="3">
        <v>70.80000305</v>
      </c>
      <c r="H1334" s="3">
        <v>0.874589145</v>
      </c>
      <c r="I1334" s="3">
        <v>0.170545131</v>
      </c>
      <c r="J1334" s="3">
        <v>0.398544312</v>
      </c>
    </row>
    <row r="1335">
      <c r="A1335" s="1" t="s">
        <v>70</v>
      </c>
      <c r="B1335" s="1" t="s">
        <v>10</v>
      </c>
      <c r="C1335" s="1">
        <v>2016.0</v>
      </c>
      <c r="D1335" s="2">
        <v>7.159010887</v>
      </c>
      <c r="E1335" s="3">
        <v>10.55193233</v>
      </c>
      <c r="F1335" s="3">
        <v>0.889660776</v>
      </c>
      <c r="G1335" s="3">
        <v>71.94999695</v>
      </c>
      <c r="H1335" s="3">
        <v>0.772297323</v>
      </c>
      <c r="I1335" s="3">
        <v>0.149284899</v>
      </c>
      <c r="J1335" s="3">
        <v>0.804056585</v>
      </c>
    </row>
    <row r="1336">
      <c r="A1336" s="1" t="s">
        <v>17</v>
      </c>
      <c r="B1336" s="1" t="s">
        <v>3</v>
      </c>
      <c r="C1336" s="1">
        <v>2016.0</v>
      </c>
      <c r="D1336" s="2">
        <v>5.95452404</v>
      </c>
      <c r="E1336" s="3">
        <v>10.61736202</v>
      </c>
      <c r="F1336" s="3">
        <v>0.927212834</v>
      </c>
      <c r="G1336" s="3">
        <v>71.67500305</v>
      </c>
      <c r="H1336" s="3">
        <v>0.623741627</v>
      </c>
      <c r="I1336" s="3">
        <v>-0.084348761</v>
      </c>
      <c r="J1336" s="3">
        <v>0.902801216</v>
      </c>
    </row>
    <row r="1337">
      <c r="A1337" s="1" t="s">
        <v>149</v>
      </c>
      <c r="B1337" s="1" t="s">
        <v>42</v>
      </c>
      <c r="C1337" s="1">
        <v>2016.0</v>
      </c>
      <c r="D1337" s="2">
        <v>4.542545795</v>
      </c>
      <c r="E1337" s="3">
        <v>8.420945168</v>
      </c>
      <c r="F1337" s="3">
        <v>0.617400765</v>
      </c>
      <c r="G1337" s="3">
        <v>53.07500076</v>
      </c>
      <c r="H1337" s="3">
        <v>0.768789351</v>
      </c>
      <c r="I1337" s="3">
        <v>-0.043847896</v>
      </c>
      <c r="J1337" s="3">
        <v>0.757453382</v>
      </c>
    </row>
    <row r="1338">
      <c r="A1338" s="1" t="s">
        <v>18</v>
      </c>
      <c r="B1338" s="1" t="s">
        <v>19</v>
      </c>
      <c r="C1338" s="1">
        <v>2016.0</v>
      </c>
      <c r="D1338" s="2">
        <v>5.954650879</v>
      </c>
      <c r="E1338" s="3">
        <v>10.61467075</v>
      </c>
      <c r="F1338" s="3">
        <v>0.899773836</v>
      </c>
      <c r="G1338" s="3">
        <v>73.72499847</v>
      </c>
      <c r="H1338" s="3">
        <v>0.836064637</v>
      </c>
      <c r="I1338" s="3">
        <v>-0.067612827</v>
      </c>
      <c r="J1338" s="3">
        <v>0.697639346</v>
      </c>
    </row>
    <row r="1339">
      <c r="A1339" s="1" t="s">
        <v>20</v>
      </c>
      <c r="B1339" s="1" t="s">
        <v>10</v>
      </c>
      <c r="C1339" s="1">
        <v>2016.0</v>
      </c>
      <c r="D1339" s="2">
        <v>5.27128458</v>
      </c>
      <c r="E1339" s="3">
        <v>9.172960281</v>
      </c>
      <c r="F1339" s="3">
        <v>0.819944739</v>
      </c>
      <c r="G1339" s="3">
        <v>67.59999847</v>
      </c>
      <c r="H1339" s="3">
        <v>0.771350622</v>
      </c>
      <c r="I1339" s="3">
        <v>-0.039396439</v>
      </c>
      <c r="J1339" s="4"/>
    </row>
    <row r="1340">
      <c r="A1340" s="1" t="s">
        <v>72</v>
      </c>
      <c r="B1340" s="1" t="s">
        <v>36</v>
      </c>
      <c r="C1340" s="1">
        <v>2016.0</v>
      </c>
      <c r="D1340" s="2">
        <v>5.533551693</v>
      </c>
      <c r="E1340" s="3">
        <v>10.09455681</v>
      </c>
      <c r="F1340" s="3">
        <v>0.927810669</v>
      </c>
      <c r="G1340" s="3">
        <v>63.79999924</v>
      </c>
      <c r="H1340" s="3">
        <v>0.782805562</v>
      </c>
      <c r="I1340" s="3">
        <v>-0.039769776</v>
      </c>
      <c r="J1340" s="3">
        <v>0.702016652</v>
      </c>
    </row>
    <row r="1341">
      <c r="A1341" s="1" t="s">
        <v>73</v>
      </c>
      <c r="B1341" s="1" t="s">
        <v>42</v>
      </c>
      <c r="C1341" s="1">
        <v>2016.0</v>
      </c>
      <c r="D1341" s="2">
        <v>4.396127701</v>
      </c>
      <c r="E1341" s="3">
        <v>8.353463173</v>
      </c>
      <c r="F1341" s="3">
        <v>0.70592159</v>
      </c>
      <c r="G1341" s="3">
        <v>56.5</v>
      </c>
      <c r="H1341" s="3">
        <v>0.748508275</v>
      </c>
      <c r="I1341" s="3">
        <v>0.290996999</v>
      </c>
      <c r="J1341" s="3">
        <v>0.828411579</v>
      </c>
    </row>
    <row r="1342">
      <c r="A1342" s="1" t="s">
        <v>130</v>
      </c>
      <c r="B1342" s="1" t="s">
        <v>15</v>
      </c>
      <c r="C1342" s="1">
        <v>2016.0</v>
      </c>
      <c r="D1342" s="2">
        <v>5.759412289</v>
      </c>
      <c r="E1342" s="3">
        <v>9.213439941</v>
      </c>
      <c r="F1342" s="3">
        <v>0.82380271</v>
      </c>
      <c r="G1342" s="4"/>
      <c r="H1342" s="3">
        <v>0.827398598</v>
      </c>
      <c r="I1342" s="3">
        <v>0.122952193</v>
      </c>
      <c r="J1342" s="3">
        <v>0.940897942</v>
      </c>
    </row>
    <row r="1343">
      <c r="A1343" s="1" t="s">
        <v>74</v>
      </c>
      <c r="B1343" s="1" t="s">
        <v>10</v>
      </c>
      <c r="C1343" s="1">
        <v>2016.0</v>
      </c>
      <c r="D1343" s="2">
        <v>5.947194576</v>
      </c>
      <c r="E1343" s="3">
        <v>10.88699055</v>
      </c>
      <c r="F1343" s="3">
        <v>0.845222056</v>
      </c>
      <c r="G1343" s="3">
        <v>70.17500305</v>
      </c>
      <c r="H1343" s="3">
        <v>0.840967178</v>
      </c>
      <c r="I1343" s="3">
        <v>-0.077913791</v>
      </c>
      <c r="J1343" s="4"/>
    </row>
    <row r="1344">
      <c r="A1344" s="1" t="s">
        <v>75</v>
      </c>
      <c r="B1344" s="1" t="s">
        <v>36</v>
      </c>
      <c r="C1344" s="1">
        <v>2016.0</v>
      </c>
      <c r="D1344" s="2">
        <v>4.856534004</v>
      </c>
      <c r="E1344" s="3">
        <v>8.49951458</v>
      </c>
      <c r="F1344" s="3">
        <v>0.914375484</v>
      </c>
      <c r="G1344" s="3">
        <v>64.22499847</v>
      </c>
      <c r="H1344" s="3">
        <v>0.813939214</v>
      </c>
      <c r="I1344" s="3">
        <v>0.053844739</v>
      </c>
      <c r="J1344" s="3">
        <v>0.916922808</v>
      </c>
    </row>
    <row r="1345">
      <c r="A1345" s="1" t="s">
        <v>77</v>
      </c>
      <c r="B1345" s="1" t="s">
        <v>15</v>
      </c>
      <c r="C1345" s="1">
        <v>2016.0</v>
      </c>
      <c r="D1345" s="2">
        <v>5.940446377</v>
      </c>
      <c r="E1345" s="3">
        <v>10.2222805</v>
      </c>
      <c r="F1345" s="3">
        <v>0.917073965</v>
      </c>
      <c r="G1345" s="3">
        <v>65.90000153</v>
      </c>
      <c r="H1345" s="3">
        <v>0.685299277</v>
      </c>
      <c r="I1345" s="3">
        <v>-0.160982415</v>
      </c>
      <c r="J1345" s="3">
        <v>0.867639601</v>
      </c>
    </row>
    <row r="1346">
      <c r="A1346" s="1" t="s">
        <v>21</v>
      </c>
      <c r="B1346" s="1" t="s">
        <v>10</v>
      </c>
      <c r="C1346" s="1">
        <v>2016.0</v>
      </c>
      <c r="D1346" s="2">
        <v>5.27072382</v>
      </c>
      <c r="E1346" s="3">
        <v>9.755462646</v>
      </c>
      <c r="F1346" s="3">
        <v>0.827885926</v>
      </c>
      <c r="G1346" s="3">
        <v>65.77500153</v>
      </c>
      <c r="H1346" s="3">
        <v>0.657357454</v>
      </c>
      <c r="I1346" s="3">
        <v>0.023057813</v>
      </c>
      <c r="J1346" s="3">
        <v>0.853114486</v>
      </c>
    </row>
    <row r="1347">
      <c r="A1347" s="1" t="s">
        <v>163</v>
      </c>
      <c r="B1347" s="1" t="s">
        <v>42</v>
      </c>
      <c r="C1347" s="1">
        <v>2016.0</v>
      </c>
      <c r="D1347" s="2">
        <v>3.808204889</v>
      </c>
      <c r="E1347" s="3">
        <v>7.896602631</v>
      </c>
      <c r="F1347" s="3">
        <v>0.798059285</v>
      </c>
      <c r="G1347" s="3">
        <v>42.25</v>
      </c>
      <c r="H1347" s="3">
        <v>0.729489863</v>
      </c>
      <c r="I1347" s="3">
        <v>-0.096637599</v>
      </c>
      <c r="J1347" s="3">
        <v>0.742873371</v>
      </c>
    </row>
    <row r="1348">
      <c r="A1348" s="1" t="s">
        <v>131</v>
      </c>
      <c r="B1348" s="1" t="s">
        <v>42</v>
      </c>
      <c r="C1348" s="1">
        <v>2016.0</v>
      </c>
      <c r="D1348" s="2">
        <v>3.354676008</v>
      </c>
      <c r="E1348" s="3">
        <v>7.330049992</v>
      </c>
      <c r="F1348" s="3">
        <v>0.642614603</v>
      </c>
      <c r="G1348" s="3">
        <v>53.09999847</v>
      </c>
      <c r="H1348" s="3">
        <v>0.763476014</v>
      </c>
      <c r="I1348" s="3">
        <v>0.031251427</v>
      </c>
      <c r="J1348" s="3">
        <v>0.901267469</v>
      </c>
    </row>
    <row r="1349">
      <c r="A1349" s="1" t="s">
        <v>167</v>
      </c>
      <c r="B1349" s="1" t="s">
        <v>10</v>
      </c>
      <c r="C1349" s="1">
        <v>2016.0</v>
      </c>
      <c r="D1349" s="2">
        <v>5.43358326</v>
      </c>
      <c r="E1349" s="3">
        <v>9.828466415</v>
      </c>
      <c r="F1349" s="3">
        <v>0.87606585</v>
      </c>
      <c r="G1349" s="3">
        <v>64.52500153</v>
      </c>
      <c r="H1349" s="3">
        <v>0.822384834</v>
      </c>
      <c r="I1349" s="3">
        <v>-0.132966951</v>
      </c>
      <c r="J1349" s="4"/>
    </row>
    <row r="1350">
      <c r="A1350" s="1" t="s">
        <v>78</v>
      </c>
      <c r="B1350" s="1" t="s">
        <v>15</v>
      </c>
      <c r="C1350" s="1">
        <v>2016.0</v>
      </c>
      <c r="D1350" s="2">
        <v>5.865552425</v>
      </c>
      <c r="E1350" s="3">
        <v>10.37117004</v>
      </c>
      <c r="F1350" s="3">
        <v>0.937873363</v>
      </c>
      <c r="G1350" s="3">
        <v>65.65000153</v>
      </c>
      <c r="H1350" s="3">
        <v>0.614239335</v>
      </c>
      <c r="I1350" s="3">
        <v>-0.27012518</v>
      </c>
      <c r="J1350" s="3">
        <v>0.949392676</v>
      </c>
    </row>
    <row r="1351">
      <c r="A1351" s="1" t="s">
        <v>150</v>
      </c>
      <c r="B1351" s="1" t="s">
        <v>3</v>
      </c>
      <c r="C1351" s="1">
        <v>2016.0</v>
      </c>
      <c r="D1351" s="2">
        <v>6.967340946</v>
      </c>
      <c r="E1351" s="3">
        <v>11.66378784</v>
      </c>
      <c r="F1351" s="3">
        <v>0.941260576</v>
      </c>
      <c r="G1351" s="3">
        <v>71.52500153</v>
      </c>
      <c r="H1351" s="3">
        <v>0.882365346</v>
      </c>
      <c r="I1351" s="3">
        <v>0.011960748</v>
      </c>
      <c r="J1351" s="3">
        <v>0.356336325</v>
      </c>
    </row>
    <row r="1352">
      <c r="A1352" s="1" t="s">
        <v>79</v>
      </c>
      <c r="B1352" s="1" t="s">
        <v>42</v>
      </c>
      <c r="C1352" s="1">
        <v>2016.0</v>
      </c>
      <c r="D1352" s="2">
        <v>3.663085938</v>
      </c>
      <c r="E1352" s="3">
        <v>7.332082748</v>
      </c>
      <c r="F1352" s="3">
        <v>0.746496975</v>
      </c>
      <c r="G1352" s="3">
        <v>56.54999924</v>
      </c>
      <c r="H1352" s="3">
        <v>0.569645405</v>
      </c>
      <c r="I1352" s="3">
        <v>-0.068636164</v>
      </c>
      <c r="J1352" s="3">
        <v>0.864171147</v>
      </c>
    </row>
    <row r="1353">
      <c r="A1353" s="1" t="s">
        <v>80</v>
      </c>
      <c r="B1353" s="1" t="s">
        <v>42</v>
      </c>
      <c r="C1353" s="1">
        <v>2016.0</v>
      </c>
      <c r="D1353" s="2">
        <v>3.476492643</v>
      </c>
      <c r="E1353" s="3">
        <v>7.270341873</v>
      </c>
      <c r="F1353" s="3">
        <v>0.524299622</v>
      </c>
      <c r="G1353" s="3">
        <v>55.45000076</v>
      </c>
      <c r="H1353" s="3">
        <v>0.809884131</v>
      </c>
      <c r="I1353" s="3">
        <v>0.04038788</v>
      </c>
      <c r="J1353" s="3">
        <v>0.823615015</v>
      </c>
    </row>
    <row r="1354">
      <c r="A1354" s="1" t="s">
        <v>82</v>
      </c>
      <c r="B1354" s="1" t="s">
        <v>42</v>
      </c>
      <c r="C1354" s="1">
        <v>2016.0</v>
      </c>
      <c r="D1354" s="2">
        <v>4.016027927</v>
      </c>
      <c r="E1354" s="3">
        <v>7.655478954</v>
      </c>
      <c r="F1354" s="3">
        <v>0.836254537</v>
      </c>
      <c r="G1354" s="3">
        <v>53.40000153</v>
      </c>
      <c r="H1354" s="3">
        <v>0.696007371</v>
      </c>
      <c r="I1354" s="3">
        <v>-0.068685159</v>
      </c>
      <c r="J1354" s="3">
        <v>0.862326682</v>
      </c>
    </row>
    <row r="1355">
      <c r="A1355" s="1" t="s">
        <v>151</v>
      </c>
      <c r="B1355" s="1" t="s">
        <v>3</v>
      </c>
      <c r="C1355" s="1">
        <v>2016.0</v>
      </c>
      <c r="D1355" s="2">
        <v>6.590842247</v>
      </c>
      <c r="E1355" s="3">
        <v>10.60459614</v>
      </c>
      <c r="F1355" s="3">
        <v>0.930369377</v>
      </c>
      <c r="G1355" s="3">
        <v>71.34999847</v>
      </c>
      <c r="H1355" s="3">
        <v>0.916023612</v>
      </c>
      <c r="I1355" s="3">
        <v>0.340884507</v>
      </c>
      <c r="J1355" s="3">
        <v>0.696494639</v>
      </c>
    </row>
    <row r="1356">
      <c r="A1356" s="1" t="s">
        <v>132</v>
      </c>
      <c r="B1356" s="1" t="s">
        <v>42</v>
      </c>
      <c r="C1356" s="1">
        <v>2016.0</v>
      </c>
      <c r="D1356" s="2">
        <v>4.472149372</v>
      </c>
      <c r="E1356" s="3">
        <v>8.533226013</v>
      </c>
      <c r="F1356" s="3">
        <v>0.784826875</v>
      </c>
      <c r="G1356" s="3">
        <v>59.125</v>
      </c>
      <c r="H1356" s="3">
        <v>0.466561466</v>
      </c>
      <c r="I1356" s="3">
        <v>-0.177736133</v>
      </c>
      <c r="J1356" s="3">
        <v>0.841835141</v>
      </c>
    </row>
    <row r="1357">
      <c r="A1357" s="1" t="s">
        <v>164</v>
      </c>
      <c r="B1357" s="1" t="s">
        <v>42</v>
      </c>
      <c r="C1357" s="1">
        <v>2016.0</v>
      </c>
      <c r="D1357" s="2">
        <v>5.610003471</v>
      </c>
      <c r="E1357" s="3">
        <v>9.967808723</v>
      </c>
      <c r="F1357" s="3">
        <v>0.836032152</v>
      </c>
      <c r="G1357" s="3">
        <v>63.97499847</v>
      </c>
      <c r="H1357" s="3">
        <v>0.819175661</v>
      </c>
      <c r="I1357" s="3">
        <v>0.133538902</v>
      </c>
      <c r="J1357" s="3">
        <v>0.890661359</v>
      </c>
    </row>
    <row r="1358">
      <c r="A1358" s="1" t="s">
        <v>22</v>
      </c>
      <c r="B1358" s="1" t="s">
        <v>5</v>
      </c>
      <c r="C1358" s="1">
        <v>2016.0</v>
      </c>
      <c r="D1358" s="2">
        <v>6.824172974</v>
      </c>
      <c r="E1358" s="3">
        <v>9.894999504</v>
      </c>
      <c r="F1358" s="3">
        <v>0.893492579</v>
      </c>
      <c r="G1358" s="3">
        <v>65.80000305</v>
      </c>
      <c r="H1358" s="3">
        <v>0.751613081</v>
      </c>
      <c r="I1358" s="3">
        <v>-0.157436669</v>
      </c>
      <c r="J1358" s="3">
        <v>0.808579445</v>
      </c>
    </row>
    <row r="1359">
      <c r="A1359" s="1" t="s">
        <v>83</v>
      </c>
      <c r="B1359" s="1" t="s">
        <v>36</v>
      </c>
      <c r="C1359" s="1">
        <v>2016.0</v>
      </c>
      <c r="D1359" s="2">
        <v>5.577784061</v>
      </c>
      <c r="E1359" s="3">
        <v>9.300051689</v>
      </c>
      <c r="F1359" s="3">
        <v>0.83732146</v>
      </c>
      <c r="G1359" s="3">
        <v>63.29999924</v>
      </c>
      <c r="H1359" s="3">
        <v>0.557369471</v>
      </c>
      <c r="I1359" s="3">
        <v>-0.050467055</v>
      </c>
      <c r="J1359" s="3">
        <v>0.969482958</v>
      </c>
    </row>
    <row r="1360">
      <c r="A1360" s="1" t="s">
        <v>133</v>
      </c>
      <c r="B1360" s="1" t="s">
        <v>19</v>
      </c>
      <c r="C1360" s="1">
        <v>2016.0</v>
      </c>
      <c r="D1360" s="2">
        <v>5.056999683</v>
      </c>
      <c r="E1360" s="3">
        <v>9.310995102</v>
      </c>
      <c r="F1360" s="3">
        <v>0.947489381</v>
      </c>
      <c r="G1360" s="3">
        <v>60.0</v>
      </c>
      <c r="H1360" s="3">
        <v>0.759740949</v>
      </c>
      <c r="I1360" s="3">
        <v>0.085927278</v>
      </c>
      <c r="J1360" s="3">
        <v>0.900452137</v>
      </c>
    </row>
    <row r="1361">
      <c r="A1361" s="1" t="s">
        <v>134</v>
      </c>
      <c r="B1361" s="1" t="s">
        <v>15</v>
      </c>
      <c r="C1361" s="1">
        <v>2016.0</v>
      </c>
      <c r="D1361" s="2">
        <v>5.304066181</v>
      </c>
      <c r="E1361" s="3">
        <v>9.841679573</v>
      </c>
      <c r="F1361" s="3">
        <v>0.865743697</v>
      </c>
      <c r="G1361" s="3">
        <v>66.69999695</v>
      </c>
      <c r="H1361" s="3">
        <v>0.568633676</v>
      </c>
      <c r="I1361" s="3">
        <v>-0.091130361</v>
      </c>
      <c r="J1361" s="3">
        <v>0.848966599</v>
      </c>
    </row>
    <row r="1362">
      <c r="A1362" s="1" t="s">
        <v>158</v>
      </c>
      <c r="B1362" s="1" t="s">
        <v>10</v>
      </c>
      <c r="C1362" s="1">
        <v>2016.0</v>
      </c>
      <c r="D1362" s="2">
        <v>5.38630724</v>
      </c>
      <c r="E1362" s="3">
        <v>8.94012928</v>
      </c>
      <c r="F1362" s="3">
        <v>0.655409336</v>
      </c>
      <c r="G1362" s="3">
        <v>63.40000153</v>
      </c>
      <c r="H1362" s="3">
        <v>0.816556096</v>
      </c>
      <c r="I1362" s="3">
        <v>-0.245281562</v>
      </c>
      <c r="J1362" s="3">
        <v>0.717356145</v>
      </c>
    </row>
    <row r="1363">
      <c r="A1363" s="1" t="s">
        <v>168</v>
      </c>
      <c r="B1363" s="1" t="s">
        <v>47</v>
      </c>
      <c r="C1363" s="1">
        <v>2016.0</v>
      </c>
      <c r="D1363" s="2">
        <v>4.623119831</v>
      </c>
      <c r="E1363" s="3">
        <v>8.321070671</v>
      </c>
      <c r="F1363" s="3">
        <v>0.793461978</v>
      </c>
      <c r="G1363" s="3">
        <v>59.92499924</v>
      </c>
      <c r="H1363" s="3">
        <v>0.877491176</v>
      </c>
      <c r="I1363" s="3">
        <v>0.683419466</v>
      </c>
      <c r="J1363" s="3">
        <v>0.607286572</v>
      </c>
    </row>
    <row r="1364">
      <c r="A1364" s="1" t="s">
        <v>85</v>
      </c>
      <c r="B1364" s="1" t="s">
        <v>25</v>
      </c>
      <c r="C1364" s="1">
        <v>2016.0</v>
      </c>
      <c r="D1364" s="2">
        <v>5.099539757</v>
      </c>
      <c r="E1364" s="3">
        <v>8.084770203</v>
      </c>
      <c r="F1364" s="3">
        <v>0.837043643</v>
      </c>
      <c r="G1364" s="3">
        <v>60.47499847</v>
      </c>
      <c r="H1364" s="3">
        <v>0.839488447</v>
      </c>
      <c r="I1364" s="3">
        <v>0.158348456</v>
      </c>
      <c r="J1364" s="3">
        <v>0.81711489</v>
      </c>
    </row>
    <row r="1365">
      <c r="A1365" s="1" t="s">
        <v>23</v>
      </c>
      <c r="B1365" s="1" t="s">
        <v>3</v>
      </c>
      <c r="C1365" s="1">
        <v>2016.0</v>
      </c>
      <c r="D1365" s="2">
        <v>7.540877342</v>
      </c>
      <c r="E1365" s="3">
        <v>10.89391708</v>
      </c>
      <c r="F1365" s="3">
        <v>0.925944209</v>
      </c>
      <c r="G1365" s="3">
        <v>71.17500305</v>
      </c>
      <c r="H1365" s="3">
        <v>0.907310009</v>
      </c>
      <c r="I1365" s="3">
        <v>0.234609216</v>
      </c>
      <c r="J1365" s="3">
        <v>0.43330425</v>
      </c>
    </row>
    <row r="1366">
      <c r="A1366" s="1" t="s">
        <v>86</v>
      </c>
      <c r="B1366" s="1" t="s">
        <v>1</v>
      </c>
      <c r="C1366" s="1">
        <v>2016.0</v>
      </c>
      <c r="D1366" s="2">
        <v>7.225687981</v>
      </c>
      <c r="E1366" s="3">
        <v>10.63634491</v>
      </c>
      <c r="F1366" s="3">
        <v>0.93660289</v>
      </c>
      <c r="G1366" s="3">
        <v>69.97499847</v>
      </c>
      <c r="H1366" s="3">
        <v>0.926576018</v>
      </c>
      <c r="I1366" s="3">
        <v>0.260531038</v>
      </c>
      <c r="J1366" s="3">
        <v>0.278270781</v>
      </c>
    </row>
    <row r="1367">
      <c r="A1367" s="1" t="s">
        <v>87</v>
      </c>
      <c r="B1367" s="1" t="s">
        <v>5</v>
      </c>
      <c r="C1367" s="1">
        <v>2016.0</v>
      </c>
      <c r="D1367" s="2">
        <v>6.012739658</v>
      </c>
      <c r="E1367" s="3">
        <v>8.654230118</v>
      </c>
      <c r="F1367" s="3">
        <v>0.852702439</v>
      </c>
      <c r="G1367" s="3">
        <v>65.27500153</v>
      </c>
      <c r="H1367" s="3">
        <v>0.716534257</v>
      </c>
      <c r="I1367" s="3">
        <v>0.037869927</v>
      </c>
      <c r="J1367" s="3">
        <v>0.731464922</v>
      </c>
    </row>
    <row r="1368">
      <c r="A1368" s="1" t="s">
        <v>88</v>
      </c>
      <c r="B1368" s="1" t="s">
        <v>42</v>
      </c>
      <c r="C1368" s="1">
        <v>2016.0</v>
      </c>
      <c r="D1368" s="2">
        <v>4.234645844</v>
      </c>
      <c r="E1368" s="3">
        <v>7.042164326</v>
      </c>
      <c r="F1368" s="3">
        <v>0.682828248</v>
      </c>
      <c r="G1368" s="3">
        <v>54.45000076</v>
      </c>
      <c r="H1368" s="3">
        <v>0.701927304</v>
      </c>
      <c r="I1368" s="3">
        <v>-0.016512172</v>
      </c>
      <c r="J1368" s="3">
        <v>0.814493895</v>
      </c>
    </row>
    <row r="1369">
      <c r="A1369" s="1" t="s">
        <v>89</v>
      </c>
      <c r="B1369" s="1" t="s">
        <v>42</v>
      </c>
      <c r="C1369" s="1">
        <v>2016.0</v>
      </c>
      <c r="D1369" s="2">
        <v>5.219567776</v>
      </c>
      <c r="E1369" s="3">
        <v>8.558156967</v>
      </c>
      <c r="F1369" s="3">
        <v>0.804766953</v>
      </c>
      <c r="G1369" s="3">
        <v>53.42499924</v>
      </c>
      <c r="H1369" s="3">
        <v>0.797690511</v>
      </c>
      <c r="I1369" s="3">
        <v>0.041710131</v>
      </c>
      <c r="J1369" s="3">
        <v>0.904706836</v>
      </c>
    </row>
    <row r="1370">
      <c r="A1370" s="1" t="s">
        <v>136</v>
      </c>
      <c r="B1370" s="1" t="s">
        <v>15</v>
      </c>
      <c r="C1370" s="1">
        <v>2016.0</v>
      </c>
      <c r="D1370" s="2">
        <v>5.34574604</v>
      </c>
      <c r="E1370" s="3">
        <v>9.652217865</v>
      </c>
      <c r="F1370" s="3">
        <v>0.871212244</v>
      </c>
      <c r="G1370" s="3">
        <v>65.5</v>
      </c>
      <c r="H1370" s="3">
        <v>0.706179321</v>
      </c>
      <c r="I1370" s="3">
        <v>0.075623147</v>
      </c>
      <c r="J1370" s="3">
        <v>0.869719028</v>
      </c>
    </row>
    <row r="1371">
      <c r="A1371" s="1" t="s">
        <v>90</v>
      </c>
      <c r="B1371" s="1" t="s">
        <v>3</v>
      </c>
      <c r="C1371" s="1">
        <v>2016.0</v>
      </c>
      <c r="D1371" s="2">
        <v>7.596331596</v>
      </c>
      <c r="E1371" s="3">
        <v>11.05254078</v>
      </c>
      <c r="F1371" s="3">
        <v>0.959742844</v>
      </c>
      <c r="G1371" s="3">
        <v>71.25</v>
      </c>
      <c r="H1371" s="3">
        <v>0.954352319</v>
      </c>
      <c r="I1371" s="3">
        <v>0.12709035</v>
      </c>
      <c r="J1371" s="3">
        <v>0.409666121</v>
      </c>
    </row>
    <row r="1372">
      <c r="A1372" s="1" t="s">
        <v>24</v>
      </c>
      <c r="B1372" s="1" t="s">
        <v>25</v>
      </c>
      <c r="C1372" s="1">
        <v>2016.0</v>
      </c>
      <c r="D1372" s="2">
        <v>5.548508167</v>
      </c>
      <c r="E1372" s="3">
        <v>8.465209007</v>
      </c>
      <c r="F1372" s="3">
        <v>0.626921296</v>
      </c>
      <c r="G1372" s="3">
        <v>56.07500076</v>
      </c>
      <c r="H1372" s="3">
        <v>0.634182811</v>
      </c>
      <c r="I1372" s="3">
        <v>0.087437429</v>
      </c>
      <c r="J1372" s="3">
        <v>0.79253006</v>
      </c>
    </row>
    <row r="1373">
      <c r="A1373" s="1" t="s">
        <v>91</v>
      </c>
      <c r="B1373" s="1" t="s">
        <v>5</v>
      </c>
      <c r="C1373" s="1">
        <v>2016.0</v>
      </c>
      <c r="D1373" s="2">
        <v>6.117638111</v>
      </c>
      <c r="E1373" s="3">
        <v>10.28911209</v>
      </c>
      <c r="F1373" s="3">
        <v>0.882460237</v>
      </c>
      <c r="G1373" s="3">
        <v>68.40000153</v>
      </c>
      <c r="H1373" s="3">
        <v>0.884479761</v>
      </c>
      <c r="I1373" s="3">
        <v>-0.106509373</v>
      </c>
      <c r="J1373" s="3">
        <v>0.836976767</v>
      </c>
    </row>
    <row r="1374">
      <c r="A1374" s="1" t="s">
        <v>92</v>
      </c>
      <c r="B1374" s="1" t="s">
        <v>5</v>
      </c>
      <c r="C1374" s="1">
        <v>2016.0</v>
      </c>
      <c r="D1374" s="2">
        <v>5.801380157</v>
      </c>
      <c r="E1374" s="3">
        <v>9.485220909</v>
      </c>
      <c r="F1374" s="3">
        <v>0.93986696</v>
      </c>
      <c r="G1374" s="3">
        <v>65.65000153</v>
      </c>
      <c r="H1374" s="3">
        <v>0.853534281</v>
      </c>
      <c r="I1374" s="3">
        <v>-0.079839841</v>
      </c>
      <c r="J1374" s="3">
        <v>0.756116271</v>
      </c>
    </row>
    <row r="1375">
      <c r="A1375" s="1" t="s">
        <v>93</v>
      </c>
      <c r="B1375" s="1" t="s">
        <v>5</v>
      </c>
      <c r="C1375" s="1">
        <v>2016.0</v>
      </c>
      <c r="D1375" s="2">
        <v>5.700628757</v>
      </c>
      <c r="E1375" s="3">
        <v>9.419086456</v>
      </c>
      <c r="F1375" s="3">
        <v>0.802856445</v>
      </c>
      <c r="G1375" s="3">
        <v>68.97499847</v>
      </c>
      <c r="H1375" s="3">
        <v>0.829843879</v>
      </c>
      <c r="I1375" s="3">
        <v>-0.13672325</v>
      </c>
      <c r="J1375" s="3">
        <v>0.86591959</v>
      </c>
    </row>
    <row r="1376">
      <c r="A1376" s="1" t="s">
        <v>94</v>
      </c>
      <c r="B1376" s="1" t="s">
        <v>47</v>
      </c>
      <c r="C1376" s="1">
        <v>2016.0</v>
      </c>
      <c r="D1376" s="2">
        <v>5.430832863</v>
      </c>
      <c r="E1376" s="3">
        <v>8.938013077</v>
      </c>
      <c r="F1376" s="3">
        <v>0.821298718</v>
      </c>
      <c r="G1376" s="3">
        <v>61.92499924</v>
      </c>
      <c r="H1376" s="3">
        <v>0.907595754</v>
      </c>
      <c r="I1376" s="3">
        <v>-0.073148958</v>
      </c>
      <c r="J1376" s="3">
        <v>0.791962206</v>
      </c>
    </row>
    <row r="1377">
      <c r="A1377" s="1" t="s">
        <v>26</v>
      </c>
      <c r="B1377" s="1" t="s">
        <v>15</v>
      </c>
      <c r="C1377" s="1">
        <v>2016.0</v>
      </c>
      <c r="D1377" s="2">
        <v>6.162076473</v>
      </c>
      <c r="E1377" s="3">
        <v>10.25755787</v>
      </c>
      <c r="F1377" s="3">
        <v>0.91739881</v>
      </c>
      <c r="G1377" s="3">
        <v>68.17500305</v>
      </c>
      <c r="H1377" s="3">
        <v>0.870707512</v>
      </c>
      <c r="I1377" s="3">
        <v>-0.0941898</v>
      </c>
      <c r="J1377" s="3">
        <v>0.847753942</v>
      </c>
    </row>
    <row r="1378">
      <c r="A1378" s="1" t="s">
        <v>95</v>
      </c>
      <c r="B1378" s="1" t="s">
        <v>3</v>
      </c>
      <c r="C1378" s="1">
        <v>2016.0</v>
      </c>
      <c r="D1378" s="2">
        <v>5.446637154</v>
      </c>
      <c r="E1378" s="3">
        <v>10.36871529</v>
      </c>
      <c r="F1378" s="3">
        <v>0.90463537</v>
      </c>
      <c r="G1378" s="3">
        <v>70.625</v>
      </c>
      <c r="H1378" s="3">
        <v>0.83806932</v>
      </c>
      <c r="I1378" s="3">
        <v>-0.22914277</v>
      </c>
      <c r="J1378" s="3">
        <v>0.922192395</v>
      </c>
    </row>
    <row r="1379">
      <c r="A1379" s="1" t="s">
        <v>27</v>
      </c>
      <c r="B1379" s="1" t="s">
        <v>15</v>
      </c>
      <c r="C1379" s="1">
        <v>2016.0</v>
      </c>
      <c r="D1379" s="2">
        <v>5.96887064</v>
      </c>
      <c r="E1379" s="3">
        <v>10.11711121</v>
      </c>
      <c r="F1379" s="3">
        <v>0.809229195</v>
      </c>
      <c r="G1379" s="3">
        <v>66.42500305</v>
      </c>
      <c r="H1379" s="3">
        <v>0.8217206</v>
      </c>
      <c r="I1379" s="3">
        <v>-0.117664419</v>
      </c>
      <c r="J1379" s="3">
        <v>0.949044526</v>
      </c>
    </row>
    <row r="1380">
      <c r="A1380" s="1" t="s">
        <v>96</v>
      </c>
      <c r="B1380" s="1" t="s">
        <v>36</v>
      </c>
      <c r="C1380" s="1">
        <v>2016.0</v>
      </c>
      <c r="D1380" s="2">
        <v>5.85494566</v>
      </c>
      <c r="E1380" s="3">
        <v>10.14606953</v>
      </c>
      <c r="F1380" s="3">
        <v>0.910927355</v>
      </c>
      <c r="G1380" s="3">
        <v>63.07500076</v>
      </c>
      <c r="H1380" s="3">
        <v>0.713606298</v>
      </c>
      <c r="I1380" s="3">
        <v>-0.184786379</v>
      </c>
      <c r="J1380" s="3">
        <v>0.925462723</v>
      </c>
    </row>
    <row r="1381">
      <c r="A1381" s="1" t="s">
        <v>97</v>
      </c>
      <c r="B1381" s="1" t="s">
        <v>42</v>
      </c>
      <c r="C1381" s="1">
        <v>2016.0</v>
      </c>
      <c r="D1381" s="2">
        <v>3.332989931</v>
      </c>
      <c r="E1381" s="3">
        <v>7.55364418</v>
      </c>
      <c r="F1381" s="3">
        <v>0.665130913</v>
      </c>
      <c r="G1381" s="3">
        <v>59.22499847</v>
      </c>
      <c r="H1381" s="3">
        <v>0.910736382</v>
      </c>
      <c r="I1381" s="3">
        <v>0.02516127</v>
      </c>
      <c r="J1381" s="3">
        <v>0.158601388</v>
      </c>
    </row>
    <row r="1382">
      <c r="A1382" s="1" t="s">
        <v>28</v>
      </c>
      <c r="B1382" s="1" t="s">
        <v>10</v>
      </c>
      <c r="C1382" s="1">
        <v>2016.0</v>
      </c>
      <c r="D1382" s="2">
        <v>6.473921299</v>
      </c>
      <c r="E1382" s="3">
        <v>10.76236629</v>
      </c>
      <c r="F1382" s="3">
        <v>0.889932334</v>
      </c>
      <c r="G1382" s="3">
        <v>63.40000153</v>
      </c>
      <c r="H1382" s="3">
        <v>0.774267733</v>
      </c>
      <c r="I1382" s="3">
        <v>-0.134484515</v>
      </c>
      <c r="J1382" s="4"/>
    </row>
    <row r="1383">
      <c r="A1383" s="1" t="s">
        <v>98</v>
      </c>
      <c r="B1383" s="1" t="s">
        <v>42</v>
      </c>
      <c r="C1383" s="1">
        <v>2016.0</v>
      </c>
      <c r="D1383" s="2">
        <v>4.59453392</v>
      </c>
      <c r="E1383" s="3">
        <v>8.045083046</v>
      </c>
      <c r="F1383" s="3">
        <v>0.838994384</v>
      </c>
      <c r="G1383" s="3">
        <v>58.5</v>
      </c>
      <c r="H1383" s="3">
        <v>0.743729651</v>
      </c>
      <c r="I1383" s="3">
        <v>-0.088741489</v>
      </c>
      <c r="J1383" s="3">
        <v>0.794353724</v>
      </c>
    </row>
    <row r="1384">
      <c r="A1384" s="1" t="s">
        <v>137</v>
      </c>
      <c r="B1384" s="1" t="s">
        <v>15</v>
      </c>
      <c r="C1384" s="1">
        <v>2016.0</v>
      </c>
      <c r="D1384" s="2">
        <v>5.752754688</v>
      </c>
      <c r="E1384" s="3">
        <v>9.691885948</v>
      </c>
      <c r="F1384" s="3">
        <v>0.894894958</v>
      </c>
      <c r="G1384" s="3">
        <v>66.52500153</v>
      </c>
      <c r="H1384" s="3">
        <v>0.614370823</v>
      </c>
      <c r="I1384" s="3">
        <v>-0.071555763</v>
      </c>
      <c r="J1384" s="3">
        <v>0.889765203</v>
      </c>
    </row>
    <row r="1385">
      <c r="A1385" s="1" t="s">
        <v>99</v>
      </c>
      <c r="B1385" s="1" t="s">
        <v>42</v>
      </c>
      <c r="C1385" s="1">
        <v>2016.0</v>
      </c>
      <c r="D1385" s="2">
        <v>4.732953072</v>
      </c>
      <c r="E1385" s="3">
        <v>7.356818199</v>
      </c>
      <c r="F1385" s="3">
        <v>0.656723499</v>
      </c>
      <c r="G1385" s="3">
        <v>50.5</v>
      </c>
      <c r="H1385" s="3">
        <v>0.681202114</v>
      </c>
      <c r="I1385" s="3">
        <v>0.10663873</v>
      </c>
      <c r="J1385" s="3">
        <v>0.863264859</v>
      </c>
    </row>
    <row r="1386">
      <c r="A1386" s="1" t="s">
        <v>100</v>
      </c>
      <c r="B1386" s="1" t="s">
        <v>47</v>
      </c>
      <c r="C1386" s="1">
        <v>2016.0</v>
      </c>
      <c r="D1386" s="2">
        <v>6.033480644</v>
      </c>
      <c r="E1386" s="3">
        <v>11.42021847</v>
      </c>
      <c r="F1386" s="3">
        <v>0.925128222</v>
      </c>
      <c r="G1386" s="3">
        <v>73.30000305</v>
      </c>
      <c r="H1386" s="3">
        <v>0.903735638</v>
      </c>
      <c r="I1386" s="3">
        <v>0.13801676</v>
      </c>
      <c r="J1386" s="3">
        <v>0.047311153</v>
      </c>
    </row>
    <row r="1387">
      <c r="A1387" s="1" t="s">
        <v>101</v>
      </c>
      <c r="B1387" s="1" t="s">
        <v>15</v>
      </c>
      <c r="C1387" s="1">
        <v>2016.0</v>
      </c>
      <c r="D1387" s="2">
        <v>5.993163109</v>
      </c>
      <c r="E1387" s="3">
        <v>10.28359699</v>
      </c>
      <c r="F1387" s="3">
        <v>0.945179105</v>
      </c>
      <c r="G1387" s="3">
        <v>67.82499695</v>
      </c>
      <c r="H1387" s="3">
        <v>0.700098515</v>
      </c>
      <c r="I1387" s="3">
        <v>-0.062600099</v>
      </c>
      <c r="J1387" s="3">
        <v>0.916609168</v>
      </c>
    </row>
    <row r="1388">
      <c r="A1388" s="1" t="s">
        <v>102</v>
      </c>
      <c r="B1388" s="1" t="s">
        <v>15</v>
      </c>
      <c r="C1388" s="1">
        <v>2016.0</v>
      </c>
      <c r="D1388" s="2">
        <v>5.936821461</v>
      </c>
      <c r="E1388" s="3">
        <v>10.45889568</v>
      </c>
      <c r="F1388" s="3">
        <v>0.934487343</v>
      </c>
      <c r="G1388" s="3">
        <v>70.17500305</v>
      </c>
      <c r="H1388" s="3">
        <v>0.903551102</v>
      </c>
      <c r="I1388" s="3">
        <v>-0.05846896</v>
      </c>
      <c r="J1388" s="3">
        <v>0.838474393</v>
      </c>
    </row>
    <row r="1389">
      <c r="A1389" s="1" t="s">
        <v>171</v>
      </c>
      <c r="C1389" s="1">
        <v>2016.0</v>
      </c>
      <c r="D1389" s="2">
        <v>4.667941093</v>
      </c>
      <c r="E1389" s="3">
        <v>6.981190205</v>
      </c>
      <c r="F1389" s="3">
        <v>0.594416559</v>
      </c>
      <c r="G1389" s="3">
        <v>48.5</v>
      </c>
      <c r="H1389" s="3">
        <v>0.917322814</v>
      </c>
      <c r="I1389" s="3">
        <v>0.07278128</v>
      </c>
      <c r="J1389" s="3">
        <v>0.44080174</v>
      </c>
    </row>
    <row r="1390">
      <c r="A1390" s="1" t="s">
        <v>103</v>
      </c>
      <c r="B1390" s="1" t="s">
        <v>42</v>
      </c>
      <c r="C1390" s="1">
        <v>2016.0</v>
      </c>
      <c r="D1390" s="2">
        <v>4.769739628</v>
      </c>
      <c r="E1390" s="3">
        <v>9.535627365</v>
      </c>
      <c r="F1390" s="3">
        <v>0.875389755</v>
      </c>
      <c r="G1390" s="3">
        <v>54.625</v>
      </c>
      <c r="H1390" s="3">
        <v>0.774136424</v>
      </c>
      <c r="I1390" s="3">
        <v>-0.079577111</v>
      </c>
      <c r="J1390" s="3">
        <v>0.812858999</v>
      </c>
    </row>
    <row r="1391">
      <c r="A1391" s="1" t="s">
        <v>104</v>
      </c>
      <c r="B1391" s="1" t="s">
        <v>19</v>
      </c>
      <c r="C1391" s="1">
        <v>2016.0</v>
      </c>
      <c r="D1391" s="2">
        <v>5.970564365</v>
      </c>
      <c r="E1391" s="3">
        <v>10.59199047</v>
      </c>
      <c r="F1391" s="3">
        <v>0.811163485</v>
      </c>
      <c r="G1391" s="3">
        <v>72.27500153</v>
      </c>
      <c r="H1391" s="3">
        <v>0.590956032</v>
      </c>
      <c r="I1391" s="3">
        <v>0.022317171</v>
      </c>
      <c r="J1391" s="3">
        <v>0.861816347</v>
      </c>
    </row>
    <row r="1392">
      <c r="A1392" s="1" t="s">
        <v>172</v>
      </c>
      <c r="C1392" s="1">
        <v>2016.0</v>
      </c>
      <c r="D1392" s="2">
        <v>2.888112307</v>
      </c>
      <c r="E1392" s="4"/>
      <c r="F1392" s="3">
        <v>0.532151818</v>
      </c>
      <c r="G1392" s="3">
        <v>53.17499924</v>
      </c>
      <c r="H1392" s="3">
        <v>0.439919025</v>
      </c>
      <c r="I1392" s="4"/>
      <c r="J1392" s="3">
        <v>0.785317779</v>
      </c>
    </row>
    <row r="1393">
      <c r="A1393" s="1" t="s">
        <v>29</v>
      </c>
      <c r="B1393" s="1" t="s">
        <v>3</v>
      </c>
      <c r="C1393" s="1">
        <v>2016.0</v>
      </c>
      <c r="D1393" s="2">
        <v>6.318612099</v>
      </c>
      <c r="E1393" s="3">
        <v>10.55781078</v>
      </c>
      <c r="F1393" s="3">
        <v>0.941736817</v>
      </c>
      <c r="G1393" s="3">
        <v>71.72499847</v>
      </c>
      <c r="H1393" s="3">
        <v>0.768173754</v>
      </c>
      <c r="I1393" s="3">
        <v>-0.052054416</v>
      </c>
      <c r="J1393" s="3">
        <v>0.818558574</v>
      </c>
    </row>
    <row r="1394">
      <c r="A1394" s="1" t="s">
        <v>106</v>
      </c>
      <c r="C1394" s="1">
        <v>2016.0</v>
      </c>
      <c r="D1394" s="2">
        <v>4.906618118</v>
      </c>
      <c r="E1394" s="3">
        <v>8.73795414</v>
      </c>
      <c r="F1394" s="3">
        <v>0.817770958</v>
      </c>
      <c r="G1394" s="4"/>
      <c r="H1394" s="3">
        <v>0.607669413</v>
      </c>
      <c r="I1394" s="3">
        <v>-0.148602113</v>
      </c>
      <c r="J1394" s="3">
        <v>0.812464654</v>
      </c>
    </row>
    <row r="1395">
      <c r="A1395" s="1" t="s">
        <v>30</v>
      </c>
      <c r="B1395" s="1" t="s">
        <v>3</v>
      </c>
      <c r="C1395" s="1">
        <v>2016.0</v>
      </c>
      <c r="D1395" s="2">
        <v>7.368744373</v>
      </c>
      <c r="E1395" s="3">
        <v>10.84611702</v>
      </c>
      <c r="F1395" s="3">
        <v>0.912060678</v>
      </c>
      <c r="G1395" s="3">
        <v>71.52500153</v>
      </c>
      <c r="H1395" s="3">
        <v>0.918036401</v>
      </c>
      <c r="I1395" s="3">
        <v>0.142463297</v>
      </c>
      <c r="J1395" s="3">
        <v>0.246182442</v>
      </c>
    </row>
    <row r="1396">
      <c r="A1396" s="1" t="s">
        <v>107</v>
      </c>
      <c r="B1396" s="1" t="s">
        <v>3</v>
      </c>
      <c r="C1396" s="1">
        <v>2016.0</v>
      </c>
      <c r="D1396" s="2">
        <v>7.458519936</v>
      </c>
      <c r="E1396" s="3">
        <v>11.1391573</v>
      </c>
      <c r="F1396" s="3">
        <v>0.927628279</v>
      </c>
      <c r="G1396" s="3">
        <v>71.90000153</v>
      </c>
      <c r="H1396" s="3">
        <v>0.933947086</v>
      </c>
      <c r="I1396" s="3">
        <v>0.081479639</v>
      </c>
      <c r="J1396" s="3">
        <v>0.301562965</v>
      </c>
    </row>
    <row r="1397">
      <c r="A1397" s="1" t="s">
        <v>108</v>
      </c>
      <c r="B1397" s="1" t="s">
        <v>19</v>
      </c>
      <c r="C1397" s="1">
        <v>2016.0</v>
      </c>
      <c r="D1397" s="2">
        <v>6.512850761</v>
      </c>
      <c r="E1397" s="3">
        <v>10.76804733</v>
      </c>
      <c r="F1397" s="3">
        <v>0.894989252</v>
      </c>
      <c r="G1397" s="4"/>
      <c r="H1397" s="3">
        <v>0.718925178</v>
      </c>
      <c r="I1397" s="3">
        <v>-0.046887252</v>
      </c>
      <c r="J1397" s="3">
        <v>0.810521007</v>
      </c>
    </row>
    <row r="1398">
      <c r="A1398" s="1" t="s">
        <v>109</v>
      </c>
      <c r="B1398" s="1" t="s">
        <v>36</v>
      </c>
      <c r="C1398" s="1">
        <v>2016.0</v>
      </c>
      <c r="D1398" s="2">
        <v>5.103721142</v>
      </c>
      <c r="E1398" s="3">
        <v>8.036323547</v>
      </c>
      <c r="F1398" s="3">
        <v>0.856656969</v>
      </c>
      <c r="G1398" s="3">
        <v>61.54999924</v>
      </c>
      <c r="H1398" s="3">
        <v>0.703026891</v>
      </c>
      <c r="I1398" s="3">
        <v>0.004177582</v>
      </c>
      <c r="J1398" s="3">
        <v>0.631887853</v>
      </c>
    </row>
    <row r="1399">
      <c r="A1399" s="1" t="s">
        <v>110</v>
      </c>
      <c r="B1399" s="1" t="s">
        <v>42</v>
      </c>
      <c r="C1399" s="1">
        <v>2016.0</v>
      </c>
      <c r="D1399" s="2">
        <v>2.90273428</v>
      </c>
      <c r="E1399" s="3">
        <v>7.775247097</v>
      </c>
      <c r="F1399" s="3">
        <v>0.63775593</v>
      </c>
      <c r="G1399" s="3">
        <v>57.15000153</v>
      </c>
      <c r="H1399" s="3">
        <v>0.77548492</v>
      </c>
      <c r="I1399" s="3">
        <v>0.1788214</v>
      </c>
      <c r="J1399" s="3">
        <v>0.739247262</v>
      </c>
    </row>
    <row r="1400">
      <c r="A1400" s="1" t="s">
        <v>111</v>
      </c>
      <c r="B1400" s="1" t="s">
        <v>47</v>
      </c>
      <c r="C1400" s="1">
        <v>2016.0</v>
      </c>
      <c r="D1400" s="2">
        <v>6.07363987</v>
      </c>
      <c r="E1400" s="3">
        <v>9.704628944</v>
      </c>
      <c r="F1400" s="3">
        <v>0.907543659</v>
      </c>
      <c r="G1400" s="3">
        <v>68.07499695</v>
      </c>
      <c r="H1400" s="3">
        <v>0.924145699</v>
      </c>
      <c r="I1400" s="3">
        <v>0.354074776</v>
      </c>
      <c r="J1400" s="3">
        <v>0.877978384</v>
      </c>
    </row>
    <row r="1401">
      <c r="A1401" s="1" t="s">
        <v>112</v>
      </c>
      <c r="B1401" s="1" t="s">
        <v>42</v>
      </c>
      <c r="C1401" s="1">
        <v>2016.0</v>
      </c>
      <c r="D1401" s="2">
        <v>3.878578424</v>
      </c>
      <c r="E1401" s="3">
        <v>7.569278717</v>
      </c>
      <c r="F1401" s="3">
        <v>0.509440958</v>
      </c>
      <c r="G1401" s="3">
        <v>54.70000076</v>
      </c>
      <c r="H1401" s="3">
        <v>0.730286777</v>
      </c>
      <c r="I1401" s="3">
        <v>-0.027281882</v>
      </c>
      <c r="J1401" s="3">
        <v>0.815044165</v>
      </c>
    </row>
    <row r="1402">
      <c r="A1402" s="1" t="s">
        <v>155</v>
      </c>
      <c r="B1402" s="1" t="s">
        <v>10</v>
      </c>
      <c r="C1402" s="1">
        <v>2016.0</v>
      </c>
      <c r="D1402" s="2">
        <v>4.521453381</v>
      </c>
      <c r="E1402" s="3">
        <v>9.282727242</v>
      </c>
      <c r="F1402" s="3">
        <v>0.701822102</v>
      </c>
      <c r="G1402" s="3">
        <v>66.75</v>
      </c>
      <c r="H1402" s="3">
        <v>0.614438355</v>
      </c>
      <c r="I1402" s="3">
        <v>-0.169491678</v>
      </c>
      <c r="J1402" s="3">
        <v>0.810745656</v>
      </c>
    </row>
    <row r="1403">
      <c r="A1403" s="1" t="s">
        <v>31</v>
      </c>
      <c r="C1403" s="1">
        <v>2016.0</v>
      </c>
      <c r="D1403" s="2">
        <v>5.326221943</v>
      </c>
      <c r="E1403" s="3">
        <v>10.16573524</v>
      </c>
      <c r="F1403" s="3">
        <v>0.879994631</v>
      </c>
      <c r="G1403" s="3">
        <v>67.875</v>
      </c>
      <c r="H1403" s="3">
        <v>0.64414674</v>
      </c>
      <c r="I1403" s="3">
        <v>-0.067680292</v>
      </c>
      <c r="J1403" s="3">
        <v>0.763706565</v>
      </c>
    </row>
    <row r="1404">
      <c r="A1404" s="1" t="s">
        <v>156</v>
      </c>
      <c r="B1404" s="1" t="s">
        <v>36</v>
      </c>
      <c r="C1404" s="1">
        <v>2016.0</v>
      </c>
      <c r="D1404" s="2">
        <v>5.887051582</v>
      </c>
      <c r="E1404" s="3">
        <v>9.479299545</v>
      </c>
      <c r="F1404" s="3">
        <v>0.929032266</v>
      </c>
      <c r="G1404" s="3">
        <v>61.79999924</v>
      </c>
      <c r="H1404" s="3">
        <v>0.7485044</v>
      </c>
      <c r="I1404" s="3">
        <v>0.003983712</v>
      </c>
      <c r="J1404" s="4"/>
    </row>
    <row r="1405">
      <c r="A1405" s="1" t="s">
        <v>114</v>
      </c>
      <c r="B1405" s="1" t="s">
        <v>42</v>
      </c>
      <c r="C1405" s="1">
        <v>2016.0</v>
      </c>
      <c r="D1405" s="2">
        <v>4.233261108</v>
      </c>
      <c r="E1405" s="3">
        <v>7.667255402</v>
      </c>
      <c r="F1405" s="3">
        <v>0.753540218</v>
      </c>
      <c r="G1405" s="3">
        <v>56.77500153</v>
      </c>
      <c r="H1405" s="3">
        <v>0.739409745</v>
      </c>
      <c r="I1405" s="3">
        <v>0.127932861</v>
      </c>
      <c r="J1405" s="3">
        <v>0.811069787</v>
      </c>
    </row>
    <row r="1406">
      <c r="A1406" s="1" t="s">
        <v>115</v>
      </c>
      <c r="B1406" s="1" t="s">
        <v>36</v>
      </c>
      <c r="C1406" s="1">
        <v>2016.0</v>
      </c>
      <c r="D1406" s="2">
        <v>4.028690338</v>
      </c>
      <c r="E1406" s="3">
        <v>9.353255272</v>
      </c>
      <c r="F1406" s="3">
        <v>0.884961367</v>
      </c>
      <c r="G1406" s="3">
        <v>63.92499924</v>
      </c>
      <c r="H1406" s="3">
        <v>0.5025419</v>
      </c>
      <c r="I1406" s="3">
        <v>0.007415353</v>
      </c>
      <c r="J1406" s="3">
        <v>0.891075134</v>
      </c>
    </row>
    <row r="1407">
      <c r="A1407" s="1" t="s">
        <v>116</v>
      </c>
      <c r="B1407" s="1" t="s">
        <v>10</v>
      </c>
      <c r="C1407" s="1">
        <v>2016.0</v>
      </c>
      <c r="D1407" s="2">
        <v>6.83095026</v>
      </c>
      <c r="E1407" s="3">
        <v>11.1738739</v>
      </c>
      <c r="F1407" s="3">
        <v>0.849379838</v>
      </c>
      <c r="G1407" s="3">
        <v>65.55000305</v>
      </c>
      <c r="H1407" s="3">
        <v>0.949119508</v>
      </c>
      <c r="I1407" s="3">
        <v>0.121524878</v>
      </c>
      <c r="J1407" s="4"/>
    </row>
    <row r="1408">
      <c r="A1408" s="1" t="s">
        <v>32</v>
      </c>
      <c r="B1408" s="1" t="s">
        <v>3</v>
      </c>
      <c r="C1408" s="1">
        <v>2016.0</v>
      </c>
      <c r="D1408" s="2">
        <v>6.8242836</v>
      </c>
      <c r="E1408" s="3">
        <v>10.72711086</v>
      </c>
      <c r="F1408" s="3">
        <v>0.954068184</v>
      </c>
      <c r="G1408" s="3">
        <v>69.80000305</v>
      </c>
      <c r="H1408" s="3">
        <v>0.821192145</v>
      </c>
      <c r="I1408" s="3">
        <v>0.245829523</v>
      </c>
      <c r="J1408" s="3">
        <v>0.458313286</v>
      </c>
    </row>
    <row r="1409">
      <c r="A1409" s="1" t="s">
        <v>117</v>
      </c>
      <c r="B1409" s="1" t="s">
        <v>1</v>
      </c>
      <c r="C1409" s="1">
        <v>2016.0</v>
      </c>
      <c r="D1409" s="2">
        <v>6.803599834</v>
      </c>
      <c r="E1409" s="3">
        <v>10.98483372</v>
      </c>
      <c r="F1409" s="3">
        <v>0.896751285</v>
      </c>
      <c r="G1409" s="3">
        <v>66.47499847</v>
      </c>
      <c r="H1409" s="3">
        <v>0.757893085</v>
      </c>
      <c r="I1409" s="3">
        <v>0.139648169</v>
      </c>
      <c r="J1409" s="3">
        <v>0.738919556</v>
      </c>
    </row>
    <row r="1410">
      <c r="A1410" s="1" t="s">
        <v>118</v>
      </c>
      <c r="B1410" s="1" t="s">
        <v>5</v>
      </c>
      <c r="C1410" s="1">
        <v>2016.0</v>
      </c>
      <c r="D1410" s="2">
        <v>6.171485424</v>
      </c>
      <c r="E1410" s="3">
        <v>10.03421211</v>
      </c>
      <c r="F1410" s="3">
        <v>0.900380909</v>
      </c>
      <c r="G1410" s="3">
        <v>67.5</v>
      </c>
      <c r="H1410" s="3">
        <v>0.886371911</v>
      </c>
      <c r="I1410" s="3">
        <v>-0.081924766</v>
      </c>
      <c r="J1410" s="3">
        <v>0.676212788</v>
      </c>
    </row>
    <row r="1411">
      <c r="A1411" s="1" t="s">
        <v>119</v>
      </c>
      <c r="B1411" s="1" t="s">
        <v>36</v>
      </c>
      <c r="C1411" s="1">
        <v>2016.0</v>
      </c>
      <c r="D1411" s="2">
        <v>5.892539024</v>
      </c>
      <c r="E1411" s="3">
        <v>8.804467201</v>
      </c>
      <c r="F1411" s="3">
        <v>0.945102155</v>
      </c>
      <c r="G1411" s="3">
        <v>63.79999924</v>
      </c>
      <c r="H1411" s="3">
        <v>0.983803034</v>
      </c>
      <c r="I1411" s="3">
        <v>0.202084795</v>
      </c>
      <c r="J1411" s="4"/>
    </row>
    <row r="1412">
      <c r="A1412" s="1" t="s">
        <v>33</v>
      </c>
      <c r="B1412" s="1" t="s">
        <v>5</v>
      </c>
      <c r="C1412" s="1">
        <v>2016.0</v>
      </c>
      <c r="D1412" s="2">
        <v>4.041114807</v>
      </c>
      <c r="E1412" s="3">
        <v>7.602412224</v>
      </c>
      <c r="F1412" s="3">
        <v>0.901949286</v>
      </c>
      <c r="G1412" s="3">
        <v>64.92500305</v>
      </c>
      <c r="H1412" s="3">
        <v>0.457601577</v>
      </c>
      <c r="I1412" s="3">
        <v>-0.056050498</v>
      </c>
      <c r="J1412" s="3">
        <v>0.890124679</v>
      </c>
    </row>
    <row r="1413">
      <c r="A1413" s="1" t="s">
        <v>120</v>
      </c>
      <c r="B1413" s="1" t="s">
        <v>47</v>
      </c>
      <c r="C1413" s="1">
        <v>2016.0</v>
      </c>
      <c r="D1413" s="2">
        <v>5.062267303</v>
      </c>
      <c r="E1413" s="3">
        <v>9.053183556</v>
      </c>
      <c r="F1413" s="3">
        <v>0.876323581</v>
      </c>
      <c r="G1413" s="3">
        <v>65.0</v>
      </c>
      <c r="H1413" s="3">
        <v>0.894351125</v>
      </c>
      <c r="I1413" s="3">
        <v>-0.109294027</v>
      </c>
      <c r="J1413" s="3">
        <v>0.799240172</v>
      </c>
    </row>
    <row r="1414">
      <c r="A1414" s="1" t="s">
        <v>138</v>
      </c>
      <c r="B1414" s="1" t="s">
        <v>10</v>
      </c>
      <c r="C1414" s="1">
        <v>2016.0</v>
      </c>
      <c r="D1414" s="2">
        <v>3.825630903</v>
      </c>
      <c r="E1414" s="3">
        <v>7.552322388</v>
      </c>
      <c r="F1414" s="3">
        <v>0.775407016</v>
      </c>
      <c r="G1414" s="3">
        <v>58.17499924</v>
      </c>
      <c r="H1414" s="3">
        <v>0.532964051</v>
      </c>
      <c r="I1414" s="3">
        <v>-0.140765935</v>
      </c>
      <c r="J1414" s="4"/>
    </row>
    <row r="1415">
      <c r="A1415" s="1" t="s">
        <v>121</v>
      </c>
      <c r="B1415" s="1" t="s">
        <v>42</v>
      </c>
      <c r="C1415" s="1">
        <v>2016.0</v>
      </c>
      <c r="D1415" s="2">
        <v>4.347543716</v>
      </c>
      <c r="E1415" s="3">
        <v>8.126893044</v>
      </c>
      <c r="F1415" s="3">
        <v>0.76704663</v>
      </c>
      <c r="G1415" s="3">
        <v>53.125</v>
      </c>
      <c r="H1415" s="3">
        <v>0.811574519</v>
      </c>
      <c r="I1415" s="3">
        <v>0.122042373</v>
      </c>
      <c r="J1415" s="3">
        <v>0.770643592</v>
      </c>
    </row>
    <row r="1416">
      <c r="A1416" s="1" t="s">
        <v>122</v>
      </c>
      <c r="B1416" s="1" t="s">
        <v>42</v>
      </c>
      <c r="C1416" s="1">
        <v>2016.0</v>
      </c>
      <c r="D1416" s="2">
        <v>3.7354002</v>
      </c>
      <c r="E1416" s="3">
        <v>7.734831333</v>
      </c>
      <c r="F1416" s="3">
        <v>0.768425405</v>
      </c>
      <c r="G1416" s="3">
        <v>51.67499924</v>
      </c>
      <c r="H1416" s="3">
        <v>0.732971489</v>
      </c>
      <c r="I1416" s="3">
        <v>-0.078541413</v>
      </c>
      <c r="J1416" s="3">
        <v>0.72361201</v>
      </c>
    </row>
    <row r="1417">
      <c r="A1417" s="1" t="s">
        <v>139</v>
      </c>
      <c r="B1417" s="1" t="s">
        <v>25</v>
      </c>
      <c r="C1417" s="1">
        <v>2017.0</v>
      </c>
      <c r="D1417" s="2">
        <v>2.66171813</v>
      </c>
      <c r="E1417" s="3">
        <v>7.647830486</v>
      </c>
      <c r="F1417" s="3">
        <v>0.490880072</v>
      </c>
      <c r="G1417" s="3">
        <v>53.25</v>
      </c>
      <c r="H1417" s="3">
        <v>0.427010864</v>
      </c>
      <c r="I1417" s="3">
        <v>-0.11941047</v>
      </c>
      <c r="J1417" s="3">
        <v>0.954392552</v>
      </c>
    </row>
    <row r="1418">
      <c r="A1418" s="1" t="s">
        <v>123</v>
      </c>
      <c r="B1418" s="1" t="s">
        <v>15</v>
      </c>
      <c r="C1418" s="1">
        <v>2017.0</v>
      </c>
      <c r="D1418" s="2">
        <v>4.639548302</v>
      </c>
      <c r="E1418" s="3">
        <v>9.455109596</v>
      </c>
      <c r="F1418" s="3">
        <v>0.637698293</v>
      </c>
      <c r="G1418" s="3">
        <v>69.05000305</v>
      </c>
      <c r="H1418" s="3">
        <v>0.74961102</v>
      </c>
      <c r="I1418" s="3">
        <v>-0.030505668</v>
      </c>
      <c r="J1418" s="3">
        <v>0.876134634</v>
      </c>
    </row>
    <row r="1419">
      <c r="A1419" s="1" t="s">
        <v>157</v>
      </c>
      <c r="B1419" s="1" t="s">
        <v>10</v>
      </c>
      <c r="C1419" s="1">
        <v>2017.0</v>
      </c>
      <c r="D1419" s="2">
        <v>5.248912334</v>
      </c>
      <c r="E1419" s="3">
        <v>9.37665844</v>
      </c>
      <c r="F1419" s="3">
        <v>0.806753874</v>
      </c>
      <c r="G1419" s="3">
        <v>66.19999695</v>
      </c>
      <c r="H1419" s="3">
        <v>0.436670482</v>
      </c>
      <c r="I1419" s="3">
        <v>-0.171470523</v>
      </c>
      <c r="J1419" s="3">
        <v>0.699774206</v>
      </c>
    </row>
    <row r="1420">
      <c r="A1420" s="1" t="s">
        <v>34</v>
      </c>
      <c r="B1420" s="1" t="s">
        <v>5</v>
      </c>
      <c r="C1420" s="1">
        <v>2017.0</v>
      </c>
      <c r="D1420" s="2">
        <v>6.039330006</v>
      </c>
      <c r="E1420" s="3">
        <v>10.06888008</v>
      </c>
      <c r="F1420" s="3">
        <v>0.906699121</v>
      </c>
      <c r="G1420" s="3">
        <v>67.0</v>
      </c>
      <c r="H1420" s="3">
        <v>0.831966162</v>
      </c>
      <c r="I1420" s="3">
        <v>-0.189600646</v>
      </c>
      <c r="J1420" s="3">
        <v>0.841052473</v>
      </c>
    </row>
    <row r="1421">
      <c r="A1421" s="1" t="s">
        <v>35</v>
      </c>
      <c r="B1421" s="1" t="s">
        <v>36</v>
      </c>
      <c r="C1421" s="1">
        <v>2017.0</v>
      </c>
      <c r="D1421" s="2">
        <v>4.287736416</v>
      </c>
      <c r="E1421" s="3">
        <v>9.434254646</v>
      </c>
      <c r="F1421" s="3">
        <v>0.697924912</v>
      </c>
      <c r="G1421" s="3">
        <v>66.55000305</v>
      </c>
      <c r="H1421" s="3">
        <v>0.613697052</v>
      </c>
      <c r="I1421" s="3">
        <v>-0.15228498</v>
      </c>
      <c r="J1421" s="3">
        <v>0.86468333</v>
      </c>
    </row>
    <row r="1422">
      <c r="A1422" s="1" t="s">
        <v>0</v>
      </c>
      <c r="B1422" s="1" t="s">
        <v>1</v>
      </c>
      <c r="C1422" s="1">
        <v>2017.0</v>
      </c>
      <c r="D1422" s="2">
        <v>7.25703764</v>
      </c>
      <c r="E1422" s="3">
        <v>10.78726006</v>
      </c>
      <c r="F1422" s="3">
        <v>0.949957848</v>
      </c>
      <c r="G1422" s="3">
        <v>70.75</v>
      </c>
      <c r="H1422" s="3">
        <v>0.910550177</v>
      </c>
      <c r="I1422" s="3">
        <v>0.313770741</v>
      </c>
      <c r="J1422" s="3">
        <v>0.411346525</v>
      </c>
    </row>
    <row r="1423">
      <c r="A1423" s="1" t="s">
        <v>37</v>
      </c>
      <c r="B1423" s="1" t="s">
        <v>3</v>
      </c>
      <c r="C1423" s="1">
        <v>2017.0</v>
      </c>
      <c r="D1423" s="2">
        <v>7.293727875</v>
      </c>
      <c r="E1423" s="3">
        <v>10.89993763</v>
      </c>
      <c r="F1423" s="3">
        <v>0.906217813</v>
      </c>
      <c r="G1423" s="3">
        <v>70.65000153</v>
      </c>
      <c r="H1423" s="3">
        <v>0.890030563</v>
      </c>
      <c r="I1423" s="3">
        <v>0.129277334</v>
      </c>
      <c r="J1423" s="3">
        <v>0.518303812</v>
      </c>
    </row>
    <row r="1424">
      <c r="A1424" s="1" t="s">
        <v>38</v>
      </c>
      <c r="B1424" s="1" t="s">
        <v>36</v>
      </c>
      <c r="C1424" s="1">
        <v>2017.0</v>
      </c>
      <c r="D1424" s="2">
        <v>5.152279377</v>
      </c>
      <c r="E1424" s="3">
        <v>9.555447578</v>
      </c>
      <c r="F1424" s="3">
        <v>0.787039399</v>
      </c>
      <c r="G1424" s="3">
        <v>63.34999847</v>
      </c>
      <c r="H1424" s="3">
        <v>0.731030464</v>
      </c>
      <c r="I1424" s="3">
        <v>-0.228387043</v>
      </c>
      <c r="J1424" s="3">
        <v>0.652539015</v>
      </c>
    </row>
    <row r="1425">
      <c r="A1425" s="1" t="s">
        <v>146</v>
      </c>
      <c r="B1425" s="1" t="s">
        <v>10</v>
      </c>
      <c r="C1425" s="1">
        <v>2017.0</v>
      </c>
      <c r="D1425" s="2">
        <v>6.227320671</v>
      </c>
      <c r="E1425" s="3">
        <v>10.7981348</v>
      </c>
      <c r="F1425" s="3">
        <v>0.875747144</v>
      </c>
      <c r="G1425" s="3">
        <v>66.05000305</v>
      </c>
      <c r="H1425" s="3">
        <v>0.905858517</v>
      </c>
      <c r="I1425" s="3">
        <v>0.130105913</v>
      </c>
      <c r="J1425" s="4"/>
    </row>
    <row r="1426">
      <c r="A1426" s="1" t="s">
        <v>39</v>
      </c>
      <c r="B1426" s="1" t="s">
        <v>25</v>
      </c>
      <c r="C1426" s="1">
        <v>2017.0</v>
      </c>
      <c r="D1426" s="2">
        <v>4.309771061</v>
      </c>
      <c r="E1426" s="3">
        <v>8.482762337</v>
      </c>
      <c r="F1426" s="3">
        <v>0.712552786</v>
      </c>
      <c r="G1426" s="3">
        <v>64.05000305</v>
      </c>
      <c r="H1426" s="3">
        <v>0.896217167</v>
      </c>
      <c r="I1426" s="3">
        <v>-0.001381878</v>
      </c>
      <c r="J1426" s="3">
        <v>0.635014474</v>
      </c>
    </row>
    <row r="1427">
      <c r="A1427" s="1" t="s">
        <v>40</v>
      </c>
      <c r="B1427" s="1" t="s">
        <v>36</v>
      </c>
      <c r="C1427" s="1">
        <v>2017.0</v>
      </c>
      <c r="D1427" s="2">
        <v>5.552915096</v>
      </c>
      <c r="E1427" s="3">
        <v>9.817717552</v>
      </c>
      <c r="F1427" s="3">
        <v>0.900255799</v>
      </c>
      <c r="G1427" s="3">
        <v>65.55000305</v>
      </c>
      <c r="H1427" s="3">
        <v>0.620979249</v>
      </c>
      <c r="I1427" s="3">
        <v>-0.125324965</v>
      </c>
      <c r="J1427" s="3">
        <v>0.654113412</v>
      </c>
    </row>
    <row r="1428">
      <c r="A1428" s="1" t="s">
        <v>2</v>
      </c>
      <c r="B1428" s="1" t="s">
        <v>3</v>
      </c>
      <c r="C1428" s="1">
        <v>2017.0</v>
      </c>
      <c r="D1428" s="2">
        <v>6.928347588</v>
      </c>
      <c r="E1428" s="3">
        <v>10.82858467</v>
      </c>
      <c r="F1428" s="3">
        <v>0.921639085</v>
      </c>
      <c r="G1428" s="3">
        <v>70.30000305</v>
      </c>
      <c r="H1428" s="3">
        <v>0.856801987</v>
      </c>
      <c r="I1428" s="3">
        <v>0.05037817</v>
      </c>
      <c r="J1428" s="3">
        <v>0.543046057</v>
      </c>
    </row>
    <row r="1429">
      <c r="A1429" s="1" t="s">
        <v>41</v>
      </c>
      <c r="B1429" s="1" t="s">
        <v>42</v>
      </c>
      <c r="C1429" s="1">
        <v>2017.0</v>
      </c>
      <c r="D1429" s="2">
        <v>4.853180885</v>
      </c>
      <c r="E1429" s="3">
        <v>7.984066486</v>
      </c>
      <c r="F1429" s="3">
        <v>0.435878992</v>
      </c>
      <c r="G1429" s="3">
        <v>54.90000153</v>
      </c>
      <c r="H1429" s="3">
        <v>0.72680825</v>
      </c>
      <c r="I1429" s="3">
        <v>-0.064271487</v>
      </c>
      <c r="J1429" s="3">
        <v>0.767234623</v>
      </c>
    </row>
    <row r="1430">
      <c r="A1430" s="1" t="s">
        <v>43</v>
      </c>
      <c r="B1430" s="1" t="s">
        <v>5</v>
      </c>
      <c r="C1430" s="1">
        <v>2017.0</v>
      </c>
      <c r="D1430" s="2">
        <v>5.65055275</v>
      </c>
      <c r="E1430" s="3">
        <v>9.017354012</v>
      </c>
      <c r="F1430" s="3">
        <v>0.778661788</v>
      </c>
      <c r="G1430" s="3">
        <v>63.0</v>
      </c>
      <c r="H1430" s="3">
        <v>0.883904934</v>
      </c>
      <c r="I1430" s="3">
        <v>-0.121653102</v>
      </c>
      <c r="J1430" s="3">
        <v>0.819261968</v>
      </c>
    </row>
    <row r="1431">
      <c r="A1431" s="1" t="s">
        <v>125</v>
      </c>
      <c r="B1431" s="1" t="s">
        <v>15</v>
      </c>
      <c r="C1431" s="1">
        <v>2017.0</v>
      </c>
      <c r="D1431" s="2">
        <v>5.089902401</v>
      </c>
      <c r="E1431" s="3">
        <v>9.503191948</v>
      </c>
      <c r="F1431" s="3">
        <v>0.775295258</v>
      </c>
      <c r="G1431" s="3">
        <v>67.09999847</v>
      </c>
      <c r="H1431" s="3">
        <v>0.563798666</v>
      </c>
      <c r="I1431" s="3">
        <v>0.090596311</v>
      </c>
      <c r="J1431" s="3">
        <v>0.923343062</v>
      </c>
    </row>
    <row r="1432">
      <c r="A1432" s="1" t="s">
        <v>44</v>
      </c>
      <c r="B1432" s="1" t="s">
        <v>42</v>
      </c>
      <c r="C1432" s="1">
        <v>2017.0</v>
      </c>
      <c r="D1432" s="2">
        <v>3.504881144</v>
      </c>
      <c r="E1432" s="3">
        <v>9.592658043</v>
      </c>
      <c r="F1432" s="3">
        <v>0.768258631</v>
      </c>
      <c r="G1432" s="3">
        <v>53.34999847</v>
      </c>
      <c r="H1432" s="3">
        <v>0.817308009</v>
      </c>
      <c r="I1432" s="3">
        <v>-0.239540175</v>
      </c>
      <c r="J1432" s="3">
        <v>0.731441498</v>
      </c>
    </row>
    <row r="1433">
      <c r="A1433" s="1" t="s">
        <v>4</v>
      </c>
      <c r="B1433" s="1" t="s">
        <v>5</v>
      </c>
      <c r="C1433" s="1">
        <v>2017.0</v>
      </c>
      <c r="D1433" s="2">
        <v>6.332929134</v>
      </c>
      <c r="E1433" s="3">
        <v>9.580375671</v>
      </c>
      <c r="F1433" s="3">
        <v>0.904694259</v>
      </c>
      <c r="G1433" s="3">
        <v>65.05000305</v>
      </c>
      <c r="H1433" s="3">
        <v>0.764792562</v>
      </c>
      <c r="I1433" s="3">
        <v>-0.178200513</v>
      </c>
      <c r="J1433" s="3">
        <v>0.794457376</v>
      </c>
    </row>
    <row r="1434">
      <c r="A1434" s="1" t="s">
        <v>126</v>
      </c>
      <c r="B1434" s="1" t="s">
        <v>15</v>
      </c>
      <c r="C1434" s="1">
        <v>2017.0</v>
      </c>
      <c r="D1434" s="2">
        <v>5.096901894</v>
      </c>
      <c r="E1434" s="3">
        <v>9.974589348</v>
      </c>
      <c r="F1434" s="3">
        <v>0.94175458</v>
      </c>
      <c r="G1434" s="3">
        <v>66.09999847</v>
      </c>
      <c r="H1434" s="3">
        <v>0.689047039</v>
      </c>
      <c r="I1434" s="3">
        <v>-0.158122122</v>
      </c>
      <c r="J1434" s="3">
        <v>0.910799742</v>
      </c>
    </row>
    <row r="1435">
      <c r="A1435" s="1" t="s">
        <v>45</v>
      </c>
      <c r="B1435" s="1" t="s">
        <v>42</v>
      </c>
      <c r="C1435" s="1">
        <v>2017.0</v>
      </c>
      <c r="D1435" s="2">
        <v>4.646891117</v>
      </c>
      <c r="E1435" s="3">
        <v>7.589920044</v>
      </c>
      <c r="F1435" s="3">
        <v>0.784761369</v>
      </c>
      <c r="G1435" s="3">
        <v>54.15000153</v>
      </c>
      <c r="H1435" s="3">
        <v>0.613774717</v>
      </c>
      <c r="I1435" s="3">
        <v>-0.062158566</v>
      </c>
      <c r="J1435" s="3">
        <v>0.727451324</v>
      </c>
    </row>
    <row r="1436">
      <c r="A1436" s="1" t="s">
        <v>46</v>
      </c>
      <c r="B1436" s="1" t="s">
        <v>47</v>
      </c>
      <c r="C1436" s="1">
        <v>2017.0</v>
      </c>
      <c r="D1436" s="2">
        <v>4.585842133</v>
      </c>
      <c r="E1436" s="3">
        <v>8.287207603</v>
      </c>
      <c r="F1436" s="3">
        <v>0.765094936</v>
      </c>
      <c r="G1436" s="3">
        <v>61.09999847</v>
      </c>
      <c r="H1436" s="3">
        <v>0.963774681</v>
      </c>
      <c r="I1436" s="3">
        <v>0.084982984</v>
      </c>
      <c r="J1436" s="3">
        <v>0.821022928</v>
      </c>
    </row>
    <row r="1437">
      <c r="A1437" s="1" t="s">
        <v>48</v>
      </c>
      <c r="B1437" s="1" t="s">
        <v>42</v>
      </c>
      <c r="C1437" s="1">
        <v>2017.0</v>
      </c>
      <c r="D1437" s="2">
        <v>5.07405138</v>
      </c>
      <c r="E1437" s="3">
        <v>8.21367836</v>
      </c>
      <c r="F1437" s="3">
        <v>0.69459641</v>
      </c>
      <c r="G1437" s="3">
        <v>53.15000153</v>
      </c>
      <c r="H1437" s="3">
        <v>0.766945004</v>
      </c>
      <c r="I1437" s="3">
        <v>-0.033227805</v>
      </c>
      <c r="J1437" s="3">
        <v>0.84358561</v>
      </c>
    </row>
    <row r="1438">
      <c r="A1438" s="1" t="s">
        <v>6</v>
      </c>
      <c r="B1438" s="1" t="s">
        <v>1</v>
      </c>
      <c r="C1438" s="1">
        <v>2017.0</v>
      </c>
      <c r="D1438" s="2">
        <v>7.414868355</v>
      </c>
      <c r="E1438" s="3">
        <v>10.78554249</v>
      </c>
      <c r="F1438" s="3">
        <v>0.93374896</v>
      </c>
      <c r="G1438" s="3">
        <v>71.19999695</v>
      </c>
      <c r="H1438" s="3">
        <v>0.945145011</v>
      </c>
      <c r="I1438" s="3">
        <v>0.159077913</v>
      </c>
      <c r="J1438" s="3">
        <v>0.362034321</v>
      </c>
    </row>
    <row r="1439">
      <c r="A1439" s="1" t="s">
        <v>127</v>
      </c>
      <c r="C1439" s="1">
        <v>2017.0</v>
      </c>
      <c r="D1439" s="2">
        <v>3.475862026</v>
      </c>
      <c r="E1439" s="3">
        <v>6.732925415</v>
      </c>
      <c r="F1439" s="3">
        <v>0.319589138</v>
      </c>
      <c r="G1439" s="3">
        <v>45.29999924</v>
      </c>
      <c r="H1439" s="3">
        <v>0.645252347</v>
      </c>
      <c r="I1439" s="3">
        <v>0.077882506</v>
      </c>
      <c r="J1439" s="3">
        <v>0.889566004</v>
      </c>
    </row>
    <row r="1440">
      <c r="A1440" s="1" t="s">
        <v>49</v>
      </c>
      <c r="B1440" s="1" t="s">
        <v>42</v>
      </c>
      <c r="C1440" s="1">
        <v>2017.0</v>
      </c>
      <c r="D1440" s="2">
        <v>4.558937073</v>
      </c>
      <c r="E1440" s="3">
        <v>7.365028381</v>
      </c>
      <c r="F1440" s="3">
        <v>0.660615563</v>
      </c>
      <c r="G1440" s="3">
        <v>51.25</v>
      </c>
      <c r="H1440" s="3">
        <v>0.614849687</v>
      </c>
      <c r="I1440" s="3">
        <v>0.006798261</v>
      </c>
      <c r="J1440" s="3">
        <v>0.792389929</v>
      </c>
    </row>
    <row r="1441">
      <c r="A1441" s="1" t="s">
        <v>50</v>
      </c>
      <c r="B1441" s="1" t="s">
        <v>5</v>
      </c>
      <c r="C1441" s="1">
        <v>2017.0</v>
      </c>
      <c r="D1441" s="2">
        <v>6.320119381</v>
      </c>
      <c r="E1441" s="3">
        <v>10.10834122</v>
      </c>
      <c r="F1441" s="3">
        <v>0.879840791</v>
      </c>
      <c r="G1441" s="3">
        <v>69.69999695</v>
      </c>
      <c r="H1441" s="3">
        <v>0.790116489</v>
      </c>
      <c r="I1441" s="3">
        <v>-0.026383875</v>
      </c>
      <c r="J1441" s="3">
        <v>0.835987508</v>
      </c>
    </row>
    <row r="1442">
      <c r="A1442" s="1" t="s">
        <v>51</v>
      </c>
      <c r="B1442" s="1" t="s">
        <v>19</v>
      </c>
      <c r="C1442" s="1">
        <v>2017.0</v>
      </c>
      <c r="D1442" s="2">
        <v>5.099061489</v>
      </c>
      <c r="E1442" s="3">
        <v>9.564058304</v>
      </c>
      <c r="F1442" s="3">
        <v>0.772033215</v>
      </c>
      <c r="G1442" s="3">
        <v>68.25</v>
      </c>
      <c r="H1442" s="3">
        <v>0.877617598</v>
      </c>
      <c r="I1442" s="3">
        <v>-0.177593157</v>
      </c>
      <c r="J1442" s="4"/>
    </row>
    <row r="1443">
      <c r="A1443" s="1" t="s">
        <v>52</v>
      </c>
      <c r="B1443" s="1" t="s">
        <v>5</v>
      </c>
      <c r="C1443" s="1">
        <v>2017.0</v>
      </c>
      <c r="D1443" s="2">
        <v>6.157341957</v>
      </c>
      <c r="E1443" s="3">
        <v>9.570453644</v>
      </c>
      <c r="F1443" s="3">
        <v>0.909249961</v>
      </c>
      <c r="G1443" s="3">
        <v>68.65000153</v>
      </c>
      <c r="H1443" s="3">
        <v>0.837554634</v>
      </c>
      <c r="I1443" s="3">
        <v>-0.160499662</v>
      </c>
      <c r="J1443" s="3">
        <v>0.87501812</v>
      </c>
    </row>
    <row r="1444">
      <c r="A1444" s="1" t="s">
        <v>141</v>
      </c>
      <c r="B1444" s="1" t="s">
        <v>42</v>
      </c>
      <c r="C1444" s="1">
        <v>2017.0</v>
      </c>
      <c r="D1444" s="2">
        <v>4.883991241</v>
      </c>
      <c r="E1444" s="3">
        <v>8.312362671</v>
      </c>
      <c r="F1444" s="3">
        <v>0.655440509</v>
      </c>
      <c r="G1444" s="3">
        <v>55.54999924</v>
      </c>
      <c r="H1444" s="3">
        <v>0.777783453</v>
      </c>
      <c r="I1444" s="3">
        <v>-0.14461866</v>
      </c>
      <c r="J1444" s="3">
        <v>0.76278311</v>
      </c>
    </row>
    <row r="1445">
      <c r="A1445" s="1" t="s">
        <v>148</v>
      </c>
      <c r="C1445" s="1">
        <v>2017.0</v>
      </c>
      <c r="D1445" s="2">
        <v>4.311033249</v>
      </c>
      <c r="E1445" s="3">
        <v>6.931022167</v>
      </c>
      <c r="F1445" s="3">
        <v>0.669688404</v>
      </c>
      <c r="G1445" s="3">
        <v>53.25</v>
      </c>
      <c r="H1445" s="3">
        <v>0.704239547</v>
      </c>
      <c r="I1445" s="3">
        <v>0.069826052</v>
      </c>
      <c r="J1445" s="3">
        <v>0.809181869</v>
      </c>
    </row>
    <row r="1446">
      <c r="A1446" s="1" t="s">
        <v>53</v>
      </c>
      <c r="B1446" s="1" t="s">
        <v>5</v>
      </c>
      <c r="C1446" s="1">
        <v>2017.0</v>
      </c>
      <c r="D1446" s="2">
        <v>7.22518158</v>
      </c>
      <c r="E1446" s="3">
        <v>9.911863327</v>
      </c>
      <c r="F1446" s="3">
        <v>0.92169714</v>
      </c>
      <c r="G1446" s="3">
        <v>70.0</v>
      </c>
      <c r="H1446" s="3">
        <v>0.93561846</v>
      </c>
      <c r="I1446" s="3">
        <v>-0.083621278</v>
      </c>
      <c r="J1446" s="3">
        <v>0.742350757</v>
      </c>
    </row>
    <row r="1447">
      <c r="A1447" s="1" t="s">
        <v>128</v>
      </c>
      <c r="B1447" s="1" t="s">
        <v>15</v>
      </c>
      <c r="C1447" s="1">
        <v>2017.0</v>
      </c>
      <c r="D1447" s="2">
        <v>5.343165874</v>
      </c>
      <c r="E1447" s="3">
        <v>10.21140671</v>
      </c>
      <c r="F1447" s="3">
        <v>0.770309687</v>
      </c>
      <c r="G1447" s="3">
        <v>68.25</v>
      </c>
      <c r="H1447" s="3">
        <v>0.715822279</v>
      </c>
      <c r="I1447" s="3">
        <v>-0.109791107</v>
      </c>
      <c r="J1447" s="3">
        <v>0.89155972</v>
      </c>
    </row>
    <row r="1448">
      <c r="A1448" s="1" t="s">
        <v>55</v>
      </c>
      <c r="B1448" s="1" t="s">
        <v>3</v>
      </c>
      <c r="C1448" s="1">
        <v>2017.0</v>
      </c>
      <c r="D1448" s="2">
        <v>6.062051296</v>
      </c>
      <c r="E1448" s="3">
        <v>10.55638504</v>
      </c>
      <c r="F1448" s="3">
        <v>0.818671048</v>
      </c>
      <c r="G1448" s="3">
        <v>72.0</v>
      </c>
      <c r="H1448" s="3">
        <v>0.811670661</v>
      </c>
      <c r="I1448" s="3">
        <v>0.037891109</v>
      </c>
      <c r="J1448" s="3">
        <v>0.851206422</v>
      </c>
    </row>
    <row r="1449">
      <c r="A1449" s="1" t="s">
        <v>7</v>
      </c>
      <c r="C1449" s="1">
        <v>2017.0</v>
      </c>
      <c r="D1449" s="2">
        <v>6.789567947</v>
      </c>
      <c r="E1449" s="3">
        <v>10.56681633</v>
      </c>
      <c r="F1449" s="3">
        <v>0.900968969</v>
      </c>
      <c r="G1449" s="3">
        <v>68.55000305</v>
      </c>
      <c r="H1449" s="3">
        <v>0.8317855</v>
      </c>
      <c r="I1449" s="3">
        <v>-0.18125312</v>
      </c>
      <c r="J1449" s="3">
        <v>0.866524994</v>
      </c>
    </row>
    <row r="1450">
      <c r="A1450" s="1" t="s">
        <v>8</v>
      </c>
      <c r="B1450" s="1" t="s">
        <v>3</v>
      </c>
      <c r="C1450" s="1">
        <v>2017.0</v>
      </c>
      <c r="D1450" s="2">
        <v>7.593702316</v>
      </c>
      <c r="E1450" s="3">
        <v>10.92155266</v>
      </c>
      <c r="F1450" s="3">
        <v>0.952100098</v>
      </c>
      <c r="G1450" s="3">
        <v>70.75</v>
      </c>
      <c r="H1450" s="3">
        <v>0.955416322</v>
      </c>
      <c r="I1450" s="3">
        <v>0.150644541</v>
      </c>
      <c r="J1450" s="3">
        <v>0.18114756</v>
      </c>
    </row>
    <row r="1451">
      <c r="A1451" s="1" t="s">
        <v>56</v>
      </c>
      <c r="B1451" s="1" t="s">
        <v>5</v>
      </c>
      <c r="C1451" s="1">
        <v>2017.0</v>
      </c>
      <c r="D1451" s="2">
        <v>5.605202675</v>
      </c>
      <c r="E1451" s="3">
        <v>9.712601662</v>
      </c>
      <c r="F1451" s="3">
        <v>0.894368112</v>
      </c>
      <c r="G1451" s="3">
        <v>63.59999847</v>
      </c>
      <c r="H1451" s="3">
        <v>0.855359018</v>
      </c>
      <c r="I1451" s="3">
        <v>-0.123945944</v>
      </c>
      <c r="J1451" s="3">
        <v>0.760489643</v>
      </c>
    </row>
    <row r="1452">
      <c r="A1452" s="1" t="s">
        <v>57</v>
      </c>
      <c r="B1452" s="1" t="s">
        <v>5</v>
      </c>
      <c r="C1452" s="1">
        <v>2017.0</v>
      </c>
      <c r="D1452" s="2">
        <v>5.839518547</v>
      </c>
      <c r="E1452" s="3">
        <v>9.365584373</v>
      </c>
      <c r="F1452" s="3">
        <v>0.848941743</v>
      </c>
      <c r="G1452" s="3">
        <v>68.0</v>
      </c>
      <c r="H1452" s="3">
        <v>0.879128158</v>
      </c>
      <c r="I1452" s="3">
        <v>-0.170509741</v>
      </c>
      <c r="J1452" s="3">
        <v>0.733588755</v>
      </c>
    </row>
    <row r="1453">
      <c r="A1453" s="1" t="s">
        <v>9</v>
      </c>
      <c r="B1453" s="1" t="s">
        <v>10</v>
      </c>
      <c r="C1453" s="1">
        <v>2017.0</v>
      </c>
      <c r="D1453" s="2">
        <v>3.929344177</v>
      </c>
      <c r="E1453" s="3">
        <v>9.253008842</v>
      </c>
      <c r="F1453" s="3">
        <v>0.63822639</v>
      </c>
      <c r="G1453" s="3">
        <v>62.5</v>
      </c>
      <c r="H1453" s="3">
        <v>0.592504799</v>
      </c>
      <c r="I1453" s="3">
        <v>-0.151505709</v>
      </c>
      <c r="J1453" s="4"/>
    </row>
    <row r="1454">
      <c r="A1454" s="1" t="s">
        <v>58</v>
      </c>
      <c r="B1454" s="1" t="s">
        <v>5</v>
      </c>
      <c r="C1454" s="1">
        <v>2017.0</v>
      </c>
      <c r="D1454" s="2">
        <v>6.339318275</v>
      </c>
      <c r="E1454" s="3">
        <v>9.061598778</v>
      </c>
      <c r="F1454" s="3">
        <v>0.82895261</v>
      </c>
      <c r="G1454" s="3">
        <v>64.19999695</v>
      </c>
      <c r="H1454" s="3">
        <v>0.757827342</v>
      </c>
      <c r="I1454" s="3">
        <v>-0.176094174</v>
      </c>
      <c r="J1454" s="3">
        <v>0.777748585</v>
      </c>
    </row>
    <row r="1455">
      <c r="A1455" s="1" t="s">
        <v>59</v>
      </c>
      <c r="B1455" s="1" t="s">
        <v>15</v>
      </c>
      <c r="C1455" s="1">
        <v>2017.0</v>
      </c>
      <c r="D1455" s="2">
        <v>5.938395977</v>
      </c>
      <c r="E1455" s="3">
        <v>10.42886448</v>
      </c>
      <c r="F1455" s="3">
        <v>0.93568635</v>
      </c>
      <c r="G1455" s="3">
        <v>68.75</v>
      </c>
      <c r="H1455" s="3">
        <v>0.861749232</v>
      </c>
      <c r="I1455" s="3">
        <v>-0.104624368</v>
      </c>
      <c r="J1455" s="3">
        <v>0.668402255</v>
      </c>
    </row>
    <row r="1456">
      <c r="A1456" s="1" t="s">
        <v>166</v>
      </c>
      <c r="B1456" s="1" t="s">
        <v>42</v>
      </c>
      <c r="C1456" s="1">
        <v>2017.0</v>
      </c>
      <c r="D1456" s="2">
        <v>4.180315495</v>
      </c>
      <c r="E1456" s="3">
        <v>7.59486866</v>
      </c>
      <c r="F1456" s="3">
        <v>0.73353976</v>
      </c>
      <c r="G1456" s="3">
        <v>59.09999847</v>
      </c>
      <c r="H1456" s="3">
        <v>0.717101216</v>
      </c>
      <c r="I1456" s="3">
        <v>0.001010043</v>
      </c>
      <c r="J1456" s="3">
        <v>0.75689894</v>
      </c>
    </row>
    <row r="1457">
      <c r="A1457" s="1" t="s">
        <v>60</v>
      </c>
      <c r="B1457" s="1" t="s">
        <v>3</v>
      </c>
      <c r="C1457" s="1">
        <v>2017.0</v>
      </c>
      <c r="D1457" s="2">
        <v>7.788251877</v>
      </c>
      <c r="E1457" s="3">
        <v>10.7699604</v>
      </c>
      <c r="F1457" s="3">
        <v>0.963826418</v>
      </c>
      <c r="G1457" s="3">
        <v>70.84999847</v>
      </c>
      <c r="H1457" s="3">
        <v>0.962198973</v>
      </c>
      <c r="I1457" s="3">
        <v>-0.006553295</v>
      </c>
      <c r="J1457" s="3">
        <v>0.192412779</v>
      </c>
    </row>
    <row r="1458">
      <c r="A1458" s="1" t="s">
        <v>11</v>
      </c>
      <c r="B1458" s="1" t="s">
        <v>3</v>
      </c>
      <c r="C1458" s="1">
        <v>2017.0</v>
      </c>
      <c r="D1458" s="2">
        <v>6.635222435</v>
      </c>
      <c r="E1458" s="3">
        <v>10.70497513</v>
      </c>
      <c r="F1458" s="3">
        <v>0.931494594</v>
      </c>
      <c r="G1458" s="3">
        <v>71.90000153</v>
      </c>
      <c r="H1458" s="3">
        <v>0.83389014</v>
      </c>
      <c r="I1458" s="3">
        <v>-0.127265558</v>
      </c>
      <c r="J1458" s="3">
        <v>0.601486027</v>
      </c>
    </row>
    <row r="1459">
      <c r="A1459" s="1" t="s">
        <v>161</v>
      </c>
      <c r="B1459" s="1" t="s">
        <v>42</v>
      </c>
      <c r="C1459" s="1">
        <v>2017.0</v>
      </c>
      <c r="D1459" s="2">
        <v>4.782382965</v>
      </c>
      <c r="E1459" s="3">
        <v>9.580394745</v>
      </c>
      <c r="F1459" s="3">
        <v>0.806941152</v>
      </c>
      <c r="G1459" s="3">
        <v>56.95000076</v>
      </c>
      <c r="H1459" s="3">
        <v>0.652359545</v>
      </c>
      <c r="I1459" s="3">
        <v>-0.228760839</v>
      </c>
      <c r="J1459" s="3">
        <v>0.868305504</v>
      </c>
    </row>
    <row r="1460">
      <c r="A1460" s="1" t="s">
        <v>173</v>
      </c>
      <c r="B1460" s="1" t="s">
        <v>42</v>
      </c>
      <c r="C1460" s="1">
        <v>2017.0</v>
      </c>
      <c r="D1460" s="2">
        <v>4.117938995</v>
      </c>
      <c r="E1460" s="3">
        <v>7.563740253</v>
      </c>
      <c r="F1460" s="3">
        <v>0.697001517</v>
      </c>
      <c r="G1460" s="3">
        <v>56.40000153</v>
      </c>
      <c r="H1460" s="3">
        <v>0.812325835</v>
      </c>
      <c r="I1460" s="3">
        <v>0.114504345</v>
      </c>
      <c r="J1460" s="3">
        <v>0.571615577</v>
      </c>
    </row>
    <row r="1461">
      <c r="A1461" s="1" t="s">
        <v>61</v>
      </c>
      <c r="B1461" s="1" t="s">
        <v>36</v>
      </c>
      <c r="C1461" s="1">
        <v>2017.0</v>
      </c>
      <c r="D1461" s="2">
        <v>4.45077467</v>
      </c>
      <c r="E1461" s="3">
        <v>9.517067909</v>
      </c>
      <c r="F1461" s="3">
        <v>0.590495169</v>
      </c>
      <c r="G1461" s="3">
        <v>64.44999695</v>
      </c>
      <c r="H1461" s="3">
        <v>0.820908785</v>
      </c>
      <c r="I1461" s="3">
        <v>-0.247112513</v>
      </c>
      <c r="J1461" s="3">
        <v>0.589631975</v>
      </c>
    </row>
    <row r="1462">
      <c r="A1462" s="1" t="s">
        <v>12</v>
      </c>
      <c r="B1462" s="1" t="s">
        <v>3</v>
      </c>
      <c r="C1462" s="1">
        <v>2017.0</v>
      </c>
      <c r="D1462" s="2">
        <v>7.074324608</v>
      </c>
      <c r="E1462" s="3">
        <v>10.87939453</v>
      </c>
      <c r="F1462" s="3">
        <v>0.892166078</v>
      </c>
      <c r="G1462" s="3">
        <v>70.5</v>
      </c>
      <c r="H1462" s="3">
        <v>0.840727866</v>
      </c>
      <c r="I1462" s="3">
        <v>0.140681192</v>
      </c>
      <c r="J1462" s="3">
        <v>0.414021194</v>
      </c>
    </row>
    <row r="1463">
      <c r="A1463" s="1" t="s">
        <v>62</v>
      </c>
      <c r="B1463" s="1" t="s">
        <v>42</v>
      </c>
      <c r="C1463" s="1">
        <v>2017.0</v>
      </c>
      <c r="D1463" s="2">
        <v>5.481310844</v>
      </c>
      <c r="E1463" s="3">
        <v>8.503006935</v>
      </c>
      <c r="F1463" s="3">
        <v>0.669111073</v>
      </c>
      <c r="G1463" s="3">
        <v>57.25</v>
      </c>
      <c r="H1463" s="3">
        <v>0.783046365</v>
      </c>
      <c r="I1463" s="3">
        <v>0.077304445</v>
      </c>
      <c r="J1463" s="3">
        <v>0.838609993</v>
      </c>
    </row>
    <row r="1464">
      <c r="A1464" s="1" t="s">
        <v>13</v>
      </c>
      <c r="B1464" s="1" t="s">
        <v>3</v>
      </c>
      <c r="C1464" s="1">
        <v>2017.0</v>
      </c>
      <c r="D1464" s="2">
        <v>5.14824152</v>
      </c>
      <c r="E1464" s="3">
        <v>10.26133156</v>
      </c>
      <c r="F1464" s="3">
        <v>0.752899528</v>
      </c>
      <c r="G1464" s="3">
        <v>70.65000153</v>
      </c>
      <c r="H1464" s="3">
        <v>0.438300014</v>
      </c>
      <c r="I1464" s="3">
        <v>-0.292710543</v>
      </c>
      <c r="J1464" s="3">
        <v>0.87223947</v>
      </c>
    </row>
    <row r="1465">
      <c r="A1465" s="1" t="s">
        <v>63</v>
      </c>
      <c r="B1465" s="1" t="s">
        <v>5</v>
      </c>
      <c r="C1465" s="1">
        <v>2017.0</v>
      </c>
      <c r="D1465" s="2">
        <v>6.325118542</v>
      </c>
      <c r="E1465" s="3">
        <v>9.026683807</v>
      </c>
      <c r="F1465" s="3">
        <v>0.826492071</v>
      </c>
      <c r="G1465" s="3">
        <v>61.90000153</v>
      </c>
      <c r="H1465" s="3">
        <v>0.914521694</v>
      </c>
      <c r="I1465" s="3">
        <v>-0.061382823</v>
      </c>
      <c r="J1465" s="3">
        <v>0.799747884</v>
      </c>
    </row>
    <row r="1466">
      <c r="A1466" s="1" t="s">
        <v>162</v>
      </c>
      <c r="B1466" s="1" t="s">
        <v>42</v>
      </c>
      <c r="C1466" s="1">
        <v>2017.0</v>
      </c>
      <c r="D1466" s="2">
        <v>4.873722553</v>
      </c>
      <c r="E1466" s="3">
        <v>7.776358128</v>
      </c>
      <c r="F1466" s="3">
        <v>0.634025574</v>
      </c>
      <c r="G1466" s="3">
        <v>52.40000153</v>
      </c>
      <c r="H1466" s="3">
        <v>0.738212824</v>
      </c>
      <c r="I1466" s="3">
        <v>0.037170898</v>
      </c>
      <c r="J1466" s="3">
        <v>0.750026226</v>
      </c>
    </row>
    <row r="1467">
      <c r="A1467" s="1" t="s">
        <v>64</v>
      </c>
      <c r="B1467" s="1" t="s">
        <v>5</v>
      </c>
      <c r="C1467" s="1">
        <v>2017.0</v>
      </c>
      <c r="D1467" s="2">
        <v>3.823865652</v>
      </c>
      <c r="E1467" s="3">
        <v>8.067083359</v>
      </c>
      <c r="F1467" s="3">
        <v>0.646984994</v>
      </c>
      <c r="G1467" s="3">
        <v>55.20000076</v>
      </c>
      <c r="H1467" s="3">
        <v>0.484429151</v>
      </c>
      <c r="I1467" s="3">
        <v>0.336749077</v>
      </c>
      <c r="J1467" s="3">
        <v>0.647191584</v>
      </c>
    </row>
    <row r="1468">
      <c r="A1468" s="1" t="s">
        <v>65</v>
      </c>
      <c r="B1468" s="1" t="s">
        <v>5</v>
      </c>
      <c r="C1468" s="1">
        <v>2017.0</v>
      </c>
      <c r="D1468" s="2">
        <v>6.019985676</v>
      </c>
      <c r="E1468" s="3">
        <v>8.602948189</v>
      </c>
      <c r="F1468" s="3">
        <v>0.84335494</v>
      </c>
      <c r="G1468" s="3">
        <v>62.15000153</v>
      </c>
      <c r="H1468" s="3">
        <v>0.898377419</v>
      </c>
      <c r="I1468" s="3">
        <v>0.071166404</v>
      </c>
      <c r="J1468" s="3">
        <v>0.783429444</v>
      </c>
    </row>
    <row r="1469">
      <c r="A1469" s="1" t="s">
        <v>66</v>
      </c>
      <c r="B1469" s="1" t="s">
        <v>19</v>
      </c>
      <c r="C1469" s="1">
        <v>2017.0</v>
      </c>
      <c r="D1469" s="2">
        <v>5.362474918</v>
      </c>
      <c r="E1469" s="3">
        <v>10.9994669</v>
      </c>
      <c r="F1469" s="3">
        <v>0.83106631</v>
      </c>
      <c r="G1469" s="4"/>
      <c r="H1469" s="3">
        <v>0.830657244</v>
      </c>
      <c r="I1469" s="3">
        <v>0.135592297</v>
      </c>
      <c r="J1469" s="3">
        <v>0.415810198</v>
      </c>
    </row>
    <row r="1470">
      <c r="A1470" s="1" t="s">
        <v>14</v>
      </c>
      <c r="B1470" s="1" t="s">
        <v>15</v>
      </c>
      <c r="C1470" s="1">
        <v>2017.0</v>
      </c>
      <c r="D1470" s="2">
        <v>6.065038681</v>
      </c>
      <c r="E1470" s="3">
        <v>10.29218388</v>
      </c>
      <c r="F1470" s="3">
        <v>0.876747549</v>
      </c>
      <c r="G1470" s="3">
        <v>66.90000153</v>
      </c>
      <c r="H1470" s="3">
        <v>0.661165953</v>
      </c>
      <c r="I1470" s="3">
        <v>-0.14313136</v>
      </c>
      <c r="J1470" s="3">
        <v>0.886361301</v>
      </c>
    </row>
    <row r="1471">
      <c r="A1471" s="1" t="s">
        <v>143</v>
      </c>
      <c r="B1471" s="1" t="s">
        <v>3</v>
      </c>
      <c r="C1471" s="1">
        <v>2017.0</v>
      </c>
      <c r="D1471" s="2">
        <v>7.476213932</v>
      </c>
      <c r="E1471" s="3">
        <v>10.92663097</v>
      </c>
      <c r="F1471" s="3">
        <v>0.966752827</v>
      </c>
      <c r="G1471" s="3">
        <v>71.94999695</v>
      </c>
      <c r="H1471" s="3">
        <v>0.938783288</v>
      </c>
      <c r="I1471" s="3">
        <v>0.241254017</v>
      </c>
      <c r="J1471" s="3">
        <v>0.726845384</v>
      </c>
    </row>
    <row r="1472">
      <c r="A1472" s="1" t="s">
        <v>67</v>
      </c>
      <c r="B1472" s="1" t="s">
        <v>25</v>
      </c>
      <c r="C1472" s="1">
        <v>2017.0</v>
      </c>
      <c r="D1472" s="2">
        <v>4.046111107</v>
      </c>
      <c r="E1472" s="3">
        <v>8.718020439</v>
      </c>
      <c r="F1472" s="3">
        <v>0.606767476</v>
      </c>
      <c r="G1472" s="3">
        <v>59.70000076</v>
      </c>
      <c r="H1472" s="3">
        <v>0.88585043</v>
      </c>
      <c r="I1472" s="3">
        <v>-0.043519437</v>
      </c>
      <c r="J1472" s="3">
        <v>0.780802786</v>
      </c>
    </row>
    <row r="1473">
      <c r="A1473" s="1" t="s">
        <v>68</v>
      </c>
      <c r="B1473" s="1" t="s">
        <v>47</v>
      </c>
      <c r="C1473" s="1">
        <v>2017.0</v>
      </c>
      <c r="D1473" s="2">
        <v>5.098401546</v>
      </c>
      <c r="E1473" s="3">
        <v>9.300356865</v>
      </c>
      <c r="F1473" s="3">
        <v>0.795589209</v>
      </c>
      <c r="G1473" s="3">
        <v>62.54999924</v>
      </c>
      <c r="H1473" s="3">
        <v>0.865026295</v>
      </c>
      <c r="I1473" s="3">
        <v>0.484791636</v>
      </c>
      <c r="J1473" s="3">
        <v>0.900416434</v>
      </c>
    </row>
    <row r="1474">
      <c r="A1474" s="1" t="s">
        <v>16</v>
      </c>
      <c r="B1474" s="1" t="s">
        <v>10</v>
      </c>
      <c r="C1474" s="1">
        <v>2017.0</v>
      </c>
      <c r="D1474" s="2">
        <v>4.716783047</v>
      </c>
      <c r="E1474" s="3">
        <v>9.62663269</v>
      </c>
      <c r="F1474" s="3">
        <v>0.714232922</v>
      </c>
      <c r="G1474" s="3">
        <v>66.0</v>
      </c>
      <c r="H1474" s="3">
        <v>0.730635166</v>
      </c>
      <c r="I1474" s="3">
        <v>0.212142587</v>
      </c>
      <c r="J1474" s="3">
        <v>0.714941323</v>
      </c>
    </row>
    <row r="1475">
      <c r="A1475" s="1" t="s">
        <v>144</v>
      </c>
      <c r="B1475" s="1" t="s">
        <v>10</v>
      </c>
      <c r="C1475" s="1">
        <v>2017.0</v>
      </c>
      <c r="D1475" s="2">
        <v>4.462399006</v>
      </c>
      <c r="E1475" s="3">
        <v>9.208023071</v>
      </c>
      <c r="F1475" s="3">
        <v>0.695109367</v>
      </c>
      <c r="G1475" s="3">
        <v>61.75</v>
      </c>
      <c r="H1475" s="3">
        <v>0.627722025</v>
      </c>
      <c r="I1475" s="3">
        <v>0.003338003</v>
      </c>
      <c r="J1475" s="3">
        <v>0.757108808</v>
      </c>
    </row>
    <row r="1476">
      <c r="A1476" s="1" t="s">
        <v>69</v>
      </c>
      <c r="B1476" s="1" t="s">
        <v>3</v>
      </c>
      <c r="C1476" s="1">
        <v>2017.0</v>
      </c>
      <c r="D1476" s="2">
        <v>7.060155392</v>
      </c>
      <c r="E1476" s="3">
        <v>11.26124382</v>
      </c>
      <c r="F1476" s="3">
        <v>0.943481982</v>
      </c>
      <c r="G1476" s="3">
        <v>70.90000153</v>
      </c>
      <c r="H1476" s="3">
        <v>0.905341148</v>
      </c>
      <c r="I1476" s="3">
        <v>0.212120265</v>
      </c>
      <c r="J1476" s="3">
        <v>0.33708474</v>
      </c>
    </row>
    <row r="1477">
      <c r="A1477" s="1" t="s">
        <v>70</v>
      </c>
      <c r="B1477" s="1" t="s">
        <v>10</v>
      </c>
      <c r="C1477" s="1">
        <v>2017.0</v>
      </c>
      <c r="D1477" s="2">
        <v>7.331036091</v>
      </c>
      <c r="E1477" s="3">
        <v>10.57442188</v>
      </c>
      <c r="F1477" s="3">
        <v>0.916440845</v>
      </c>
      <c r="G1477" s="3">
        <v>72.09999847</v>
      </c>
      <c r="H1477" s="3">
        <v>0.768076301</v>
      </c>
      <c r="I1477" s="3">
        <v>0.140927821</v>
      </c>
      <c r="J1477" s="3">
        <v>0.792652249</v>
      </c>
    </row>
    <row r="1478">
      <c r="A1478" s="1" t="s">
        <v>17</v>
      </c>
      <c r="B1478" s="1" t="s">
        <v>3</v>
      </c>
      <c r="C1478" s="1">
        <v>2017.0</v>
      </c>
      <c r="D1478" s="2">
        <v>6.198870182</v>
      </c>
      <c r="E1478" s="3">
        <v>10.63540173</v>
      </c>
      <c r="F1478" s="3">
        <v>0.919791222</v>
      </c>
      <c r="G1478" s="3">
        <v>71.75</v>
      </c>
      <c r="H1478" s="3">
        <v>0.632843256</v>
      </c>
      <c r="I1478" s="3">
        <v>-0.038876455</v>
      </c>
      <c r="J1478" s="3">
        <v>0.866667926</v>
      </c>
    </row>
    <row r="1479">
      <c r="A1479" s="1" t="s">
        <v>149</v>
      </c>
      <c r="B1479" s="1" t="s">
        <v>42</v>
      </c>
      <c r="C1479" s="1">
        <v>2017.0</v>
      </c>
      <c r="D1479" s="2">
        <v>5.037734985</v>
      </c>
      <c r="E1479" s="3">
        <v>8.466096878</v>
      </c>
      <c r="F1479" s="3">
        <v>0.661375344</v>
      </c>
      <c r="G1479" s="3">
        <v>53.65000153</v>
      </c>
      <c r="H1479" s="3">
        <v>0.732097924</v>
      </c>
      <c r="I1479" s="3">
        <v>-0.111685604</v>
      </c>
      <c r="J1479" s="3">
        <v>0.770940244</v>
      </c>
    </row>
    <row r="1480">
      <c r="A1480" s="1" t="s">
        <v>71</v>
      </c>
      <c r="B1480" s="1" t="s">
        <v>5</v>
      </c>
      <c r="C1480" s="1">
        <v>2017.0</v>
      </c>
      <c r="D1480" s="2">
        <v>5.889759064</v>
      </c>
      <c r="E1480" s="3">
        <v>9.208796501</v>
      </c>
      <c r="F1480" s="3">
        <v>0.91302985</v>
      </c>
      <c r="G1480" s="3">
        <v>66.59999847</v>
      </c>
      <c r="H1480" s="3">
        <v>0.860676348</v>
      </c>
      <c r="I1480" s="3">
        <v>-0.135354221</v>
      </c>
      <c r="J1480" s="3">
        <v>0.882796168</v>
      </c>
    </row>
    <row r="1481">
      <c r="A1481" s="1" t="s">
        <v>18</v>
      </c>
      <c r="B1481" s="1" t="s">
        <v>19</v>
      </c>
      <c r="C1481" s="1">
        <v>2017.0</v>
      </c>
      <c r="D1481" s="2">
        <v>5.910676479</v>
      </c>
      <c r="E1481" s="3">
        <v>10.63210392</v>
      </c>
      <c r="F1481" s="3">
        <v>0.881961286</v>
      </c>
      <c r="G1481" s="3">
        <v>73.84999847</v>
      </c>
      <c r="H1481" s="3">
        <v>0.849396586</v>
      </c>
      <c r="I1481" s="3">
        <v>-0.21114184</v>
      </c>
      <c r="J1481" s="3">
        <v>0.659198642</v>
      </c>
    </row>
    <row r="1482">
      <c r="A1482" s="1" t="s">
        <v>20</v>
      </c>
      <c r="B1482" s="1" t="s">
        <v>10</v>
      </c>
      <c r="C1482" s="1">
        <v>2017.0</v>
      </c>
      <c r="D1482" s="2">
        <v>4.808082581</v>
      </c>
      <c r="E1482" s="3">
        <v>9.172545433</v>
      </c>
      <c r="F1482" s="3">
        <v>0.814664543</v>
      </c>
      <c r="G1482" s="3">
        <v>67.59999847</v>
      </c>
      <c r="H1482" s="3">
        <v>0.766262472</v>
      </c>
      <c r="I1482" s="3">
        <v>-0.153467461</v>
      </c>
      <c r="J1482" s="4"/>
    </row>
    <row r="1483">
      <c r="A1483" s="1" t="s">
        <v>72</v>
      </c>
      <c r="B1483" s="1" t="s">
        <v>36</v>
      </c>
      <c r="C1483" s="1">
        <v>2017.0</v>
      </c>
      <c r="D1483" s="2">
        <v>5.882351398</v>
      </c>
      <c r="E1483" s="3">
        <v>10.12113476</v>
      </c>
      <c r="F1483" s="3">
        <v>0.914093196</v>
      </c>
      <c r="G1483" s="3">
        <v>64.19999695</v>
      </c>
      <c r="H1483" s="3">
        <v>0.745243967</v>
      </c>
      <c r="I1483" s="3">
        <v>-0.038564846</v>
      </c>
      <c r="J1483" s="3">
        <v>0.755250692</v>
      </c>
    </row>
    <row r="1484">
      <c r="A1484" s="1" t="s">
        <v>73</v>
      </c>
      <c r="B1484" s="1" t="s">
        <v>42</v>
      </c>
      <c r="C1484" s="1">
        <v>2017.0</v>
      </c>
      <c r="D1484" s="2">
        <v>4.475654125</v>
      </c>
      <c r="E1484" s="3">
        <v>8.369367599</v>
      </c>
      <c r="F1484" s="3">
        <v>0.714604318</v>
      </c>
      <c r="G1484" s="3">
        <v>56.90000153</v>
      </c>
      <c r="H1484" s="3">
        <v>0.853394389</v>
      </c>
      <c r="I1484" s="3">
        <v>0.227611676</v>
      </c>
      <c r="J1484" s="3">
        <v>0.85400039</v>
      </c>
    </row>
    <row r="1485">
      <c r="A1485" s="1" t="s">
        <v>130</v>
      </c>
      <c r="B1485" s="1" t="s">
        <v>15</v>
      </c>
      <c r="C1485" s="1">
        <v>2017.0</v>
      </c>
      <c r="D1485" s="2">
        <v>6.149199963</v>
      </c>
      <c r="E1485" s="3">
        <v>9.253032684</v>
      </c>
      <c r="F1485" s="3">
        <v>0.792087257</v>
      </c>
      <c r="G1485" s="4"/>
      <c r="H1485" s="3">
        <v>0.857676744</v>
      </c>
      <c r="I1485" s="3">
        <v>0.114815354</v>
      </c>
      <c r="J1485" s="3">
        <v>0.92519182</v>
      </c>
    </row>
    <row r="1486">
      <c r="A1486" s="1" t="s">
        <v>74</v>
      </c>
      <c r="B1486" s="1" t="s">
        <v>10</v>
      </c>
      <c r="C1486" s="1">
        <v>2017.0</v>
      </c>
      <c r="D1486" s="2">
        <v>6.093905449</v>
      </c>
      <c r="E1486" s="3">
        <v>10.81992435</v>
      </c>
      <c r="F1486" s="3">
        <v>0.853491306</v>
      </c>
      <c r="G1486" s="3">
        <v>70.15000153</v>
      </c>
      <c r="H1486" s="3">
        <v>0.884181619</v>
      </c>
      <c r="I1486" s="3">
        <v>-0.007804352</v>
      </c>
      <c r="J1486" s="4"/>
    </row>
    <row r="1487">
      <c r="A1487" s="1" t="s">
        <v>75</v>
      </c>
      <c r="B1487" s="1" t="s">
        <v>36</v>
      </c>
      <c r="C1487" s="1">
        <v>2017.0</v>
      </c>
      <c r="D1487" s="2">
        <v>5.629536629</v>
      </c>
      <c r="E1487" s="3">
        <v>8.526488304</v>
      </c>
      <c r="F1487" s="3">
        <v>0.882586658</v>
      </c>
      <c r="G1487" s="3">
        <v>64.75</v>
      </c>
      <c r="H1487" s="3">
        <v>0.859389782</v>
      </c>
      <c r="I1487" s="3">
        <v>0.140636906</v>
      </c>
      <c r="J1487" s="3">
        <v>0.874494493</v>
      </c>
    </row>
    <row r="1488">
      <c r="A1488" s="1" t="s">
        <v>76</v>
      </c>
      <c r="B1488" s="1" t="s">
        <v>47</v>
      </c>
      <c r="C1488" s="1">
        <v>2017.0</v>
      </c>
      <c r="D1488" s="2">
        <v>4.623140812</v>
      </c>
      <c r="E1488" s="3">
        <v>8.88339901</v>
      </c>
      <c r="F1488" s="3">
        <v>0.70733577</v>
      </c>
      <c r="G1488" s="3">
        <v>59.90000153</v>
      </c>
      <c r="H1488" s="3">
        <v>0.891000748</v>
      </c>
      <c r="I1488" s="3">
        <v>0.070883319</v>
      </c>
      <c r="J1488" s="3">
        <v>0.591616809</v>
      </c>
    </row>
    <row r="1489">
      <c r="A1489" s="1" t="s">
        <v>77</v>
      </c>
      <c r="B1489" s="1" t="s">
        <v>15</v>
      </c>
      <c r="C1489" s="1">
        <v>2017.0</v>
      </c>
      <c r="D1489" s="2">
        <v>5.977817535</v>
      </c>
      <c r="E1489" s="3">
        <v>10.263731</v>
      </c>
      <c r="F1489" s="3">
        <v>0.895098746</v>
      </c>
      <c r="G1489" s="3">
        <v>66.0</v>
      </c>
      <c r="H1489" s="3">
        <v>0.699520111</v>
      </c>
      <c r="I1489" s="3">
        <v>-0.158778444</v>
      </c>
      <c r="J1489" s="3">
        <v>0.79837811</v>
      </c>
    </row>
    <row r="1490">
      <c r="A1490" s="1" t="s">
        <v>21</v>
      </c>
      <c r="B1490" s="1" t="s">
        <v>10</v>
      </c>
      <c r="C1490" s="1">
        <v>2017.0</v>
      </c>
      <c r="D1490" s="2">
        <v>5.153989792</v>
      </c>
      <c r="E1490" s="3">
        <v>9.787406921</v>
      </c>
      <c r="F1490" s="3">
        <v>0.776583016</v>
      </c>
      <c r="G1490" s="3">
        <v>65.84999847</v>
      </c>
      <c r="H1490" s="3">
        <v>0.604554176</v>
      </c>
      <c r="I1490" s="3">
        <v>-0.085262366</v>
      </c>
      <c r="J1490" s="3">
        <v>0.910727262</v>
      </c>
    </row>
    <row r="1491">
      <c r="A1491" s="1" t="s">
        <v>163</v>
      </c>
      <c r="B1491" s="1" t="s">
        <v>42</v>
      </c>
      <c r="C1491" s="1">
        <v>2017.0</v>
      </c>
      <c r="D1491" s="2">
        <v>3.795300722</v>
      </c>
      <c r="E1491" s="3">
        <v>7.852320194</v>
      </c>
      <c r="F1491" s="3">
        <v>0.768551648</v>
      </c>
      <c r="G1491" s="3">
        <v>42.90000153</v>
      </c>
      <c r="H1491" s="3">
        <v>0.756505191</v>
      </c>
      <c r="I1491" s="3">
        <v>-0.14102979</v>
      </c>
      <c r="J1491" s="3">
        <v>0.796859443</v>
      </c>
    </row>
    <row r="1492">
      <c r="A1492" s="1" t="s">
        <v>131</v>
      </c>
      <c r="B1492" s="1" t="s">
        <v>42</v>
      </c>
      <c r="C1492" s="1">
        <v>2017.0</v>
      </c>
      <c r="D1492" s="2">
        <v>4.424490929</v>
      </c>
      <c r="E1492" s="3">
        <v>7.335249901</v>
      </c>
      <c r="F1492" s="3">
        <v>0.684866846</v>
      </c>
      <c r="G1492" s="3">
        <v>53.70000076</v>
      </c>
      <c r="H1492" s="3">
        <v>0.733389914</v>
      </c>
      <c r="I1492" s="3">
        <v>-0.014267507</v>
      </c>
      <c r="J1492" s="3">
        <v>0.866806388</v>
      </c>
    </row>
    <row r="1493">
      <c r="A1493" s="1" t="s">
        <v>167</v>
      </c>
      <c r="B1493" s="1" t="s">
        <v>10</v>
      </c>
      <c r="C1493" s="1">
        <v>2017.0</v>
      </c>
      <c r="D1493" s="2">
        <v>5.646852493</v>
      </c>
      <c r="E1493" s="3">
        <v>10.09464169</v>
      </c>
      <c r="F1493" s="3">
        <v>0.822758794</v>
      </c>
      <c r="G1493" s="3">
        <v>64.75</v>
      </c>
      <c r="H1493" s="3">
        <v>0.778695881</v>
      </c>
      <c r="I1493" s="3">
        <v>-0.066158146</v>
      </c>
      <c r="J1493" s="3">
        <v>0.673065543</v>
      </c>
    </row>
    <row r="1494">
      <c r="A1494" s="1" t="s">
        <v>78</v>
      </c>
      <c r="B1494" s="1" t="s">
        <v>15</v>
      </c>
      <c r="C1494" s="1">
        <v>2017.0</v>
      </c>
      <c r="D1494" s="2">
        <v>6.272940636</v>
      </c>
      <c r="E1494" s="3">
        <v>10.42708778</v>
      </c>
      <c r="F1494" s="3">
        <v>0.926316619</v>
      </c>
      <c r="G1494" s="3">
        <v>66.0</v>
      </c>
      <c r="H1494" s="3">
        <v>0.749307334</v>
      </c>
      <c r="I1494" s="3">
        <v>-0.177431226</v>
      </c>
      <c r="J1494" s="3">
        <v>0.789709866</v>
      </c>
    </row>
    <row r="1495">
      <c r="A1495" s="1" t="s">
        <v>150</v>
      </c>
      <c r="B1495" s="1" t="s">
        <v>3</v>
      </c>
      <c r="C1495" s="1">
        <v>2017.0</v>
      </c>
      <c r="D1495" s="2">
        <v>7.061380863</v>
      </c>
      <c r="E1495" s="3">
        <v>11.65256405</v>
      </c>
      <c r="F1495" s="3">
        <v>0.905435503</v>
      </c>
      <c r="G1495" s="3">
        <v>71.55000305</v>
      </c>
      <c r="H1495" s="3">
        <v>0.90282172</v>
      </c>
      <c r="I1495" s="3">
        <v>0.037715722</v>
      </c>
      <c r="J1495" s="3">
        <v>0.330173582</v>
      </c>
    </row>
    <row r="1496">
      <c r="A1496" s="1" t="s">
        <v>79</v>
      </c>
      <c r="B1496" s="1" t="s">
        <v>42</v>
      </c>
      <c r="C1496" s="1">
        <v>2017.0</v>
      </c>
      <c r="D1496" s="2">
        <v>4.078620434</v>
      </c>
      <c r="E1496" s="3">
        <v>7.344820023</v>
      </c>
      <c r="F1496" s="3">
        <v>0.626331985</v>
      </c>
      <c r="G1496" s="3">
        <v>56.79999924</v>
      </c>
      <c r="H1496" s="3">
        <v>0.570347905</v>
      </c>
      <c r="I1496" s="3">
        <v>-0.033030313</v>
      </c>
      <c r="J1496" s="3">
        <v>0.847260773</v>
      </c>
    </row>
    <row r="1497">
      <c r="A1497" s="1" t="s">
        <v>80</v>
      </c>
      <c r="B1497" s="1" t="s">
        <v>42</v>
      </c>
      <c r="C1497" s="1">
        <v>2017.0</v>
      </c>
      <c r="D1497" s="2">
        <v>3.416862965</v>
      </c>
      <c r="E1497" s="3">
        <v>7.282608032</v>
      </c>
      <c r="F1497" s="3">
        <v>0.555422723</v>
      </c>
      <c r="G1497" s="3">
        <v>56.0</v>
      </c>
      <c r="H1497" s="3">
        <v>0.847920775</v>
      </c>
      <c r="I1497" s="3">
        <v>-5.67277E-4</v>
      </c>
      <c r="J1497" s="3">
        <v>0.734636605</v>
      </c>
    </row>
    <row r="1498">
      <c r="A1498" s="1" t="s">
        <v>82</v>
      </c>
      <c r="B1498" s="1" t="s">
        <v>42</v>
      </c>
      <c r="C1498" s="1">
        <v>2017.0</v>
      </c>
      <c r="D1498" s="2">
        <v>4.741850376</v>
      </c>
      <c r="E1498" s="3">
        <v>7.675010204</v>
      </c>
      <c r="F1498" s="3">
        <v>0.741359413</v>
      </c>
      <c r="G1498" s="3">
        <v>53.79999924</v>
      </c>
      <c r="H1498" s="3">
        <v>0.753213346</v>
      </c>
      <c r="I1498" s="3">
        <v>-0.068083994</v>
      </c>
      <c r="J1498" s="3">
        <v>0.862655163</v>
      </c>
    </row>
    <row r="1499">
      <c r="A1499" s="1" t="s">
        <v>151</v>
      </c>
      <c r="B1499" s="1" t="s">
        <v>3</v>
      </c>
      <c r="C1499" s="1">
        <v>2017.0</v>
      </c>
      <c r="D1499" s="2">
        <v>6.675665855</v>
      </c>
      <c r="E1499" s="3">
        <v>10.68089676</v>
      </c>
      <c r="F1499" s="3">
        <v>0.937331796</v>
      </c>
      <c r="G1499" s="3">
        <v>71.40000153</v>
      </c>
      <c r="H1499" s="3">
        <v>0.923642933</v>
      </c>
      <c r="I1499" s="3">
        <v>0.245322362</v>
      </c>
      <c r="J1499" s="3">
        <v>0.690494537</v>
      </c>
    </row>
    <row r="1500">
      <c r="A1500" s="1" t="s">
        <v>132</v>
      </c>
      <c r="B1500" s="1" t="s">
        <v>42</v>
      </c>
      <c r="C1500" s="1">
        <v>2017.0</v>
      </c>
      <c r="D1500" s="2">
        <v>4.678159714</v>
      </c>
      <c r="E1500" s="3">
        <v>8.567708969</v>
      </c>
      <c r="F1500" s="3">
        <v>0.77922523</v>
      </c>
      <c r="G1500" s="3">
        <v>59.34999847</v>
      </c>
      <c r="H1500" s="3">
        <v>0.527446806</v>
      </c>
      <c r="I1500" s="3">
        <v>-0.157911822</v>
      </c>
      <c r="J1500" s="3">
        <v>0.777314067</v>
      </c>
    </row>
    <row r="1501">
      <c r="A1501" s="1" t="s">
        <v>164</v>
      </c>
      <c r="B1501" s="1" t="s">
        <v>42</v>
      </c>
      <c r="C1501" s="1">
        <v>2017.0</v>
      </c>
      <c r="D1501" s="2">
        <v>6.174117565</v>
      </c>
      <c r="E1501" s="3">
        <v>10.00553036</v>
      </c>
      <c r="F1501" s="3">
        <v>0.910142243</v>
      </c>
      <c r="G1501" s="3">
        <v>63.95000076</v>
      </c>
      <c r="H1501" s="3">
        <v>0.912307501</v>
      </c>
      <c r="I1501" s="3">
        <v>0.080713965</v>
      </c>
      <c r="J1501" s="3">
        <v>0.818179905</v>
      </c>
    </row>
    <row r="1502">
      <c r="A1502" s="1" t="s">
        <v>22</v>
      </c>
      <c r="B1502" s="1" t="s">
        <v>5</v>
      </c>
      <c r="C1502" s="1">
        <v>2017.0</v>
      </c>
      <c r="D1502" s="2">
        <v>6.410299301</v>
      </c>
      <c r="E1502" s="3">
        <v>9.905106544</v>
      </c>
      <c r="F1502" s="3">
        <v>0.799839377</v>
      </c>
      <c r="G1502" s="3">
        <v>65.80000305</v>
      </c>
      <c r="H1502" s="3">
        <v>0.861405134</v>
      </c>
      <c r="I1502" s="3">
        <v>-0.205978364</v>
      </c>
      <c r="J1502" s="3">
        <v>0.800893068</v>
      </c>
    </row>
    <row r="1503">
      <c r="A1503" s="1" t="s">
        <v>83</v>
      </c>
      <c r="B1503" s="1" t="s">
        <v>36</v>
      </c>
      <c r="C1503" s="1">
        <v>2017.0</v>
      </c>
      <c r="D1503" s="2">
        <v>5.325530529</v>
      </c>
      <c r="E1503" s="3">
        <v>9.363162994</v>
      </c>
      <c r="F1503" s="3">
        <v>0.83076793</v>
      </c>
      <c r="G1503" s="3">
        <v>63.70000076</v>
      </c>
      <c r="H1503" s="3">
        <v>0.552825212</v>
      </c>
      <c r="I1503" s="3">
        <v>-0.056035575</v>
      </c>
      <c r="J1503" s="3">
        <v>0.926333785</v>
      </c>
    </row>
    <row r="1504">
      <c r="A1504" s="1" t="s">
        <v>133</v>
      </c>
      <c r="B1504" s="1" t="s">
        <v>19</v>
      </c>
      <c r="C1504" s="1">
        <v>2017.0</v>
      </c>
      <c r="D1504" s="2">
        <v>5.333850384</v>
      </c>
      <c r="E1504" s="3">
        <v>9.344127655</v>
      </c>
      <c r="F1504" s="3">
        <v>0.924250782</v>
      </c>
      <c r="G1504" s="3">
        <v>60.09999847</v>
      </c>
      <c r="H1504" s="3">
        <v>0.674627423</v>
      </c>
      <c r="I1504" s="3">
        <v>0.114827663</v>
      </c>
      <c r="J1504" s="3">
        <v>0.864952207</v>
      </c>
    </row>
    <row r="1505">
      <c r="A1505" s="1" t="s">
        <v>134</v>
      </c>
      <c r="B1505" s="1" t="s">
        <v>15</v>
      </c>
      <c r="C1505" s="1">
        <v>2017.0</v>
      </c>
      <c r="D1505" s="2">
        <v>5.614798546</v>
      </c>
      <c r="E1505" s="3">
        <v>9.887653351</v>
      </c>
      <c r="F1505" s="3">
        <v>0.881199837</v>
      </c>
      <c r="G1505" s="3">
        <v>66.80000305</v>
      </c>
      <c r="H1505" s="3">
        <v>0.625906289</v>
      </c>
      <c r="I1505" s="3">
        <v>-0.086646661</v>
      </c>
      <c r="J1505" s="3">
        <v>0.755680025</v>
      </c>
    </row>
    <row r="1506">
      <c r="A1506" s="1" t="s">
        <v>158</v>
      </c>
      <c r="B1506" s="1" t="s">
        <v>10</v>
      </c>
      <c r="C1506" s="1">
        <v>2017.0</v>
      </c>
      <c r="D1506" s="2">
        <v>5.312482834</v>
      </c>
      <c r="E1506" s="3">
        <v>8.977351189</v>
      </c>
      <c r="F1506" s="3">
        <v>0.641193092</v>
      </c>
      <c r="G1506" s="3">
        <v>63.5</v>
      </c>
      <c r="H1506" s="3">
        <v>0.814258039</v>
      </c>
      <c r="I1506" s="3">
        <v>-0.224310145</v>
      </c>
      <c r="J1506" s="3">
        <v>0.840502441</v>
      </c>
    </row>
    <row r="1507">
      <c r="A1507" s="1" t="s">
        <v>84</v>
      </c>
      <c r="B1507" s="1" t="s">
        <v>42</v>
      </c>
      <c r="C1507" s="1">
        <v>2017.0</v>
      </c>
      <c r="D1507" s="2">
        <v>4.279863358</v>
      </c>
      <c r="E1507" s="3">
        <v>7.160251617</v>
      </c>
      <c r="F1507" s="3">
        <v>0.678463697</v>
      </c>
      <c r="G1507" s="3">
        <v>49.5</v>
      </c>
      <c r="H1507" s="3">
        <v>0.822670519</v>
      </c>
      <c r="I1507" s="3">
        <v>-0.031394843</v>
      </c>
      <c r="J1507" s="3">
        <v>0.682108939</v>
      </c>
    </row>
    <row r="1508">
      <c r="A1508" s="1" t="s">
        <v>168</v>
      </c>
      <c r="B1508" s="1" t="s">
        <v>47</v>
      </c>
      <c r="C1508" s="1">
        <v>2017.0</v>
      </c>
      <c r="D1508" s="2">
        <v>4.154341698</v>
      </c>
      <c r="E1508" s="3">
        <v>8.369377136</v>
      </c>
      <c r="F1508" s="3">
        <v>0.795183837</v>
      </c>
      <c r="G1508" s="3">
        <v>60.25</v>
      </c>
      <c r="H1508" s="3">
        <v>0.886011839</v>
      </c>
      <c r="I1508" s="3">
        <v>0.65449208</v>
      </c>
      <c r="J1508" s="3">
        <v>0.618821502</v>
      </c>
    </row>
    <row r="1509">
      <c r="A1509" s="1" t="s">
        <v>135</v>
      </c>
      <c r="B1509" s="1" t="s">
        <v>42</v>
      </c>
      <c r="C1509" s="1">
        <v>2017.0</v>
      </c>
      <c r="D1509" s="2">
        <v>4.441306114</v>
      </c>
      <c r="E1509" s="3">
        <v>9.243317604</v>
      </c>
      <c r="F1509" s="3">
        <v>0.82833904</v>
      </c>
      <c r="G1509" s="3">
        <v>55.34999847</v>
      </c>
      <c r="H1509" s="3">
        <v>0.810401857</v>
      </c>
      <c r="I1509" s="3">
        <v>-0.195031375</v>
      </c>
      <c r="J1509" s="3">
        <v>0.831302881</v>
      </c>
    </row>
    <row r="1510">
      <c r="A1510" s="1" t="s">
        <v>85</v>
      </c>
      <c r="B1510" s="1" t="s">
        <v>25</v>
      </c>
      <c r="C1510" s="1">
        <v>2017.0</v>
      </c>
      <c r="D1510" s="2">
        <v>4.736692429</v>
      </c>
      <c r="E1510" s="3">
        <v>8.159239769</v>
      </c>
      <c r="F1510" s="3">
        <v>0.816383302</v>
      </c>
      <c r="G1510" s="3">
        <v>60.75</v>
      </c>
      <c r="H1510" s="3">
        <v>0.84514761</v>
      </c>
      <c r="I1510" s="3">
        <v>0.122933917</v>
      </c>
      <c r="J1510" s="3">
        <v>0.770177126</v>
      </c>
    </row>
    <row r="1511">
      <c r="A1511" s="1" t="s">
        <v>23</v>
      </c>
      <c r="B1511" s="1" t="s">
        <v>3</v>
      </c>
      <c r="C1511" s="1">
        <v>2017.0</v>
      </c>
      <c r="D1511" s="2">
        <v>7.458965302</v>
      </c>
      <c r="E1511" s="3">
        <v>10.91669846</v>
      </c>
      <c r="F1511" s="3">
        <v>0.936501324</v>
      </c>
      <c r="G1511" s="3">
        <v>71.25</v>
      </c>
      <c r="H1511" s="3">
        <v>0.920319736</v>
      </c>
      <c r="I1511" s="3">
        <v>0.246365696</v>
      </c>
      <c r="J1511" s="3">
        <v>0.363133639</v>
      </c>
    </row>
    <row r="1512">
      <c r="A1512" s="1" t="s">
        <v>86</v>
      </c>
      <c r="B1512" s="1" t="s">
        <v>1</v>
      </c>
      <c r="C1512" s="1">
        <v>2017.0</v>
      </c>
      <c r="D1512" s="2">
        <v>7.32718277</v>
      </c>
      <c r="E1512" s="3">
        <v>10.65061474</v>
      </c>
      <c r="F1512" s="3">
        <v>0.95492065</v>
      </c>
      <c r="G1512" s="3">
        <v>70.05000305</v>
      </c>
      <c r="H1512" s="3">
        <v>0.942279458</v>
      </c>
      <c r="I1512" s="3">
        <v>0.288717002</v>
      </c>
      <c r="J1512" s="3">
        <v>0.221887484</v>
      </c>
    </row>
    <row r="1513">
      <c r="A1513" s="1" t="s">
        <v>87</v>
      </c>
      <c r="B1513" s="1" t="s">
        <v>5</v>
      </c>
      <c r="C1513" s="1">
        <v>2017.0</v>
      </c>
      <c r="D1513" s="2">
        <v>6.476356506</v>
      </c>
      <c r="E1513" s="3">
        <v>8.685310364</v>
      </c>
      <c r="F1513" s="3">
        <v>0.83804369</v>
      </c>
      <c r="G1513" s="3">
        <v>65.34999847</v>
      </c>
      <c r="H1513" s="3">
        <v>0.922162771</v>
      </c>
      <c r="I1513" s="3">
        <v>0.008711821</v>
      </c>
      <c r="J1513" s="3">
        <v>0.672963321</v>
      </c>
    </row>
    <row r="1514">
      <c r="A1514" s="1" t="s">
        <v>88</v>
      </c>
      <c r="B1514" s="1" t="s">
        <v>42</v>
      </c>
      <c r="C1514" s="1">
        <v>2017.0</v>
      </c>
      <c r="D1514" s="2">
        <v>4.615673542</v>
      </c>
      <c r="E1514" s="3">
        <v>7.052698135</v>
      </c>
      <c r="F1514" s="3">
        <v>0.582109571</v>
      </c>
      <c r="G1514" s="3">
        <v>54.79999924</v>
      </c>
      <c r="H1514" s="3">
        <v>0.68355757</v>
      </c>
      <c r="I1514" s="3">
        <v>-0.031041803</v>
      </c>
      <c r="J1514" s="3">
        <v>0.777660012</v>
      </c>
    </row>
    <row r="1515">
      <c r="A1515" s="1" t="s">
        <v>89</v>
      </c>
      <c r="B1515" s="1" t="s">
        <v>42</v>
      </c>
      <c r="C1515" s="1">
        <v>2017.0</v>
      </c>
      <c r="D1515" s="2">
        <v>5.321928024</v>
      </c>
      <c r="E1515" s="3">
        <v>8.540910721</v>
      </c>
      <c r="F1515" s="3">
        <v>0.733468533</v>
      </c>
      <c r="G1515" s="3">
        <v>53.75</v>
      </c>
      <c r="H1515" s="3">
        <v>0.825905561</v>
      </c>
      <c r="I1515" s="3">
        <v>0.122913167</v>
      </c>
      <c r="J1515" s="3">
        <v>0.834891975</v>
      </c>
    </row>
    <row r="1516">
      <c r="A1516" s="1" t="s">
        <v>136</v>
      </c>
      <c r="B1516" s="1" t="s">
        <v>15</v>
      </c>
      <c r="C1516" s="1">
        <v>2017.0</v>
      </c>
      <c r="D1516" s="2">
        <v>5.233866692</v>
      </c>
      <c r="E1516" s="3">
        <v>9.662007332</v>
      </c>
      <c r="F1516" s="3">
        <v>0.79995513</v>
      </c>
      <c r="G1516" s="3">
        <v>65.69999695</v>
      </c>
      <c r="H1516" s="3">
        <v>0.752106607</v>
      </c>
      <c r="I1516" s="3">
        <v>-0.062972344</v>
      </c>
      <c r="J1516" s="3">
        <v>0.855697274</v>
      </c>
    </row>
    <row r="1517">
      <c r="A1517" s="1" t="s">
        <v>90</v>
      </c>
      <c r="B1517" s="1" t="s">
        <v>3</v>
      </c>
      <c r="C1517" s="1">
        <v>2017.0</v>
      </c>
      <c r="D1517" s="2">
        <v>7.578744888</v>
      </c>
      <c r="E1517" s="3">
        <v>11.06743145</v>
      </c>
      <c r="F1517" s="3">
        <v>0.950127661</v>
      </c>
      <c r="G1517" s="3">
        <v>71.30000305</v>
      </c>
      <c r="H1517" s="3">
        <v>0.953016818</v>
      </c>
      <c r="I1517" s="3">
        <v>0.230604947</v>
      </c>
      <c r="J1517" s="3">
        <v>0.249711379</v>
      </c>
    </row>
    <row r="1518">
      <c r="A1518" s="1" t="s">
        <v>24</v>
      </c>
      <c r="B1518" s="1" t="s">
        <v>25</v>
      </c>
      <c r="C1518" s="1">
        <v>2017.0</v>
      </c>
      <c r="D1518" s="2">
        <v>5.830870628</v>
      </c>
      <c r="E1518" s="3">
        <v>8.495299339</v>
      </c>
      <c r="F1518" s="3">
        <v>0.690263569</v>
      </c>
      <c r="G1518" s="3">
        <v>56.34999847</v>
      </c>
      <c r="H1518" s="3">
        <v>0.712657094</v>
      </c>
      <c r="I1518" s="3">
        <v>0.038073882</v>
      </c>
      <c r="J1518" s="3">
        <v>0.713928223</v>
      </c>
    </row>
    <row r="1519">
      <c r="A1519" s="1" t="s">
        <v>91</v>
      </c>
      <c r="B1519" s="1" t="s">
        <v>5</v>
      </c>
      <c r="C1519" s="1">
        <v>2017.0</v>
      </c>
      <c r="D1519" s="2">
        <v>6.567658901</v>
      </c>
      <c r="E1519" s="3">
        <v>10.3263464</v>
      </c>
      <c r="F1519" s="3">
        <v>0.911904812</v>
      </c>
      <c r="G1519" s="3">
        <v>68.5</v>
      </c>
      <c r="H1519" s="3">
        <v>0.899573505</v>
      </c>
      <c r="I1519" s="3">
        <v>-0.173644096</v>
      </c>
      <c r="J1519" s="3">
        <v>0.840777099</v>
      </c>
    </row>
    <row r="1520">
      <c r="A1520" s="1" t="s">
        <v>92</v>
      </c>
      <c r="B1520" s="1" t="s">
        <v>5</v>
      </c>
      <c r="C1520" s="1">
        <v>2017.0</v>
      </c>
      <c r="D1520" s="2">
        <v>5.71329546</v>
      </c>
      <c r="E1520" s="3">
        <v>9.51813221</v>
      </c>
      <c r="F1520" s="3">
        <v>0.902042508</v>
      </c>
      <c r="G1520" s="3">
        <v>65.69999695</v>
      </c>
      <c r="H1520" s="3">
        <v>0.891171455</v>
      </c>
      <c r="I1520" s="3">
        <v>-0.005620983</v>
      </c>
      <c r="J1520" s="3">
        <v>0.809900761</v>
      </c>
    </row>
    <row r="1521">
      <c r="A1521" s="1" t="s">
        <v>93</v>
      </c>
      <c r="B1521" s="1" t="s">
        <v>5</v>
      </c>
      <c r="C1521" s="1">
        <v>2017.0</v>
      </c>
      <c r="D1521" s="2">
        <v>5.710936546</v>
      </c>
      <c r="E1521" s="3">
        <v>9.428893089</v>
      </c>
      <c r="F1521" s="3">
        <v>0.830123365</v>
      </c>
      <c r="G1521" s="3">
        <v>69.15000153</v>
      </c>
      <c r="H1521" s="3">
        <v>0.826552153</v>
      </c>
      <c r="I1521" s="3">
        <v>-0.157149538</v>
      </c>
      <c r="J1521" s="3">
        <v>0.895384133</v>
      </c>
    </row>
    <row r="1522">
      <c r="A1522" s="1" t="s">
        <v>94</v>
      </c>
      <c r="B1522" s="1" t="s">
        <v>47</v>
      </c>
      <c r="C1522" s="1">
        <v>2017.0</v>
      </c>
      <c r="D1522" s="2">
        <v>5.594270229</v>
      </c>
      <c r="E1522" s="3">
        <v>8.987416267</v>
      </c>
      <c r="F1522" s="3">
        <v>0.851028562</v>
      </c>
      <c r="G1522" s="3">
        <v>61.95000076</v>
      </c>
      <c r="H1522" s="3">
        <v>0.925703108</v>
      </c>
      <c r="I1522" s="3">
        <v>-0.143116161</v>
      </c>
      <c r="J1522" s="3">
        <v>0.711165547</v>
      </c>
    </row>
    <row r="1523">
      <c r="A1523" s="1" t="s">
        <v>26</v>
      </c>
      <c r="B1523" s="1" t="s">
        <v>15</v>
      </c>
      <c r="C1523" s="1">
        <v>2017.0</v>
      </c>
      <c r="D1523" s="2">
        <v>6.201268196</v>
      </c>
      <c r="E1523" s="3">
        <v>10.30755615</v>
      </c>
      <c r="F1523" s="3">
        <v>0.881854117</v>
      </c>
      <c r="G1523" s="3">
        <v>68.34999847</v>
      </c>
      <c r="H1523" s="3">
        <v>0.830842614</v>
      </c>
      <c r="I1523" s="3">
        <v>-0.125195861</v>
      </c>
      <c r="J1523" s="3">
        <v>0.639479935</v>
      </c>
    </row>
    <row r="1524">
      <c r="A1524" s="1" t="s">
        <v>95</v>
      </c>
      <c r="B1524" s="1" t="s">
        <v>3</v>
      </c>
      <c r="C1524" s="1">
        <v>2017.0</v>
      </c>
      <c r="D1524" s="2">
        <v>5.711499214</v>
      </c>
      <c r="E1524" s="3">
        <v>10.40561676</v>
      </c>
      <c r="F1524" s="3">
        <v>0.899984837</v>
      </c>
      <c r="G1524" s="3">
        <v>70.75</v>
      </c>
      <c r="H1524" s="3">
        <v>0.905065656</v>
      </c>
      <c r="I1524" s="3">
        <v>-0.179761603</v>
      </c>
      <c r="J1524" s="3">
        <v>0.880970538</v>
      </c>
    </row>
    <row r="1525">
      <c r="A1525" s="1" t="s">
        <v>27</v>
      </c>
      <c r="B1525" s="1" t="s">
        <v>15</v>
      </c>
      <c r="C1525" s="1">
        <v>2017.0</v>
      </c>
      <c r="D1525" s="2">
        <v>6.089904785</v>
      </c>
      <c r="E1525" s="3">
        <v>10.20167065</v>
      </c>
      <c r="F1525" s="3">
        <v>0.811240137</v>
      </c>
      <c r="G1525" s="3">
        <v>66.55000305</v>
      </c>
      <c r="H1525" s="3">
        <v>0.838586688</v>
      </c>
      <c r="I1525" s="3">
        <v>-0.162952572</v>
      </c>
      <c r="J1525" s="3">
        <v>0.925658047</v>
      </c>
    </row>
    <row r="1526">
      <c r="A1526" s="1" t="s">
        <v>96</v>
      </c>
      <c r="B1526" s="1" t="s">
        <v>36</v>
      </c>
      <c r="C1526" s="1">
        <v>2017.0</v>
      </c>
      <c r="D1526" s="2">
        <v>5.578742981</v>
      </c>
      <c r="E1526" s="3">
        <v>10.16301918</v>
      </c>
      <c r="F1526" s="3">
        <v>0.896151304</v>
      </c>
      <c r="G1526" s="3">
        <v>63.45000076</v>
      </c>
      <c r="H1526" s="3">
        <v>0.73087424</v>
      </c>
      <c r="I1526" s="3">
        <v>-0.148514807</v>
      </c>
      <c r="J1526" s="3">
        <v>0.861590207</v>
      </c>
    </row>
    <row r="1527">
      <c r="A1527" s="1" t="s">
        <v>97</v>
      </c>
      <c r="B1527" s="1" t="s">
        <v>42</v>
      </c>
      <c r="C1527" s="1">
        <v>2017.0</v>
      </c>
      <c r="D1527" s="2">
        <v>3.10837388</v>
      </c>
      <c r="E1527" s="3">
        <v>7.567848682</v>
      </c>
      <c r="F1527" s="3">
        <v>0.516550004</v>
      </c>
      <c r="G1527" s="3">
        <v>59.54999924</v>
      </c>
      <c r="H1527" s="3">
        <v>0.908114851</v>
      </c>
      <c r="I1527" s="3">
        <v>0.051283699</v>
      </c>
      <c r="J1527" s="3">
        <v>0.213757217</v>
      </c>
    </row>
    <row r="1528">
      <c r="A1528" s="1" t="s">
        <v>28</v>
      </c>
      <c r="B1528" s="1" t="s">
        <v>10</v>
      </c>
      <c r="C1528" s="1">
        <v>2017.0</v>
      </c>
      <c r="D1528" s="2">
        <v>6.294282436</v>
      </c>
      <c r="E1528" s="3">
        <v>10.73194122</v>
      </c>
      <c r="F1528" s="3">
        <v>0.840086281</v>
      </c>
      <c r="G1528" s="3">
        <v>63.59999847</v>
      </c>
      <c r="H1528" s="3">
        <v>0.814142168</v>
      </c>
      <c r="I1528" s="3">
        <v>-0.133074358</v>
      </c>
      <c r="J1528" s="4"/>
    </row>
    <row r="1529">
      <c r="A1529" s="1" t="s">
        <v>98</v>
      </c>
      <c r="B1529" s="1" t="s">
        <v>42</v>
      </c>
      <c r="C1529" s="1">
        <v>2017.0</v>
      </c>
      <c r="D1529" s="2">
        <v>4.683024883</v>
      </c>
      <c r="E1529" s="3">
        <v>8.089234352</v>
      </c>
      <c r="F1529" s="3">
        <v>0.743759334</v>
      </c>
      <c r="G1529" s="3">
        <v>58.79999924</v>
      </c>
      <c r="H1529" s="3">
        <v>0.686937034</v>
      </c>
      <c r="I1529" s="3">
        <v>-0.046760537</v>
      </c>
      <c r="J1529" s="3">
        <v>0.825241864</v>
      </c>
    </row>
    <row r="1530">
      <c r="A1530" s="1" t="s">
        <v>137</v>
      </c>
      <c r="B1530" s="1" t="s">
        <v>15</v>
      </c>
      <c r="C1530" s="1">
        <v>2017.0</v>
      </c>
      <c r="D1530" s="2">
        <v>5.122031212</v>
      </c>
      <c r="E1530" s="3">
        <v>9.718001366</v>
      </c>
      <c r="F1530" s="3">
        <v>0.883770406</v>
      </c>
      <c r="G1530" s="3">
        <v>66.65000153</v>
      </c>
      <c r="H1530" s="3">
        <v>0.684846342</v>
      </c>
      <c r="I1530" s="3">
        <v>-0.08121831</v>
      </c>
      <c r="J1530" s="3">
        <v>0.851457834</v>
      </c>
    </row>
    <row r="1531">
      <c r="A1531" s="1" t="s">
        <v>99</v>
      </c>
      <c r="B1531" s="1" t="s">
        <v>42</v>
      </c>
      <c r="C1531" s="1">
        <v>2017.0</v>
      </c>
      <c r="D1531" s="2">
        <v>4.089562416</v>
      </c>
      <c r="E1531" s="3">
        <v>7.373677731</v>
      </c>
      <c r="F1531" s="3">
        <v>0.652287126</v>
      </c>
      <c r="G1531" s="3">
        <v>51.29999924</v>
      </c>
      <c r="H1531" s="3">
        <v>0.710613549</v>
      </c>
      <c r="I1531" s="3">
        <v>0.079910822</v>
      </c>
      <c r="J1531" s="3">
        <v>0.848398328</v>
      </c>
    </row>
    <row r="1532">
      <c r="A1532" s="1" t="s">
        <v>100</v>
      </c>
      <c r="B1532" s="1" t="s">
        <v>47</v>
      </c>
      <c r="C1532" s="1">
        <v>2017.0</v>
      </c>
      <c r="D1532" s="2">
        <v>6.378437996</v>
      </c>
      <c r="E1532" s="3">
        <v>11.46489334</v>
      </c>
      <c r="F1532" s="3">
        <v>0.897349894</v>
      </c>
      <c r="G1532" s="3">
        <v>73.40000153</v>
      </c>
      <c r="H1532" s="3">
        <v>0.926127851</v>
      </c>
      <c r="I1532" s="3">
        <v>0.13043122</v>
      </c>
      <c r="J1532" s="3">
        <v>0.161790684</v>
      </c>
    </row>
    <row r="1533">
      <c r="A1533" s="1" t="s">
        <v>101</v>
      </c>
      <c r="B1533" s="1" t="s">
        <v>15</v>
      </c>
      <c r="C1533" s="1">
        <v>2017.0</v>
      </c>
      <c r="D1533" s="2">
        <v>6.365509033</v>
      </c>
      <c r="E1533" s="3">
        <v>10.31100178</v>
      </c>
      <c r="F1533" s="3">
        <v>0.913386643</v>
      </c>
      <c r="G1533" s="3">
        <v>68.05000305</v>
      </c>
      <c r="H1533" s="3">
        <v>0.714224696</v>
      </c>
      <c r="I1533" s="3">
        <v>-0.056424432</v>
      </c>
      <c r="J1533" s="3">
        <v>0.920422673</v>
      </c>
    </row>
    <row r="1534">
      <c r="A1534" s="1" t="s">
        <v>102</v>
      </c>
      <c r="B1534" s="1" t="s">
        <v>15</v>
      </c>
      <c r="C1534" s="1">
        <v>2017.0</v>
      </c>
      <c r="D1534" s="2">
        <v>6.166837692</v>
      </c>
      <c r="E1534" s="3">
        <v>10.50527477</v>
      </c>
      <c r="F1534" s="3">
        <v>0.928187847</v>
      </c>
      <c r="G1534" s="3">
        <v>70.34999847</v>
      </c>
      <c r="H1534" s="3">
        <v>0.920862675</v>
      </c>
      <c r="I1534" s="3">
        <v>-0.028787615</v>
      </c>
      <c r="J1534" s="3">
        <v>0.828794718</v>
      </c>
    </row>
    <row r="1535">
      <c r="A1535" s="1" t="s">
        <v>103</v>
      </c>
      <c r="B1535" s="1" t="s">
        <v>42</v>
      </c>
      <c r="C1535" s="1">
        <v>2017.0</v>
      </c>
      <c r="D1535" s="2">
        <v>4.513655186</v>
      </c>
      <c r="E1535" s="3">
        <v>9.54326725</v>
      </c>
      <c r="F1535" s="3">
        <v>0.870313287</v>
      </c>
      <c r="G1535" s="3">
        <v>55.15000153</v>
      </c>
      <c r="H1535" s="3">
        <v>0.787427902</v>
      </c>
      <c r="I1535" s="3">
        <v>-0.138549432</v>
      </c>
      <c r="J1535" s="3">
        <v>0.864781916</v>
      </c>
    </row>
    <row r="1536">
      <c r="A1536" s="1" t="s">
        <v>104</v>
      </c>
      <c r="B1536" s="1" t="s">
        <v>19</v>
      </c>
      <c r="C1536" s="1">
        <v>2017.0</v>
      </c>
      <c r="D1536" s="2">
        <v>5.873887062</v>
      </c>
      <c r="E1536" s="3">
        <v>10.6202879</v>
      </c>
      <c r="F1536" s="3">
        <v>0.806929946</v>
      </c>
      <c r="G1536" s="3">
        <v>72.55000305</v>
      </c>
      <c r="H1536" s="3">
        <v>0.538113713</v>
      </c>
      <c r="I1536" s="3">
        <v>0.010287372</v>
      </c>
      <c r="J1536" s="3">
        <v>0.850690424</v>
      </c>
    </row>
    <row r="1537">
      <c r="A1537" s="1" t="s">
        <v>172</v>
      </c>
      <c r="C1537" s="1">
        <v>2017.0</v>
      </c>
      <c r="D1537" s="2">
        <v>2.816622496</v>
      </c>
      <c r="E1537" s="4"/>
      <c r="F1537" s="3">
        <v>0.556822658</v>
      </c>
      <c r="G1537" s="3">
        <v>53.34999847</v>
      </c>
      <c r="H1537" s="3">
        <v>0.456011087</v>
      </c>
      <c r="I1537" s="4"/>
      <c r="J1537" s="3">
        <v>0.761269629</v>
      </c>
    </row>
    <row r="1538">
      <c r="A1538" s="1" t="s">
        <v>29</v>
      </c>
      <c r="B1538" s="1" t="s">
        <v>3</v>
      </c>
      <c r="C1538" s="1">
        <v>2017.0</v>
      </c>
      <c r="D1538" s="2">
        <v>6.230173111</v>
      </c>
      <c r="E1538" s="3">
        <v>10.58478832</v>
      </c>
      <c r="F1538" s="3">
        <v>0.903158188</v>
      </c>
      <c r="G1538" s="3">
        <v>71.84999847</v>
      </c>
      <c r="H1538" s="3">
        <v>0.755560756</v>
      </c>
      <c r="I1538" s="3">
        <v>-0.0361076</v>
      </c>
      <c r="J1538" s="3">
        <v>0.791268766</v>
      </c>
    </row>
    <row r="1539">
      <c r="A1539" s="1" t="s">
        <v>105</v>
      </c>
      <c r="B1539" s="1" t="s">
        <v>25</v>
      </c>
      <c r="C1539" s="1">
        <v>2017.0</v>
      </c>
      <c r="D1539" s="2">
        <v>4.330945492</v>
      </c>
      <c r="E1539" s="3">
        <v>9.516662598</v>
      </c>
      <c r="F1539" s="3">
        <v>0.822770596</v>
      </c>
      <c r="G1539" s="3">
        <v>66.80000305</v>
      </c>
      <c r="H1539" s="3">
        <v>0.827077389</v>
      </c>
      <c r="I1539" s="3">
        <v>0.085094735</v>
      </c>
      <c r="J1539" s="3">
        <v>0.844210029</v>
      </c>
    </row>
    <row r="1540">
      <c r="A1540" s="1" t="s">
        <v>106</v>
      </c>
      <c r="C1540" s="1">
        <v>2017.0</v>
      </c>
      <c r="D1540" s="2">
        <v>4.62813282</v>
      </c>
      <c r="E1540" s="3">
        <v>8.733620644</v>
      </c>
      <c r="F1540" s="3">
        <v>0.824345112</v>
      </c>
      <c r="G1540" s="4"/>
      <c r="H1540" s="3">
        <v>0.631611288</v>
      </c>
      <c r="I1540" s="3">
        <v>-0.182862684</v>
      </c>
      <c r="J1540" s="3">
        <v>0.830646336</v>
      </c>
    </row>
    <row r="1541">
      <c r="A1541" s="1" t="s">
        <v>30</v>
      </c>
      <c r="B1541" s="1" t="s">
        <v>3</v>
      </c>
      <c r="C1541" s="1">
        <v>2017.0</v>
      </c>
      <c r="D1541" s="2">
        <v>7.286804676</v>
      </c>
      <c r="E1541" s="3">
        <v>10.85799789</v>
      </c>
      <c r="F1541" s="3">
        <v>0.914016783</v>
      </c>
      <c r="G1541" s="3">
        <v>71.65000153</v>
      </c>
      <c r="H1541" s="3">
        <v>0.934582114</v>
      </c>
      <c r="I1541" s="3">
        <v>0.166993141</v>
      </c>
      <c r="J1541" s="3">
        <v>0.239366919</v>
      </c>
    </row>
    <row r="1542">
      <c r="A1542" s="1" t="s">
        <v>107</v>
      </c>
      <c r="B1542" s="1" t="s">
        <v>3</v>
      </c>
      <c r="C1542" s="1">
        <v>2017.0</v>
      </c>
      <c r="D1542" s="2">
        <v>7.473593235</v>
      </c>
      <c r="E1542" s="3">
        <v>11.14336205</v>
      </c>
      <c r="F1542" s="3">
        <v>0.949661374</v>
      </c>
      <c r="G1542" s="3">
        <v>72.09999847</v>
      </c>
      <c r="H1542" s="3">
        <v>0.924996912</v>
      </c>
      <c r="I1542" s="3">
        <v>0.173113212</v>
      </c>
      <c r="J1542" s="3">
        <v>0.316183478</v>
      </c>
    </row>
    <row r="1543">
      <c r="A1543" s="1" t="s">
        <v>108</v>
      </c>
      <c r="B1543" s="1" t="s">
        <v>19</v>
      </c>
      <c r="C1543" s="1">
        <v>2017.0</v>
      </c>
      <c r="D1543" s="2">
        <v>6.359450817</v>
      </c>
      <c r="E1543" s="3">
        <v>10.77406597</v>
      </c>
      <c r="F1543" s="3">
        <v>0.891119123</v>
      </c>
      <c r="G1543" s="4"/>
      <c r="H1543" s="3">
        <v>0.75965476</v>
      </c>
      <c r="I1543" s="3">
        <v>-0.067864984</v>
      </c>
      <c r="J1543" s="3">
        <v>0.742780089</v>
      </c>
    </row>
    <row r="1544">
      <c r="A1544" s="1" t="s">
        <v>109</v>
      </c>
      <c r="B1544" s="1" t="s">
        <v>36</v>
      </c>
      <c r="C1544" s="1">
        <v>2017.0</v>
      </c>
      <c r="D1544" s="2">
        <v>5.829234123</v>
      </c>
      <c r="E1544" s="3">
        <v>8.082228661</v>
      </c>
      <c r="F1544" s="3">
        <v>0.662693322</v>
      </c>
      <c r="G1544" s="3">
        <v>61.70000076</v>
      </c>
      <c r="H1544" s="3">
        <v>0.832002461</v>
      </c>
      <c r="I1544" s="3">
        <v>0.11894881</v>
      </c>
      <c r="J1544" s="3">
        <v>0.71833688</v>
      </c>
    </row>
    <row r="1545">
      <c r="A1545" s="1" t="s">
        <v>110</v>
      </c>
      <c r="B1545" s="1" t="s">
        <v>42</v>
      </c>
      <c r="C1545" s="1">
        <v>2017.0</v>
      </c>
      <c r="D1545" s="2">
        <v>3.347121239</v>
      </c>
      <c r="E1545" s="3">
        <v>7.80724287</v>
      </c>
      <c r="F1545" s="3">
        <v>0.705010295</v>
      </c>
      <c r="G1545" s="3">
        <v>57.59999847</v>
      </c>
      <c r="H1545" s="3">
        <v>0.800495505</v>
      </c>
      <c r="I1545" s="3">
        <v>0.11580196</v>
      </c>
      <c r="J1545" s="3">
        <v>0.653606057</v>
      </c>
    </row>
    <row r="1546">
      <c r="A1546" s="1" t="s">
        <v>111</v>
      </c>
      <c r="B1546" s="1" t="s">
        <v>47</v>
      </c>
      <c r="C1546" s="1">
        <v>2017.0</v>
      </c>
      <c r="D1546" s="2">
        <v>5.938895226</v>
      </c>
      <c r="E1546" s="3">
        <v>9.741441727</v>
      </c>
      <c r="F1546" s="3">
        <v>0.877268732</v>
      </c>
      <c r="G1546" s="3">
        <v>68.15000153</v>
      </c>
      <c r="H1546" s="3">
        <v>0.922896802</v>
      </c>
      <c r="I1546" s="3">
        <v>0.210786507</v>
      </c>
      <c r="J1546" s="3">
        <v>0.883816779</v>
      </c>
    </row>
    <row r="1547">
      <c r="A1547" s="1" t="s">
        <v>112</v>
      </c>
      <c r="B1547" s="1" t="s">
        <v>42</v>
      </c>
      <c r="C1547" s="1">
        <v>2017.0</v>
      </c>
      <c r="D1547" s="2">
        <v>4.360805035</v>
      </c>
      <c r="E1547" s="3">
        <v>7.587156773</v>
      </c>
      <c r="F1547" s="3">
        <v>0.507805228</v>
      </c>
      <c r="G1547" s="3">
        <v>55.20000076</v>
      </c>
      <c r="H1547" s="3">
        <v>0.716694415</v>
      </c>
      <c r="I1547" s="3">
        <v>-0.062541232</v>
      </c>
      <c r="J1547" s="3">
        <v>0.725519598</v>
      </c>
    </row>
    <row r="1548">
      <c r="A1548" s="1" t="s">
        <v>113</v>
      </c>
      <c r="C1548" s="1">
        <v>2017.0</v>
      </c>
      <c r="D1548" s="2">
        <v>6.191859722</v>
      </c>
      <c r="E1548" s="3">
        <v>10.17404556</v>
      </c>
      <c r="F1548" s="3">
        <v>0.916029036</v>
      </c>
      <c r="G1548" s="3">
        <v>65.69999695</v>
      </c>
      <c r="H1548" s="3">
        <v>0.859140456</v>
      </c>
      <c r="I1548" s="3">
        <v>0.01170763</v>
      </c>
      <c r="J1548" s="3">
        <v>0.911336362</v>
      </c>
    </row>
    <row r="1549">
      <c r="A1549" s="1" t="s">
        <v>155</v>
      </c>
      <c r="B1549" s="1" t="s">
        <v>10</v>
      </c>
      <c r="C1549" s="1">
        <v>2017.0</v>
      </c>
      <c r="D1549" s="2">
        <v>4.124342918</v>
      </c>
      <c r="E1549" s="3">
        <v>9.29421711</v>
      </c>
      <c r="F1549" s="3">
        <v>0.717381597</v>
      </c>
      <c r="G1549" s="3">
        <v>66.80000305</v>
      </c>
      <c r="H1549" s="3">
        <v>0.477956653</v>
      </c>
      <c r="I1549" s="3">
        <v>-0.223429456</v>
      </c>
      <c r="J1549" s="3">
        <v>0.868826747</v>
      </c>
    </row>
    <row r="1550">
      <c r="A1550" s="1" t="s">
        <v>31</v>
      </c>
      <c r="C1550" s="1">
        <v>2017.0</v>
      </c>
      <c r="D1550" s="2">
        <v>5.607262135</v>
      </c>
      <c r="E1550" s="3">
        <v>10.22494888</v>
      </c>
      <c r="F1550" s="3">
        <v>0.876467824</v>
      </c>
      <c r="G1550" s="3">
        <v>68.05000305</v>
      </c>
      <c r="H1550" s="3">
        <v>0.644434214</v>
      </c>
      <c r="I1550" s="3">
        <v>-0.240131393</v>
      </c>
      <c r="J1550" s="3">
        <v>0.670910537</v>
      </c>
    </row>
    <row r="1551">
      <c r="A1551" s="1" t="s">
        <v>156</v>
      </c>
      <c r="B1551" s="1" t="s">
        <v>36</v>
      </c>
      <c r="C1551" s="1">
        <v>2017.0</v>
      </c>
      <c r="D1551" s="2">
        <v>5.229148865</v>
      </c>
      <c r="E1551" s="3">
        <v>9.525407791</v>
      </c>
      <c r="F1551" s="3">
        <v>0.908454895</v>
      </c>
      <c r="G1551" s="3">
        <v>61.90000153</v>
      </c>
      <c r="H1551" s="3">
        <v>0.720399201</v>
      </c>
      <c r="I1551" s="3">
        <v>0.065373786</v>
      </c>
      <c r="J1551" s="4"/>
    </row>
    <row r="1552">
      <c r="A1552" s="1" t="s">
        <v>114</v>
      </c>
      <c r="B1552" s="1" t="s">
        <v>42</v>
      </c>
      <c r="C1552" s="1">
        <v>2017.0</v>
      </c>
      <c r="D1552" s="2">
        <v>4.000516891</v>
      </c>
      <c r="E1552" s="3">
        <v>7.663124561</v>
      </c>
      <c r="F1552" s="3">
        <v>0.739956141</v>
      </c>
      <c r="G1552" s="3">
        <v>57.25</v>
      </c>
      <c r="H1552" s="3">
        <v>0.772344112</v>
      </c>
      <c r="I1552" s="3">
        <v>0.056213588</v>
      </c>
      <c r="J1552" s="3">
        <v>0.81577003</v>
      </c>
    </row>
    <row r="1553">
      <c r="A1553" s="1" t="s">
        <v>115</v>
      </c>
      <c r="B1553" s="1" t="s">
        <v>36</v>
      </c>
      <c r="C1553" s="1">
        <v>2017.0</v>
      </c>
      <c r="D1553" s="2">
        <v>4.311067104</v>
      </c>
      <c r="E1553" s="3">
        <v>9.380973816</v>
      </c>
      <c r="F1553" s="3">
        <v>0.858324885</v>
      </c>
      <c r="G1553" s="3">
        <v>64.05000305</v>
      </c>
      <c r="H1553" s="3">
        <v>0.598875523</v>
      </c>
      <c r="I1553" s="3">
        <v>-0.005324224</v>
      </c>
      <c r="J1553" s="3">
        <v>0.936764002</v>
      </c>
    </row>
    <row r="1554">
      <c r="A1554" s="1" t="s">
        <v>116</v>
      </c>
      <c r="B1554" s="1" t="s">
        <v>10</v>
      </c>
      <c r="C1554" s="1">
        <v>2017.0</v>
      </c>
      <c r="D1554" s="2">
        <v>7.039419651</v>
      </c>
      <c r="E1554" s="3">
        <v>11.17300034</v>
      </c>
      <c r="F1554" s="3">
        <v>0.83552736</v>
      </c>
      <c r="G1554" s="3">
        <v>65.69999695</v>
      </c>
      <c r="H1554" s="3">
        <v>0.962016642</v>
      </c>
      <c r="I1554" s="3">
        <v>0.207089752</v>
      </c>
      <c r="J1554" s="4"/>
    </row>
    <row r="1555">
      <c r="A1555" s="1" t="s">
        <v>32</v>
      </c>
      <c r="B1555" s="1" t="s">
        <v>3</v>
      </c>
      <c r="C1555" s="1">
        <v>2017.0</v>
      </c>
      <c r="D1555" s="2">
        <v>7.103273392</v>
      </c>
      <c r="E1555" s="3">
        <v>10.74445915</v>
      </c>
      <c r="F1555" s="3">
        <v>0.937495291</v>
      </c>
      <c r="G1555" s="3">
        <v>69.90000153</v>
      </c>
      <c r="H1555" s="3">
        <v>0.812733293</v>
      </c>
      <c r="I1555" s="3">
        <v>0.286357582</v>
      </c>
      <c r="J1555" s="3">
        <v>0.418611348</v>
      </c>
    </row>
    <row r="1556">
      <c r="A1556" s="1" t="s">
        <v>117</v>
      </c>
      <c r="B1556" s="1" t="s">
        <v>1</v>
      </c>
      <c r="C1556" s="1">
        <v>2017.0</v>
      </c>
      <c r="D1556" s="2">
        <v>6.9917593</v>
      </c>
      <c r="E1556" s="3">
        <v>11.00067806</v>
      </c>
      <c r="F1556" s="3">
        <v>0.921002865</v>
      </c>
      <c r="G1556" s="3">
        <v>66.34999847</v>
      </c>
      <c r="H1556" s="3">
        <v>0.868496716</v>
      </c>
      <c r="I1556" s="3">
        <v>0.192887589</v>
      </c>
      <c r="J1556" s="3">
        <v>0.681191266</v>
      </c>
    </row>
    <row r="1557">
      <c r="A1557" s="1" t="s">
        <v>118</v>
      </c>
      <c r="B1557" s="1" t="s">
        <v>5</v>
      </c>
      <c r="C1557" s="1">
        <v>2017.0</v>
      </c>
      <c r="D1557" s="2">
        <v>6.336009979</v>
      </c>
      <c r="E1557" s="3">
        <v>10.04789066</v>
      </c>
      <c r="F1557" s="3">
        <v>0.91380167</v>
      </c>
      <c r="G1557" s="3">
        <v>67.5</v>
      </c>
      <c r="H1557" s="3">
        <v>0.897851646</v>
      </c>
      <c r="I1557" s="3">
        <v>-0.10079544</v>
      </c>
      <c r="J1557" s="3">
        <v>0.626581967</v>
      </c>
    </row>
    <row r="1558">
      <c r="A1558" s="1" t="s">
        <v>119</v>
      </c>
      <c r="B1558" s="1" t="s">
        <v>36</v>
      </c>
      <c r="C1558" s="1">
        <v>2017.0</v>
      </c>
      <c r="D1558" s="2">
        <v>6.421447754</v>
      </c>
      <c r="E1558" s="3">
        <v>8.830646515</v>
      </c>
      <c r="F1558" s="3">
        <v>0.942131102</v>
      </c>
      <c r="G1558" s="3">
        <v>64.09999847</v>
      </c>
      <c r="H1558" s="3">
        <v>0.985177755</v>
      </c>
      <c r="I1558" s="3">
        <v>0.116439149</v>
      </c>
      <c r="J1558" s="3">
        <v>0.464641601</v>
      </c>
    </row>
    <row r="1559">
      <c r="A1559" s="1" t="s">
        <v>33</v>
      </c>
      <c r="B1559" s="1" t="s">
        <v>5</v>
      </c>
      <c r="C1559" s="1">
        <v>2017.0</v>
      </c>
      <c r="D1559" s="2">
        <v>5.070750713</v>
      </c>
      <c r="E1559" s="3">
        <v>5.943209171</v>
      </c>
      <c r="F1559" s="3">
        <v>0.895879328</v>
      </c>
      <c r="G1559" s="3">
        <v>64.75</v>
      </c>
      <c r="H1559" s="3">
        <v>0.635505021</v>
      </c>
      <c r="I1559" s="3">
        <v>0.054433815</v>
      </c>
      <c r="J1559" s="3">
        <v>0.843969226</v>
      </c>
    </row>
    <row r="1560">
      <c r="A1560" s="1" t="s">
        <v>120</v>
      </c>
      <c r="B1560" s="1" t="s">
        <v>47</v>
      </c>
      <c r="C1560" s="1">
        <v>2017.0</v>
      </c>
      <c r="D1560" s="2">
        <v>5.175278664</v>
      </c>
      <c r="E1560" s="3">
        <v>9.110595703</v>
      </c>
      <c r="F1560" s="4"/>
      <c r="G1560" s="3">
        <v>65.09999847</v>
      </c>
      <c r="H1560" s="4"/>
      <c r="I1560" s="4"/>
      <c r="J1560" s="4"/>
    </row>
    <row r="1561">
      <c r="A1561" s="1" t="s">
        <v>138</v>
      </c>
      <c r="B1561" s="1" t="s">
        <v>10</v>
      </c>
      <c r="C1561" s="1">
        <v>2017.0</v>
      </c>
      <c r="D1561" s="2">
        <v>3.253560066</v>
      </c>
      <c r="E1561" s="3">
        <v>7.243477345</v>
      </c>
      <c r="F1561" s="3">
        <v>0.789555013</v>
      </c>
      <c r="G1561" s="3">
        <v>57.95000076</v>
      </c>
      <c r="H1561" s="3">
        <v>0.595190763</v>
      </c>
      <c r="I1561" s="3">
        <v>-0.124106795</v>
      </c>
      <c r="J1561" s="4"/>
    </row>
    <row r="1562">
      <c r="A1562" s="1" t="s">
        <v>121</v>
      </c>
      <c r="B1562" s="1" t="s">
        <v>42</v>
      </c>
      <c r="C1562" s="1">
        <v>2017.0</v>
      </c>
      <c r="D1562" s="2">
        <v>3.932777405</v>
      </c>
      <c r="E1562" s="3">
        <v>8.130200386</v>
      </c>
      <c r="F1562" s="3">
        <v>0.74375391</v>
      </c>
      <c r="G1562" s="3">
        <v>53.54999924</v>
      </c>
      <c r="H1562" s="3">
        <v>0.823168576</v>
      </c>
      <c r="I1562" s="3">
        <v>0.140128255</v>
      </c>
      <c r="J1562" s="3">
        <v>0.739540637</v>
      </c>
    </row>
    <row r="1563">
      <c r="A1563" s="1" t="s">
        <v>122</v>
      </c>
      <c r="B1563" s="1" t="s">
        <v>42</v>
      </c>
      <c r="C1563" s="1">
        <v>2017.0</v>
      </c>
      <c r="D1563" s="2">
        <v>3.63830018</v>
      </c>
      <c r="E1563" s="3">
        <v>7.754387379</v>
      </c>
      <c r="F1563" s="3">
        <v>0.754147053</v>
      </c>
      <c r="G1563" s="3">
        <v>52.15000153</v>
      </c>
      <c r="H1563" s="3">
        <v>0.752826095</v>
      </c>
      <c r="I1563" s="3">
        <v>-0.080725066</v>
      </c>
      <c r="J1563" s="3">
        <v>0.751208007</v>
      </c>
    </row>
    <row r="1564">
      <c r="A1564" s="1" t="s">
        <v>139</v>
      </c>
      <c r="B1564" s="1" t="s">
        <v>25</v>
      </c>
      <c r="C1564" s="1">
        <v>2018.0</v>
      </c>
      <c r="D1564" s="2">
        <v>2.694303274</v>
      </c>
      <c r="E1564" s="3">
        <v>7.630800724</v>
      </c>
      <c r="F1564" s="3">
        <v>0.507515848</v>
      </c>
      <c r="G1564" s="3">
        <v>53.57500076</v>
      </c>
      <c r="H1564" s="3">
        <v>0.373535544</v>
      </c>
      <c r="I1564" s="3">
        <v>-0.091105983</v>
      </c>
      <c r="J1564" s="3">
        <v>0.927605689</v>
      </c>
    </row>
    <row r="1565">
      <c r="A1565" s="1" t="s">
        <v>123</v>
      </c>
      <c r="B1565" s="1" t="s">
        <v>15</v>
      </c>
      <c r="C1565" s="1">
        <v>2018.0</v>
      </c>
      <c r="D1565" s="2">
        <v>5.004402637</v>
      </c>
      <c r="E1565" s="3">
        <v>9.496984482</v>
      </c>
      <c r="F1565" s="3">
        <v>0.683591664</v>
      </c>
      <c r="G1565" s="3">
        <v>69.07499695</v>
      </c>
      <c r="H1565" s="3">
        <v>0.824212313</v>
      </c>
      <c r="I1565" s="3">
        <v>0.007197479</v>
      </c>
      <c r="J1565" s="3">
        <v>0.899129391</v>
      </c>
    </row>
    <row r="1566">
      <c r="A1566" s="1" t="s">
        <v>157</v>
      </c>
      <c r="B1566" s="1" t="s">
        <v>10</v>
      </c>
      <c r="C1566" s="1">
        <v>2018.0</v>
      </c>
      <c r="D1566" s="2">
        <v>5.043086052</v>
      </c>
      <c r="E1566" s="3">
        <v>9.369553566</v>
      </c>
      <c r="F1566" s="3">
        <v>0.798651338</v>
      </c>
      <c r="G1566" s="3">
        <v>66.30000305</v>
      </c>
      <c r="H1566" s="3">
        <v>0.58338058</v>
      </c>
      <c r="I1566" s="3">
        <v>-0.150559127</v>
      </c>
      <c r="J1566" s="3">
        <v>0.758704126</v>
      </c>
    </row>
    <row r="1567">
      <c r="A1567" s="1" t="s">
        <v>34</v>
      </c>
      <c r="B1567" s="1" t="s">
        <v>5</v>
      </c>
      <c r="C1567" s="1">
        <v>2018.0</v>
      </c>
      <c r="D1567" s="2">
        <v>5.792796612</v>
      </c>
      <c r="E1567" s="3">
        <v>10.03219891</v>
      </c>
      <c r="F1567" s="3">
        <v>0.899911582</v>
      </c>
      <c r="G1567" s="3">
        <v>67.05000305</v>
      </c>
      <c r="H1567" s="3">
        <v>0.845894694</v>
      </c>
      <c r="I1567" s="3">
        <v>-0.214172736</v>
      </c>
      <c r="J1567" s="3">
        <v>0.855255246</v>
      </c>
    </row>
    <row r="1568">
      <c r="A1568" s="1" t="s">
        <v>35</v>
      </c>
      <c r="B1568" s="1" t="s">
        <v>36</v>
      </c>
      <c r="C1568" s="1">
        <v>2018.0</v>
      </c>
      <c r="D1568" s="2">
        <v>5.062448502</v>
      </c>
      <c r="E1568" s="3">
        <v>9.490350723</v>
      </c>
      <c r="F1568" s="3">
        <v>0.814449012</v>
      </c>
      <c r="G1568" s="3">
        <v>66.82499695</v>
      </c>
      <c r="H1568" s="3">
        <v>0.807643652</v>
      </c>
      <c r="I1568" s="3">
        <v>-0.168632939</v>
      </c>
      <c r="J1568" s="3">
        <v>0.676826358</v>
      </c>
    </row>
    <row r="1569">
      <c r="A1569" s="1" t="s">
        <v>0</v>
      </c>
      <c r="B1569" s="1" t="s">
        <v>1</v>
      </c>
      <c r="C1569" s="1">
        <v>2018.0</v>
      </c>
      <c r="D1569" s="2">
        <v>7.17699337</v>
      </c>
      <c r="E1569" s="3">
        <v>10.8006525</v>
      </c>
      <c r="F1569" s="3">
        <v>0.940137267</v>
      </c>
      <c r="G1569" s="3">
        <v>70.82499695</v>
      </c>
      <c r="H1569" s="3">
        <v>0.916028142</v>
      </c>
      <c r="I1569" s="3">
        <v>0.142901212</v>
      </c>
      <c r="J1569" s="3">
        <v>0.404647499</v>
      </c>
    </row>
    <row r="1570">
      <c r="A1570" s="1" t="s">
        <v>37</v>
      </c>
      <c r="B1570" s="1" t="s">
        <v>3</v>
      </c>
      <c r="C1570" s="1">
        <v>2018.0</v>
      </c>
      <c r="D1570" s="2">
        <v>7.396001816</v>
      </c>
      <c r="E1570" s="3">
        <v>10.91903114</v>
      </c>
      <c r="F1570" s="3">
        <v>0.911668122</v>
      </c>
      <c r="G1570" s="3">
        <v>70.77500153</v>
      </c>
      <c r="H1570" s="3">
        <v>0.904111981</v>
      </c>
      <c r="I1570" s="3">
        <v>0.049663041</v>
      </c>
      <c r="J1570" s="3">
        <v>0.52306056</v>
      </c>
    </row>
    <row r="1571">
      <c r="A1571" s="1" t="s">
        <v>38</v>
      </c>
      <c r="B1571" s="1" t="s">
        <v>36</v>
      </c>
      <c r="C1571" s="1">
        <v>2018.0</v>
      </c>
      <c r="D1571" s="2">
        <v>5.167995453</v>
      </c>
      <c r="E1571" s="3">
        <v>9.561672211</v>
      </c>
      <c r="F1571" s="3">
        <v>0.781229913</v>
      </c>
      <c r="G1571" s="3">
        <v>63.47499847</v>
      </c>
      <c r="H1571" s="3">
        <v>0.772449255</v>
      </c>
      <c r="I1571" s="3">
        <v>-0.234876037</v>
      </c>
      <c r="J1571" s="3">
        <v>0.561206281</v>
      </c>
    </row>
    <row r="1572">
      <c r="A1572" s="1" t="s">
        <v>39</v>
      </c>
      <c r="B1572" s="1" t="s">
        <v>25</v>
      </c>
      <c r="C1572" s="1">
        <v>2018.0</v>
      </c>
      <c r="D1572" s="2">
        <v>4.499217033</v>
      </c>
      <c r="E1572" s="3">
        <v>8.541788101</v>
      </c>
      <c r="F1572" s="3">
        <v>0.705556035</v>
      </c>
      <c r="G1572" s="3">
        <v>64.17500305</v>
      </c>
      <c r="H1572" s="3">
        <v>0.90147084</v>
      </c>
      <c r="I1572" s="3">
        <v>-0.055945847</v>
      </c>
      <c r="J1572" s="3">
        <v>0.701421201</v>
      </c>
    </row>
    <row r="1573">
      <c r="A1573" s="1" t="s">
        <v>40</v>
      </c>
      <c r="B1573" s="1" t="s">
        <v>36</v>
      </c>
      <c r="C1573" s="1">
        <v>2018.0</v>
      </c>
      <c r="D1573" s="2">
        <v>5.233769894</v>
      </c>
      <c r="E1573" s="3">
        <v>9.850861549</v>
      </c>
      <c r="F1573" s="3">
        <v>0.904569268</v>
      </c>
      <c r="G1573" s="3">
        <v>65.77500153</v>
      </c>
      <c r="H1573" s="3">
        <v>0.643602371</v>
      </c>
      <c r="I1573" s="3">
        <v>-0.178330481</v>
      </c>
      <c r="J1573" s="3">
        <v>0.718455493</v>
      </c>
    </row>
    <row r="1574">
      <c r="A1574" s="1" t="s">
        <v>2</v>
      </c>
      <c r="B1574" s="1" t="s">
        <v>3</v>
      </c>
      <c r="C1574" s="1">
        <v>2018.0</v>
      </c>
      <c r="D1574" s="2">
        <v>6.89217186</v>
      </c>
      <c r="E1574" s="3">
        <v>10.84180355</v>
      </c>
      <c r="F1574" s="3">
        <v>0.929815531</v>
      </c>
      <c r="G1574" s="3">
        <v>70.44999695</v>
      </c>
      <c r="H1574" s="3">
        <v>0.808386624</v>
      </c>
      <c r="I1574" s="3">
        <v>-0.128761545</v>
      </c>
      <c r="J1574" s="3">
        <v>0.630411804</v>
      </c>
    </row>
    <row r="1575">
      <c r="A1575" s="1" t="s">
        <v>41</v>
      </c>
      <c r="B1575" s="1" t="s">
        <v>42</v>
      </c>
      <c r="C1575" s="1">
        <v>2018.0</v>
      </c>
      <c r="D1575" s="2">
        <v>5.81982708</v>
      </c>
      <c r="E1575" s="3">
        <v>8.019667625</v>
      </c>
      <c r="F1575" s="3">
        <v>0.503544033</v>
      </c>
      <c r="G1575" s="3">
        <v>55.20000076</v>
      </c>
      <c r="H1575" s="3">
        <v>0.713264048</v>
      </c>
      <c r="I1575" s="3">
        <v>0.002967168</v>
      </c>
      <c r="J1575" s="3">
        <v>0.746510744</v>
      </c>
    </row>
    <row r="1576">
      <c r="A1576" s="1" t="s">
        <v>43</v>
      </c>
      <c r="B1576" s="1" t="s">
        <v>5</v>
      </c>
      <c r="C1576" s="1">
        <v>2018.0</v>
      </c>
      <c r="D1576" s="2">
        <v>5.915734291</v>
      </c>
      <c r="E1576" s="3">
        <v>9.043848038</v>
      </c>
      <c r="F1576" s="3">
        <v>0.827159464</v>
      </c>
      <c r="G1576" s="3">
        <v>63.15000153</v>
      </c>
      <c r="H1576" s="3">
        <v>0.863246858</v>
      </c>
      <c r="I1576" s="3">
        <v>-0.094124205</v>
      </c>
      <c r="J1576" s="3">
        <v>0.786044598</v>
      </c>
    </row>
    <row r="1577">
      <c r="A1577" s="1" t="s">
        <v>125</v>
      </c>
      <c r="B1577" s="1" t="s">
        <v>15</v>
      </c>
      <c r="C1577" s="1">
        <v>2018.0</v>
      </c>
      <c r="D1577" s="2">
        <v>5.887401104</v>
      </c>
      <c r="E1577" s="3">
        <v>9.551575661</v>
      </c>
      <c r="F1577" s="3">
        <v>0.835889578</v>
      </c>
      <c r="G1577" s="3">
        <v>67.15000153</v>
      </c>
      <c r="H1577" s="3">
        <v>0.658846438</v>
      </c>
      <c r="I1577" s="3">
        <v>0.121776573</v>
      </c>
      <c r="J1577" s="3">
        <v>0.912857771</v>
      </c>
    </row>
    <row r="1578">
      <c r="A1578" s="1" t="s">
        <v>44</v>
      </c>
      <c r="B1578" s="1" t="s">
        <v>42</v>
      </c>
      <c r="C1578" s="1">
        <v>2018.0</v>
      </c>
      <c r="D1578" s="2">
        <v>3.4613657</v>
      </c>
      <c r="E1578" s="3">
        <v>9.613274574</v>
      </c>
      <c r="F1578" s="3">
        <v>0.794936001</v>
      </c>
      <c r="G1578" s="3">
        <v>53.625</v>
      </c>
      <c r="H1578" s="3">
        <v>0.817621112</v>
      </c>
      <c r="I1578" s="3">
        <v>-0.245726705</v>
      </c>
      <c r="J1578" s="3">
        <v>0.806945443</v>
      </c>
    </row>
    <row r="1579">
      <c r="A1579" s="1" t="s">
        <v>4</v>
      </c>
      <c r="B1579" s="1" t="s">
        <v>5</v>
      </c>
      <c r="C1579" s="1">
        <v>2018.0</v>
      </c>
      <c r="D1579" s="2">
        <v>6.190921783</v>
      </c>
      <c r="E1579" s="3">
        <v>9.590117455</v>
      </c>
      <c r="F1579" s="3">
        <v>0.881505251</v>
      </c>
      <c r="G1579" s="3">
        <v>65.22499847</v>
      </c>
      <c r="H1579" s="3">
        <v>0.75060904</v>
      </c>
      <c r="I1579" s="3">
        <v>-0.120403156</v>
      </c>
      <c r="J1579" s="3">
        <v>0.763251305</v>
      </c>
    </row>
    <row r="1580">
      <c r="A1580" s="1" t="s">
        <v>126</v>
      </c>
      <c r="B1580" s="1" t="s">
        <v>15</v>
      </c>
      <c r="C1580" s="1">
        <v>2018.0</v>
      </c>
      <c r="D1580" s="2">
        <v>5.098813534</v>
      </c>
      <c r="E1580" s="3">
        <v>10.00830364</v>
      </c>
      <c r="F1580" s="3">
        <v>0.923853278</v>
      </c>
      <c r="G1580" s="3">
        <v>66.19999695</v>
      </c>
      <c r="H1580" s="3">
        <v>0.724335909</v>
      </c>
      <c r="I1580" s="3">
        <v>-0.179910451</v>
      </c>
      <c r="J1580" s="3">
        <v>0.952014446</v>
      </c>
    </row>
    <row r="1581">
      <c r="A1581" s="1" t="s">
        <v>45</v>
      </c>
      <c r="B1581" s="1" t="s">
        <v>42</v>
      </c>
      <c r="C1581" s="1">
        <v>2018.0</v>
      </c>
      <c r="D1581" s="2">
        <v>4.92723608</v>
      </c>
      <c r="E1581" s="3">
        <v>7.626189232</v>
      </c>
      <c r="F1581" s="3">
        <v>0.664859474</v>
      </c>
      <c r="G1581" s="3">
        <v>54.52500153</v>
      </c>
      <c r="H1581" s="3">
        <v>0.720743477</v>
      </c>
      <c r="I1581" s="3">
        <v>-0.012058471</v>
      </c>
      <c r="J1581" s="3">
        <v>0.757398605</v>
      </c>
    </row>
    <row r="1582">
      <c r="A1582" s="1" t="s">
        <v>140</v>
      </c>
      <c r="B1582" s="1" t="s">
        <v>42</v>
      </c>
      <c r="C1582" s="1">
        <v>2018.0</v>
      </c>
      <c r="D1582" s="2">
        <v>3.775283098</v>
      </c>
      <c r="E1582" s="3">
        <v>6.607255936</v>
      </c>
      <c r="F1582" s="3">
        <v>0.484715223</v>
      </c>
      <c r="G1582" s="3">
        <v>55.20000076</v>
      </c>
      <c r="H1582" s="3">
        <v>0.646398604</v>
      </c>
      <c r="I1582" s="3">
        <v>-0.022636671</v>
      </c>
      <c r="J1582" s="3">
        <v>0.598607659</v>
      </c>
    </row>
    <row r="1583">
      <c r="A1583" s="1" t="s">
        <v>46</v>
      </c>
      <c r="B1583" s="1" t="s">
        <v>47</v>
      </c>
      <c r="C1583" s="1">
        <v>2018.0</v>
      </c>
      <c r="D1583" s="2">
        <v>5.121837616</v>
      </c>
      <c r="E1583" s="3">
        <v>8.347026825</v>
      </c>
      <c r="F1583" s="3">
        <v>0.794605374</v>
      </c>
      <c r="G1583" s="3">
        <v>61.29999924</v>
      </c>
      <c r="H1583" s="3">
        <v>0.958304822</v>
      </c>
      <c r="I1583" s="3">
        <v>0.032342847</v>
      </c>
      <c r="J1583" s="4"/>
    </row>
    <row r="1584">
      <c r="A1584" s="1" t="s">
        <v>48</v>
      </c>
      <c r="B1584" s="1" t="s">
        <v>42</v>
      </c>
      <c r="C1584" s="1">
        <v>2018.0</v>
      </c>
      <c r="D1584" s="2">
        <v>5.250737667</v>
      </c>
      <c r="E1584" s="3">
        <v>8.224833488</v>
      </c>
      <c r="F1584" s="3">
        <v>0.676825225</v>
      </c>
      <c r="G1584" s="3">
        <v>53.82500076</v>
      </c>
      <c r="H1584" s="3">
        <v>0.816304982</v>
      </c>
      <c r="I1584" s="3">
        <v>0.030961027</v>
      </c>
      <c r="J1584" s="3">
        <v>0.884441614</v>
      </c>
    </row>
    <row r="1585">
      <c r="A1585" s="1" t="s">
        <v>6</v>
      </c>
      <c r="B1585" s="1" t="s">
        <v>1</v>
      </c>
      <c r="C1585" s="1">
        <v>2018.0</v>
      </c>
      <c r="D1585" s="2">
        <v>7.175496578</v>
      </c>
      <c r="E1585" s="3">
        <v>10.79881001</v>
      </c>
      <c r="F1585" s="3">
        <v>0.922718763</v>
      </c>
      <c r="G1585" s="3">
        <v>71.25</v>
      </c>
      <c r="H1585" s="3">
        <v>0.9457829</v>
      </c>
      <c r="I1585" s="3">
        <v>0.101732664</v>
      </c>
      <c r="J1585" s="3">
        <v>0.371740848</v>
      </c>
    </row>
    <row r="1586">
      <c r="A1586" s="1" t="s">
        <v>49</v>
      </c>
      <c r="B1586" s="1" t="s">
        <v>42</v>
      </c>
      <c r="C1586" s="1">
        <v>2018.0</v>
      </c>
      <c r="D1586" s="2">
        <v>4.486325264</v>
      </c>
      <c r="E1586" s="3">
        <v>7.354710102</v>
      </c>
      <c r="F1586" s="3">
        <v>0.57725358</v>
      </c>
      <c r="G1586" s="3">
        <v>51.625</v>
      </c>
      <c r="H1586" s="3">
        <v>0.650354564</v>
      </c>
      <c r="I1586" s="3">
        <v>0.023422049</v>
      </c>
      <c r="J1586" s="3">
        <v>0.762879312</v>
      </c>
    </row>
    <row r="1587">
      <c r="A1587" s="1" t="s">
        <v>50</v>
      </c>
      <c r="B1587" s="1" t="s">
        <v>5</v>
      </c>
      <c r="C1587" s="1">
        <v>2018.0</v>
      </c>
      <c r="D1587" s="2">
        <v>6.436220646</v>
      </c>
      <c r="E1587" s="3">
        <v>10.12950611</v>
      </c>
      <c r="F1587" s="3">
        <v>0.890084922</v>
      </c>
      <c r="G1587" s="3">
        <v>69.84999847</v>
      </c>
      <c r="H1587" s="3">
        <v>0.78853035</v>
      </c>
      <c r="I1587" s="3">
        <v>-0.065820776</v>
      </c>
      <c r="J1587" s="3">
        <v>0.816297412</v>
      </c>
    </row>
    <row r="1588">
      <c r="A1588" s="1" t="s">
        <v>51</v>
      </c>
      <c r="B1588" s="1" t="s">
        <v>19</v>
      </c>
      <c r="C1588" s="1">
        <v>2018.0</v>
      </c>
      <c r="D1588" s="2">
        <v>5.131433964</v>
      </c>
      <c r="E1588" s="3">
        <v>9.624698639</v>
      </c>
      <c r="F1588" s="3">
        <v>0.787605345</v>
      </c>
      <c r="G1588" s="3">
        <v>68.375</v>
      </c>
      <c r="H1588" s="3">
        <v>0.895377696</v>
      </c>
      <c r="I1588" s="3">
        <v>-0.161313266</v>
      </c>
      <c r="J1588" s="4"/>
    </row>
    <row r="1589">
      <c r="A1589" s="1" t="s">
        <v>52</v>
      </c>
      <c r="B1589" s="1" t="s">
        <v>5</v>
      </c>
      <c r="C1589" s="1">
        <v>2018.0</v>
      </c>
      <c r="D1589" s="2">
        <v>5.983512402</v>
      </c>
      <c r="E1589" s="3">
        <v>9.576817513</v>
      </c>
      <c r="F1589" s="3">
        <v>0.870970428</v>
      </c>
      <c r="G1589" s="3">
        <v>68.82499695</v>
      </c>
      <c r="H1589" s="3">
        <v>0.850765765</v>
      </c>
      <c r="I1589" s="3">
        <v>-0.151604235</v>
      </c>
      <c r="J1589" s="3">
        <v>0.854820907</v>
      </c>
    </row>
    <row r="1590">
      <c r="A1590" s="1" t="s">
        <v>147</v>
      </c>
      <c r="B1590" s="1" t="s">
        <v>42</v>
      </c>
      <c r="C1590" s="1">
        <v>2018.0</v>
      </c>
      <c r="D1590" s="2">
        <v>3.972819567</v>
      </c>
      <c r="E1590" s="3">
        <v>8.100110054</v>
      </c>
      <c r="F1590" s="3">
        <v>0.621302962</v>
      </c>
      <c r="G1590" s="3">
        <v>58.72499847</v>
      </c>
      <c r="H1590" s="3">
        <v>0.560182333</v>
      </c>
      <c r="I1590" s="3">
        <v>0.078678392</v>
      </c>
      <c r="J1590" s="3">
        <v>0.793758333</v>
      </c>
    </row>
    <row r="1591">
      <c r="A1591" s="1" t="s">
        <v>141</v>
      </c>
      <c r="B1591" s="1" t="s">
        <v>42</v>
      </c>
      <c r="C1591" s="1">
        <v>2018.0</v>
      </c>
      <c r="D1591" s="2">
        <v>5.490214348</v>
      </c>
      <c r="E1591" s="3">
        <v>8.239173889</v>
      </c>
      <c r="F1591" s="3">
        <v>0.620622933</v>
      </c>
      <c r="G1591" s="3">
        <v>55.875</v>
      </c>
      <c r="H1591" s="3">
        <v>0.69870007</v>
      </c>
      <c r="I1591" s="3">
        <v>-0.101779334</v>
      </c>
      <c r="J1591" s="3">
        <v>0.738020182</v>
      </c>
    </row>
    <row r="1592">
      <c r="A1592" s="1" t="s">
        <v>53</v>
      </c>
      <c r="B1592" s="1" t="s">
        <v>5</v>
      </c>
      <c r="C1592" s="1">
        <v>2018.0</v>
      </c>
      <c r="D1592" s="2">
        <v>7.141074657</v>
      </c>
      <c r="E1592" s="3">
        <v>9.928339958</v>
      </c>
      <c r="F1592" s="3">
        <v>0.875872433</v>
      </c>
      <c r="G1592" s="3">
        <v>70.0</v>
      </c>
      <c r="H1592" s="3">
        <v>0.941888332</v>
      </c>
      <c r="I1592" s="3">
        <v>-0.114396922</v>
      </c>
      <c r="J1592" s="3">
        <v>0.781301796</v>
      </c>
    </row>
    <row r="1593">
      <c r="A1593" s="1" t="s">
        <v>128</v>
      </c>
      <c r="B1593" s="1" t="s">
        <v>15</v>
      </c>
      <c r="C1593" s="1">
        <v>2018.0</v>
      </c>
      <c r="D1593" s="2">
        <v>5.536271095</v>
      </c>
      <c r="E1593" s="3">
        <v>10.24796391</v>
      </c>
      <c r="F1593" s="3">
        <v>0.909806848</v>
      </c>
      <c r="G1593" s="3">
        <v>68.42500305</v>
      </c>
      <c r="H1593" s="3">
        <v>0.690855622</v>
      </c>
      <c r="I1593" s="3">
        <v>-0.156301752</v>
      </c>
      <c r="J1593" s="3">
        <v>0.925408304</v>
      </c>
    </row>
    <row r="1594">
      <c r="A1594" s="1" t="s">
        <v>55</v>
      </c>
      <c r="B1594" s="1" t="s">
        <v>3</v>
      </c>
      <c r="C1594" s="1">
        <v>2018.0</v>
      </c>
      <c r="D1594" s="2">
        <v>6.276443005</v>
      </c>
      <c r="E1594" s="3">
        <v>10.59912777</v>
      </c>
      <c r="F1594" s="3">
        <v>0.825573206</v>
      </c>
      <c r="G1594" s="3">
        <v>72.19999695</v>
      </c>
      <c r="H1594" s="3">
        <v>0.794215024</v>
      </c>
      <c r="I1594" s="3">
        <v>-0.028720433</v>
      </c>
      <c r="J1594" s="3">
        <v>0.848337233</v>
      </c>
    </row>
    <row r="1595">
      <c r="A1595" s="1" t="s">
        <v>7</v>
      </c>
      <c r="C1595" s="1">
        <v>2018.0</v>
      </c>
      <c r="D1595" s="2">
        <v>7.034165382</v>
      </c>
      <c r="E1595" s="3">
        <v>10.59516621</v>
      </c>
      <c r="F1595" s="3">
        <v>0.929163933</v>
      </c>
      <c r="G1595" s="3">
        <v>68.67500305</v>
      </c>
      <c r="H1595" s="3">
        <v>0.790132403</v>
      </c>
      <c r="I1595" s="3">
        <v>-0.296867758</v>
      </c>
      <c r="J1595" s="3">
        <v>0.851382256</v>
      </c>
    </row>
    <row r="1596">
      <c r="A1596" s="1" t="s">
        <v>8</v>
      </c>
      <c r="B1596" s="1" t="s">
        <v>3</v>
      </c>
      <c r="C1596" s="1">
        <v>2018.0</v>
      </c>
      <c r="D1596" s="2">
        <v>7.648785591</v>
      </c>
      <c r="E1596" s="3">
        <v>10.93629456</v>
      </c>
      <c r="F1596" s="3">
        <v>0.958218873</v>
      </c>
      <c r="G1596" s="3">
        <v>70.875</v>
      </c>
      <c r="H1596" s="3">
        <v>0.935437799</v>
      </c>
      <c r="I1596" s="3">
        <v>0.013477051</v>
      </c>
      <c r="J1596" s="3">
        <v>0.150607437</v>
      </c>
    </row>
    <row r="1597">
      <c r="A1597" s="1" t="s">
        <v>56</v>
      </c>
      <c r="B1597" s="1" t="s">
        <v>5</v>
      </c>
      <c r="C1597" s="1">
        <v>2018.0</v>
      </c>
      <c r="D1597" s="2">
        <v>5.433215618</v>
      </c>
      <c r="E1597" s="3">
        <v>9.769048691</v>
      </c>
      <c r="F1597" s="3">
        <v>0.861986339</v>
      </c>
      <c r="G1597" s="3">
        <v>63.79999924</v>
      </c>
      <c r="H1597" s="3">
        <v>0.866641581</v>
      </c>
      <c r="I1597" s="3">
        <v>-0.152807519</v>
      </c>
      <c r="J1597" s="3">
        <v>0.76227355</v>
      </c>
    </row>
    <row r="1598">
      <c r="A1598" s="1" t="s">
        <v>57</v>
      </c>
      <c r="B1598" s="1" t="s">
        <v>5</v>
      </c>
      <c r="C1598" s="1">
        <v>2018.0</v>
      </c>
      <c r="D1598" s="2">
        <v>6.128010273</v>
      </c>
      <c r="E1598" s="3">
        <v>9.359485626</v>
      </c>
      <c r="F1598" s="3">
        <v>0.851345003</v>
      </c>
      <c r="G1598" s="3">
        <v>68.25</v>
      </c>
      <c r="H1598" s="3">
        <v>0.869363725</v>
      </c>
      <c r="I1598" s="3">
        <v>-0.102550164</v>
      </c>
      <c r="J1598" s="3">
        <v>0.830743194</v>
      </c>
    </row>
    <row r="1599">
      <c r="A1599" s="1" t="s">
        <v>9</v>
      </c>
      <c r="B1599" s="1" t="s">
        <v>10</v>
      </c>
      <c r="C1599" s="1">
        <v>2018.0</v>
      </c>
      <c r="D1599" s="2">
        <v>4.005450726</v>
      </c>
      <c r="E1599" s="3">
        <v>9.285797119</v>
      </c>
      <c r="F1599" s="3">
        <v>0.75882405</v>
      </c>
      <c r="G1599" s="3">
        <v>62.75</v>
      </c>
      <c r="H1599" s="3">
        <v>0.681654453</v>
      </c>
      <c r="I1599" s="3">
        <v>-0.214684471</v>
      </c>
      <c r="J1599" s="4"/>
    </row>
    <row r="1600">
      <c r="A1600" s="1" t="s">
        <v>58</v>
      </c>
      <c r="B1600" s="1" t="s">
        <v>5</v>
      </c>
      <c r="C1600" s="1">
        <v>2018.0</v>
      </c>
      <c r="D1600" s="2">
        <v>6.241199493</v>
      </c>
      <c r="E1600" s="3">
        <v>9.083892822</v>
      </c>
      <c r="F1600" s="3">
        <v>0.820299745</v>
      </c>
      <c r="G1600" s="3">
        <v>64.55000305</v>
      </c>
      <c r="H1600" s="3">
        <v>0.863334596</v>
      </c>
      <c r="I1600" s="3">
        <v>-0.099741079</v>
      </c>
      <c r="J1600" s="3">
        <v>0.800699532</v>
      </c>
    </row>
    <row r="1601">
      <c r="A1601" s="1" t="s">
        <v>59</v>
      </c>
      <c r="B1601" s="1" t="s">
        <v>15</v>
      </c>
      <c r="C1601" s="1">
        <v>2018.0</v>
      </c>
      <c r="D1601" s="2">
        <v>6.091302395</v>
      </c>
      <c r="E1601" s="3">
        <v>10.46252823</v>
      </c>
      <c r="F1601" s="3">
        <v>0.932693779</v>
      </c>
      <c r="G1601" s="3">
        <v>68.97499847</v>
      </c>
      <c r="H1601" s="3">
        <v>0.885618389</v>
      </c>
      <c r="I1601" s="3">
        <v>-0.144695237</v>
      </c>
      <c r="J1601" s="3">
        <v>0.620677948</v>
      </c>
    </row>
    <row r="1602">
      <c r="A1602" s="1" t="s">
        <v>160</v>
      </c>
      <c r="C1602" s="1">
        <v>2018.0</v>
      </c>
      <c r="D1602" s="2">
        <v>4.211565018</v>
      </c>
      <c r="E1602" s="3">
        <v>9.029177666</v>
      </c>
      <c r="F1602" s="3">
        <v>0.779269755</v>
      </c>
      <c r="G1602" s="3">
        <v>49.29999924</v>
      </c>
      <c r="H1602" s="3">
        <v>0.709973693</v>
      </c>
      <c r="I1602" s="3">
        <v>-0.179012388</v>
      </c>
      <c r="J1602" s="3">
        <v>0.692341149</v>
      </c>
    </row>
    <row r="1603">
      <c r="A1603" s="1" t="s">
        <v>166</v>
      </c>
      <c r="B1603" s="1" t="s">
        <v>42</v>
      </c>
      <c r="C1603" s="1">
        <v>2018.0</v>
      </c>
      <c r="D1603" s="2">
        <v>4.379262447</v>
      </c>
      <c r="E1603" s="3">
        <v>7.634074211</v>
      </c>
      <c r="F1603" s="3">
        <v>0.740154505</v>
      </c>
      <c r="G1603" s="3">
        <v>59.5</v>
      </c>
      <c r="H1603" s="3">
        <v>0.740343094</v>
      </c>
      <c r="I1603" s="3">
        <v>0.039047576</v>
      </c>
      <c r="J1603" s="3">
        <v>0.799466252</v>
      </c>
    </row>
    <row r="1604">
      <c r="A1604" s="1" t="s">
        <v>60</v>
      </c>
      <c r="B1604" s="1" t="s">
        <v>3</v>
      </c>
      <c r="C1604" s="1">
        <v>2018.0</v>
      </c>
      <c r="D1604" s="2">
        <v>7.85810709</v>
      </c>
      <c r="E1604" s="3">
        <v>10.77996635</v>
      </c>
      <c r="F1604" s="3">
        <v>0.962155044</v>
      </c>
      <c r="G1604" s="3">
        <v>70.92500305</v>
      </c>
      <c r="H1604" s="3">
        <v>0.937807381</v>
      </c>
      <c r="I1604" s="3">
        <v>-0.131461874</v>
      </c>
      <c r="J1604" s="3">
        <v>0.198604837</v>
      </c>
    </row>
    <row r="1605">
      <c r="A1605" s="1" t="s">
        <v>11</v>
      </c>
      <c r="B1605" s="1" t="s">
        <v>3</v>
      </c>
      <c r="C1605" s="1">
        <v>2018.0</v>
      </c>
      <c r="D1605" s="2">
        <v>6.665903568</v>
      </c>
      <c r="E1605" s="3">
        <v>10.71986866</v>
      </c>
      <c r="F1605" s="3">
        <v>0.921463072</v>
      </c>
      <c r="G1605" s="3">
        <v>72.0</v>
      </c>
      <c r="H1605" s="3">
        <v>0.816377223</v>
      </c>
      <c r="I1605" s="3">
        <v>-0.14162302</v>
      </c>
      <c r="J1605" s="3">
        <v>0.581775308</v>
      </c>
    </row>
    <row r="1606">
      <c r="A1606" s="1" t="s">
        <v>161</v>
      </c>
      <c r="B1606" s="1" t="s">
        <v>42</v>
      </c>
      <c r="C1606" s="1">
        <v>2018.0</v>
      </c>
      <c r="D1606" s="2">
        <v>4.783009052</v>
      </c>
      <c r="E1606" s="3">
        <v>9.564825058</v>
      </c>
      <c r="F1606" s="3">
        <v>0.78482759</v>
      </c>
      <c r="G1606" s="3">
        <v>57.27500153</v>
      </c>
      <c r="H1606" s="3">
        <v>0.719135404</v>
      </c>
      <c r="I1606" s="3">
        <v>-0.197794899</v>
      </c>
      <c r="J1606" s="3">
        <v>0.82286346</v>
      </c>
    </row>
    <row r="1607">
      <c r="A1607" s="1" t="s">
        <v>173</v>
      </c>
      <c r="B1607" s="1" t="s">
        <v>42</v>
      </c>
      <c r="C1607" s="1">
        <v>2018.0</v>
      </c>
      <c r="D1607" s="2">
        <v>4.922099113</v>
      </c>
      <c r="E1607" s="3">
        <v>7.607178211</v>
      </c>
      <c r="F1607" s="3">
        <v>0.684799969</v>
      </c>
      <c r="G1607" s="3">
        <v>56.70000076</v>
      </c>
      <c r="H1607" s="3">
        <v>0.718728781</v>
      </c>
      <c r="I1607" s="3">
        <v>0.44307217</v>
      </c>
      <c r="J1607" s="3">
        <v>0.691069543</v>
      </c>
    </row>
    <row r="1608">
      <c r="A1608" s="1" t="s">
        <v>61</v>
      </c>
      <c r="B1608" s="1" t="s">
        <v>36</v>
      </c>
      <c r="C1608" s="1">
        <v>2018.0</v>
      </c>
      <c r="D1608" s="2">
        <v>4.659097195</v>
      </c>
      <c r="E1608" s="3">
        <v>9.564751625</v>
      </c>
      <c r="F1608" s="3">
        <v>0.617218554</v>
      </c>
      <c r="G1608" s="3">
        <v>64.57499695</v>
      </c>
      <c r="H1608" s="3">
        <v>0.7751441</v>
      </c>
      <c r="I1608" s="3">
        <v>-0.235978231</v>
      </c>
      <c r="J1608" s="3">
        <v>0.754853785</v>
      </c>
    </row>
    <row r="1609">
      <c r="A1609" s="1" t="s">
        <v>12</v>
      </c>
      <c r="B1609" s="1" t="s">
        <v>3</v>
      </c>
      <c r="C1609" s="1">
        <v>2018.0</v>
      </c>
      <c r="D1609" s="2">
        <v>7.118364334</v>
      </c>
      <c r="E1609" s="3">
        <v>10.88615417</v>
      </c>
      <c r="F1609" s="3">
        <v>0.919763148</v>
      </c>
      <c r="G1609" s="3">
        <v>70.69999695</v>
      </c>
      <c r="H1609" s="3">
        <v>0.8768875</v>
      </c>
      <c r="I1609" s="3">
        <v>0.029869491</v>
      </c>
      <c r="J1609" s="3">
        <v>0.495673954</v>
      </c>
    </row>
    <row r="1610">
      <c r="A1610" s="1" t="s">
        <v>62</v>
      </c>
      <c r="B1610" s="1" t="s">
        <v>42</v>
      </c>
      <c r="C1610" s="1">
        <v>2018.0</v>
      </c>
      <c r="D1610" s="2">
        <v>5.003693104</v>
      </c>
      <c r="E1610" s="3">
        <v>8.541934013</v>
      </c>
      <c r="F1610" s="3">
        <v>0.760716796</v>
      </c>
      <c r="G1610" s="3">
        <v>57.625</v>
      </c>
      <c r="H1610" s="3">
        <v>0.816680491</v>
      </c>
      <c r="I1610" s="3">
        <v>0.060721479</v>
      </c>
      <c r="J1610" s="3">
        <v>0.846328497</v>
      </c>
    </row>
    <row r="1611">
      <c r="A1611" s="1" t="s">
        <v>13</v>
      </c>
      <c r="B1611" s="1" t="s">
        <v>3</v>
      </c>
      <c r="C1611" s="1">
        <v>2018.0</v>
      </c>
      <c r="D1611" s="2">
        <v>5.40928936</v>
      </c>
      <c r="E1611" s="3">
        <v>10.27990723</v>
      </c>
      <c r="F1611" s="3">
        <v>0.793500781</v>
      </c>
      <c r="G1611" s="3">
        <v>70.77500153</v>
      </c>
      <c r="H1611" s="3">
        <v>0.564455688</v>
      </c>
      <c r="I1611" s="3">
        <v>-0.33752656</v>
      </c>
      <c r="J1611" s="3">
        <v>0.860302389</v>
      </c>
    </row>
    <row r="1612">
      <c r="A1612" s="1" t="s">
        <v>63</v>
      </c>
      <c r="B1612" s="1" t="s">
        <v>5</v>
      </c>
      <c r="C1612" s="1">
        <v>2018.0</v>
      </c>
      <c r="D1612" s="2">
        <v>6.626591682</v>
      </c>
      <c r="E1612" s="3">
        <v>9.04418087</v>
      </c>
      <c r="F1612" s="3">
        <v>0.841107249</v>
      </c>
      <c r="G1612" s="3">
        <v>62.09999847</v>
      </c>
      <c r="H1612" s="3">
        <v>0.909538031</v>
      </c>
      <c r="I1612" s="3">
        <v>-0.013063365</v>
      </c>
      <c r="J1612" s="3">
        <v>0.765454412</v>
      </c>
    </row>
    <row r="1613">
      <c r="A1613" s="1" t="s">
        <v>162</v>
      </c>
      <c r="B1613" s="1" t="s">
        <v>42</v>
      </c>
      <c r="C1613" s="1">
        <v>2018.0</v>
      </c>
      <c r="D1613" s="2">
        <v>5.25222683</v>
      </c>
      <c r="E1613" s="3">
        <v>7.812669277</v>
      </c>
      <c r="F1613" s="3">
        <v>0.630433142</v>
      </c>
      <c r="G1613" s="3">
        <v>52.84999847</v>
      </c>
      <c r="H1613" s="3">
        <v>0.731157243</v>
      </c>
      <c r="I1613" s="3">
        <v>0.091018714</v>
      </c>
      <c r="J1613" s="3">
        <v>0.778393805</v>
      </c>
    </row>
    <row r="1614">
      <c r="A1614" s="1" t="s">
        <v>64</v>
      </c>
      <c r="B1614" s="1" t="s">
        <v>5</v>
      </c>
      <c r="C1614" s="1">
        <v>2018.0</v>
      </c>
      <c r="D1614" s="2">
        <v>3.614928007</v>
      </c>
      <c r="E1614" s="3">
        <v>8.070012093</v>
      </c>
      <c r="F1614" s="3">
        <v>0.537975907</v>
      </c>
      <c r="G1614" s="3">
        <v>55.5</v>
      </c>
      <c r="H1614" s="3">
        <v>0.591468394</v>
      </c>
      <c r="I1614" s="3">
        <v>0.377203435</v>
      </c>
      <c r="J1614" s="3">
        <v>0.720444739</v>
      </c>
    </row>
    <row r="1615">
      <c r="A1615" s="1" t="s">
        <v>65</v>
      </c>
      <c r="B1615" s="1" t="s">
        <v>5</v>
      </c>
      <c r="C1615" s="1">
        <v>2018.0</v>
      </c>
      <c r="D1615" s="2">
        <v>5.908423901</v>
      </c>
      <c r="E1615" s="3">
        <v>8.623580933</v>
      </c>
      <c r="F1615" s="3">
        <v>0.827067018</v>
      </c>
      <c r="G1615" s="3">
        <v>62.57500076</v>
      </c>
      <c r="H1615" s="3">
        <v>0.872161686</v>
      </c>
      <c r="I1615" s="3">
        <v>0.098151118</v>
      </c>
      <c r="J1615" s="3">
        <v>0.803564787</v>
      </c>
    </row>
    <row r="1616">
      <c r="A1616" s="1" t="s">
        <v>14</v>
      </c>
      <c r="B1616" s="1" t="s">
        <v>15</v>
      </c>
      <c r="C1616" s="1">
        <v>2018.0</v>
      </c>
      <c r="D1616" s="2">
        <v>5.935770988</v>
      </c>
      <c r="E1616" s="3">
        <v>10.34568596</v>
      </c>
      <c r="F1616" s="3">
        <v>0.940591395</v>
      </c>
      <c r="G1616" s="3">
        <v>67.05000305</v>
      </c>
      <c r="H1616" s="3">
        <v>0.692627072</v>
      </c>
      <c r="I1616" s="3">
        <v>-0.246664539</v>
      </c>
      <c r="J1616" s="3">
        <v>0.911277413</v>
      </c>
    </row>
    <row r="1617">
      <c r="A1617" s="1" t="s">
        <v>67</v>
      </c>
      <c r="B1617" s="1" t="s">
        <v>25</v>
      </c>
      <c r="C1617" s="1">
        <v>2018.0</v>
      </c>
      <c r="D1617" s="2">
        <v>3.818068743</v>
      </c>
      <c r="E1617" s="3">
        <v>8.769686699</v>
      </c>
      <c r="F1617" s="3">
        <v>0.638051987</v>
      </c>
      <c r="G1617" s="3">
        <v>60.0</v>
      </c>
      <c r="H1617" s="3">
        <v>0.890443385</v>
      </c>
      <c r="I1617" s="3">
        <v>0.082797803</v>
      </c>
      <c r="J1617" s="3">
        <v>0.80526334</v>
      </c>
    </row>
    <row r="1618">
      <c r="A1618" s="1" t="s">
        <v>68</v>
      </c>
      <c r="B1618" s="1" t="s">
        <v>47</v>
      </c>
      <c r="C1618" s="1">
        <v>2018.0</v>
      </c>
      <c r="D1618" s="2">
        <v>5.340295792</v>
      </c>
      <c r="E1618" s="3">
        <v>9.341143608</v>
      </c>
      <c r="F1618" s="3">
        <v>0.809378862</v>
      </c>
      <c r="G1618" s="3">
        <v>62.67499924</v>
      </c>
      <c r="H1618" s="3">
        <v>0.879374385</v>
      </c>
      <c r="I1618" s="3">
        <v>0.508753896</v>
      </c>
      <c r="J1618" s="3">
        <v>0.867729425</v>
      </c>
    </row>
    <row r="1619">
      <c r="A1619" s="1" t="s">
        <v>16</v>
      </c>
      <c r="B1619" s="1" t="s">
        <v>10</v>
      </c>
      <c r="C1619" s="1">
        <v>2018.0</v>
      </c>
      <c r="D1619" s="2">
        <v>4.278117657</v>
      </c>
      <c r="E1619" s="3">
        <v>9.59075737</v>
      </c>
      <c r="F1619" s="3">
        <v>0.673764706</v>
      </c>
      <c r="G1619" s="3">
        <v>66.15000153</v>
      </c>
      <c r="H1619" s="3">
        <v>0.603319883</v>
      </c>
      <c r="I1619" s="3">
        <v>0.075026356</v>
      </c>
      <c r="J1619" s="3">
        <v>0.703439772</v>
      </c>
    </row>
    <row r="1620">
      <c r="A1620" s="1" t="s">
        <v>144</v>
      </c>
      <c r="B1620" s="1" t="s">
        <v>10</v>
      </c>
      <c r="C1620" s="1">
        <v>2018.0</v>
      </c>
      <c r="D1620" s="2">
        <v>4.8864007</v>
      </c>
      <c r="E1620" s="3">
        <v>9.209845543</v>
      </c>
      <c r="F1620" s="3">
        <v>0.763508916</v>
      </c>
      <c r="G1620" s="3">
        <v>62.22499847</v>
      </c>
      <c r="H1620" s="3">
        <v>0.597822785</v>
      </c>
      <c r="I1620" s="3">
        <v>-0.066626176</v>
      </c>
      <c r="J1620" s="3">
        <v>0.886699617</v>
      </c>
    </row>
    <row r="1621">
      <c r="A1621" s="1" t="s">
        <v>69</v>
      </c>
      <c r="B1621" s="1" t="s">
        <v>3</v>
      </c>
      <c r="C1621" s="1">
        <v>2018.0</v>
      </c>
      <c r="D1621" s="2">
        <v>6.962335587</v>
      </c>
      <c r="E1621" s="3">
        <v>11.33068848</v>
      </c>
      <c r="F1621" s="3">
        <v>0.937862396</v>
      </c>
      <c r="G1621" s="3">
        <v>71.0</v>
      </c>
      <c r="H1621" s="3">
        <v>0.861471593</v>
      </c>
      <c r="I1621" s="3">
        <v>0.139545679</v>
      </c>
      <c r="J1621" s="3">
        <v>0.362210244</v>
      </c>
    </row>
    <row r="1622">
      <c r="A1622" s="1" t="s">
        <v>70</v>
      </c>
      <c r="B1622" s="1" t="s">
        <v>10</v>
      </c>
      <c r="C1622" s="1">
        <v>2018.0</v>
      </c>
      <c r="D1622" s="2">
        <v>6.92717886</v>
      </c>
      <c r="E1622" s="3">
        <v>10.59505272</v>
      </c>
      <c r="F1622" s="3">
        <v>0.90959543</v>
      </c>
      <c r="G1622" s="3">
        <v>72.25</v>
      </c>
      <c r="H1622" s="3">
        <v>0.724662304</v>
      </c>
      <c r="I1622" s="3">
        <v>0.050429799</v>
      </c>
      <c r="J1622" s="3">
        <v>0.770134807</v>
      </c>
    </row>
    <row r="1623">
      <c r="A1623" s="1" t="s">
        <v>17</v>
      </c>
      <c r="B1623" s="1" t="s">
        <v>3</v>
      </c>
      <c r="C1623" s="1">
        <v>2018.0</v>
      </c>
      <c r="D1623" s="2">
        <v>6.516526699</v>
      </c>
      <c r="E1623" s="3">
        <v>10.64651775</v>
      </c>
      <c r="F1623" s="3">
        <v>0.912656128</v>
      </c>
      <c r="G1623" s="3">
        <v>71.82499695</v>
      </c>
      <c r="H1623" s="3">
        <v>0.650009274</v>
      </c>
      <c r="I1623" s="3">
        <v>-0.025133574</v>
      </c>
      <c r="J1623" s="3">
        <v>0.887824833</v>
      </c>
    </row>
    <row r="1624">
      <c r="A1624" s="1" t="s">
        <v>149</v>
      </c>
      <c r="B1624" s="1" t="s">
        <v>42</v>
      </c>
      <c r="C1624" s="1">
        <v>2018.0</v>
      </c>
      <c r="D1624" s="2">
        <v>5.26837492</v>
      </c>
      <c r="E1624" s="3">
        <v>8.507064819</v>
      </c>
      <c r="F1624" s="3">
        <v>0.620882571</v>
      </c>
      <c r="G1624" s="3">
        <v>54.22499847</v>
      </c>
      <c r="H1624" s="3">
        <v>0.712590039</v>
      </c>
      <c r="I1624" s="3">
        <v>-0.051243655</v>
      </c>
      <c r="J1624" s="3">
        <v>0.790966868</v>
      </c>
    </row>
    <row r="1625">
      <c r="A1625" s="1" t="s">
        <v>18</v>
      </c>
      <c r="B1625" s="1" t="s">
        <v>19</v>
      </c>
      <c r="C1625" s="1">
        <v>2018.0</v>
      </c>
      <c r="D1625" s="2">
        <v>5.793575287</v>
      </c>
      <c r="E1625" s="3">
        <v>10.6391964</v>
      </c>
      <c r="F1625" s="3">
        <v>0.886431932</v>
      </c>
      <c r="G1625" s="3">
        <v>73.97499847</v>
      </c>
      <c r="H1625" s="3">
        <v>0.77347213</v>
      </c>
      <c r="I1625" s="3">
        <v>-0.266586483</v>
      </c>
      <c r="J1625" s="3">
        <v>0.686784506</v>
      </c>
    </row>
    <row r="1626">
      <c r="A1626" s="1" t="s">
        <v>20</v>
      </c>
      <c r="B1626" s="1" t="s">
        <v>10</v>
      </c>
      <c r="C1626" s="1">
        <v>2018.0</v>
      </c>
      <c r="D1626" s="2">
        <v>4.638933659</v>
      </c>
      <c r="E1626" s="3">
        <v>9.167902946</v>
      </c>
      <c r="F1626" s="3">
        <v>0.799544334</v>
      </c>
      <c r="G1626" s="3">
        <v>67.59999847</v>
      </c>
      <c r="H1626" s="3">
        <v>0.762420297</v>
      </c>
      <c r="I1626" s="3">
        <v>-0.186799958</v>
      </c>
      <c r="J1626" s="4"/>
    </row>
    <row r="1627">
      <c r="A1627" s="1" t="s">
        <v>72</v>
      </c>
      <c r="B1627" s="1" t="s">
        <v>36</v>
      </c>
      <c r="C1627" s="1">
        <v>2018.0</v>
      </c>
      <c r="D1627" s="2">
        <v>6.00763607</v>
      </c>
      <c r="E1627" s="3">
        <v>10.14817142</v>
      </c>
      <c r="F1627" s="3">
        <v>0.936656713</v>
      </c>
      <c r="G1627" s="3">
        <v>64.59999847</v>
      </c>
      <c r="H1627" s="3">
        <v>0.84018296</v>
      </c>
      <c r="I1627" s="3">
        <v>-0.101779088</v>
      </c>
      <c r="J1627" s="3">
        <v>0.82378298</v>
      </c>
    </row>
    <row r="1628">
      <c r="A1628" s="1" t="s">
        <v>73</v>
      </c>
      <c r="B1628" s="1" t="s">
        <v>42</v>
      </c>
      <c r="C1628" s="1">
        <v>2018.0</v>
      </c>
      <c r="D1628" s="2">
        <v>4.655702591</v>
      </c>
      <c r="E1628" s="3">
        <v>8.403982162</v>
      </c>
      <c r="F1628" s="3">
        <v>0.706719875</v>
      </c>
      <c r="G1628" s="3">
        <v>57.29999924</v>
      </c>
      <c r="H1628" s="3">
        <v>0.821412981</v>
      </c>
      <c r="I1628" s="3">
        <v>0.284663737</v>
      </c>
      <c r="J1628" s="3">
        <v>0.844244063</v>
      </c>
    </row>
    <row r="1629">
      <c r="A1629" s="1" t="s">
        <v>130</v>
      </c>
      <c r="B1629" s="1" t="s">
        <v>15</v>
      </c>
      <c r="C1629" s="1">
        <v>2018.0</v>
      </c>
      <c r="D1629" s="2">
        <v>6.391825676</v>
      </c>
      <c r="E1629" s="3">
        <v>9.28314209</v>
      </c>
      <c r="F1629" s="3">
        <v>0.82240653</v>
      </c>
      <c r="G1629" s="4"/>
      <c r="H1629" s="3">
        <v>0.88973701</v>
      </c>
      <c r="I1629" s="3">
        <v>0.266691327</v>
      </c>
      <c r="J1629" s="3">
        <v>0.922078192</v>
      </c>
    </row>
    <row r="1630">
      <c r="A1630" s="1" t="s">
        <v>75</v>
      </c>
      <c r="B1630" s="1" t="s">
        <v>36</v>
      </c>
      <c r="C1630" s="1">
        <v>2018.0</v>
      </c>
      <c r="D1630" s="2">
        <v>5.297383308</v>
      </c>
      <c r="E1630" s="3">
        <v>8.543475151</v>
      </c>
      <c r="F1630" s="3">
        <v>0.898147821</v>
      </c>
      <c r="G1630" s="3">
        <v>65.27500153</v>
      </c>
      <c r="H1630" s="3">
        <v>0.94494766</v>
      </c>
      <c r="I1630" s="3">
        <v>0.26450184</v>
      </c>
      <c r="J1630" s="3">
        <v>0.907405317</v>
      </c>
    </row>
    <row r="1631">
      <c r="A1631" s="1" t="s">
        <v>76</v>
      </c>
      <c r="B1631" s="1" t="s">
        <v>47</v>
      </c>
      <c r="C1631" s="1">
        <v>2018.0</v>
      </c>
      <c r="D1631" s="2">
        <v>4.85940218</v>
      </c>
      <c r="E1631" s="3">
        <v>8.928816795</v>
      </c>
      <c r="F1631" s="3">
        <v>0.70473814</v>
      </c>
      <c r="G1631" s="3">
        <v>60.20000076</v>
      </c>
      <c r="H1631" s="3">
        <v>0.906660974</v>
      </c>
      <c r="I1631" s="3">
        <v>0.138856784</v>
      </c>
      <c r="J1631" s="3">
        <v>0.634239852</v>
      </c>
    </row>
    <row r="1632">
      <c r="A1632" s="1" t="s">
        <v>77</v>
      </c>
      <c r="B1632" s="1" t="s">
        <v>15</v>
      </c>
      <c r="C1632" s="1">
        <v>2018.0</v>
      </c>
      <c r="D1632" s="2">
        <v>5.901154041</v>
      </c>
      <c r="E1632" s="3">
        <v>10.31066418</v>
      </c>
      <c r="F1632" s="3">
        <v>0.913276315</v>
      </c>
      <c r="G1632" s="3">
        <v>66.09999847</v>
      </c>
      <c r="H1632" s="3">
        <v>0.608207643</v>
      </c>
      <c r="I1632" s="3">
        <v>-0.21648632</v>
      </c>
      <c r="J1632" s="3">
        <v>0.798949242</v>
      </c>
    </row>
    <row r="1633">
      <c r="A1633" s="1" t="s">
        <v>21</v>
      </c>
      <c r="B1633" s="1" t="s">
        <v>10</v>
      </c>
      <c r="C1633" s="1">
        <v>2018.0</v>
      </c>
      <c r="D1633" s="2">
        <v>5.167186737</v>
      </c>
      <c r="E1633" s="3">
        <v>9.79651165</v>
      </c>
      <c r="F1633" s="3">
        <v>0.829380631</v>
      </c>
      <c r="G1633" s="3">
        <v>65.92500305</v>
      </c>
      <c r="H1633" s="3">
        <v>0.60703069</v>
      </c>
      <c r="I1633" s="3">
        <v>-0.07902959</v>
      </c>
      <c r="J1633" s="3">
        <v>0.906650305</v>
      </c>
    </row>
    <row r="1634">
      <c r="A1634" s="1" t="s">
        <v>131</v>
      </c>
      <c r="B1634" s="1" t="s">
        <v>42</v>
      </c>
      <c r="C1634" s="1">
        <v>2018.0</v>
      </c>
      <c r="D1634" s="2">
        <v>4.134852886</v>
      </c>
      <c r="E1634" s="3">
        <v>7.327605247</v>
      </c>
      <c r="F1634" s="3">
        <v>0.726750135</v>
      </c>
      <c r="G1634" s="3">
        <v>54.29999924</v>
      </c>
      <c r="H1634" s="3">
        <v>0.765769541</v>
      </c>
      <c r="I1634" s="3">
        <v>0.047314007</v>
      </c>
      <c r="J1634" s="3">
        <v>0.867924094</v>
      </c>
    </row>
    <row r="1635">
      <c r="A1635" s="1" t="s">
        <v>167</v>
      </c>
      <c r="B1635" s="1" t="s">
        <v>10</v>
      </c>
      <c r="C1635" s="1">
        <v>2018.0</v>
      </c>
      <c r="D1635" s="2">
        <v>5.493977547</v>
      </c>
      <c r="E1635" s="3">
        <v>10.1555748</v>
      </c>
      <c r="F1635" s="3">
        <v>0.824165165</v>
      </c>
      <c r="G1635" s="3">
        <v>64.97499847</v>
      </c>
      <c r="H1635" s="3">
        <v>0.780558527</v>
      </c>
      <c r="I1635" s="3">
        <v>-0.143449396</v>
      </c>
      <c r="J1635" s="3">
        <v>0.645838797</v>
      </c>
    </row>
    <row r="1636">
      <c r="A1636" s="1" t="s">
        <v>78</v>
      </c>
      <c r="B1636" s="1" t="s">
        <v>15</v>
      </c>
      <c r="C1636" s="1">
        <v>2018.0</v>
      </c>
      <c r="D1636" s="2">
        <v>6.308878899</v>
      </c>
      <c r="E1636" s="3">
        <v>10.47578526</v>
      </c>
      <c r="F1636" s="3">
        <v>0.929350138</v>
      </c>
      <c r="G1636" s="3">
        <v>66.34999847</v>
      </c>
      <c r="H1636" s="3">
        <v>0.698945105</v>
      </c>
      <c r="I1636" s="3">
        <v>-0.240819216</v>
      </c>
      <c r="J1636" s="3">
        <v>0.851745069</v>
      </c>
    </row>
    <row r="1637">
      <c r="A1637" s="1" t="s">
        <v>150</v>
      </c>
      <c r="B1637" s="1" t="s">
        <v>3</v>
      </c>
      <c r="C1637" s="1">
        <v>2018.0</v>
      </c>
      <c r="D1637" s="2">
        <v>7.242630959</v>
      </c>
      <c r="E1637" s="3">
        <v>11.64539528</v>
      </c>
      <c r="F1637" s="3">
        <v>0.902192414</v>
      </c>
      <c r="G1637" s="3">
        <v>71.57499695</v>
      </c>
      <c r="H1637" s="3">
        <v>0.883929849</v>
      </c>
      <c r="I1637" s="3">
        <v>-0.026822932</v>
      </c>
      <c r="J1637" s="3">
        <v>0.385146111</v>
      </c>
    </row>
    <row r="1638">
      <c r="A1638" s="1" t="s">
        <v>79</v>
      </c>
      <c r="B1638" s="1" t="s">
        <v>42</v>
      </c>
      <c r="C1638" s="1">
        <v>2018.0</v>
      </c>
      <c r="D1638" s="2">
        <v>4.070586681</v>
      </c>
      <c r="E1638" s="3">
        <v>7.350723267</v>
      </c>
      <c r="F1638" s="3">
        <v>0.665512979</v>
      </c>
      <c r="G1638" s="3">
        <v>57.04999924</v>
      </c>
      <c r="H1638" s="3">
        <v>0.551473081</v>
      </c>
      <c r="I1638" s="3">
        <v>0.003714765</v>
      </c>
      <c r="J1638" s="3">
        <v>0.889145672</v>
      </c>
    </row>
    <row r="1639">
      <c r="A1639" s="1" t="s">
        <v>80</v>
      </c>
      <c r="B1639" s="1" t="s">
        <v>42</v>
      </c>
      <c r="C1639" s="1">
        <v>2018.0</v>
      </c>
      <c r="D1639" s="2">
        <v>3.334633589</v>
      </c>
      <c r="E1639" s="3">
        <v>7.298732281</v>
      </c>
      <c r="F1639" s="3">
        <v>0.527843475</v>
      </c>
      <c r="G1639" s="3">
        <v>56.54999924</v>
      </c>
      <c r="H1639" s="3">
        <v>0.798915148</v>
      </c>
      <c r="I1639" s="3">
        <v>0.046437904</v>
      </c>
      <c r="J1639" s="3">
        <v>0.765963793</v>
      </c>
    </row>
    <row r="1640">
      <c r="A1640" s="1" t="s">
        <v>81</v>
      </c>
      <c r="B1640" s="1" t="s">
        <v>47</v>
      </c>
      <c r="C1640" s="1">
        <v>2018.0</v>
      </c>
      <c r="D1640" s="2">
        <v>5.338817596</v>
      </c>
      <c r="E1640" s="3">
        <v>10.1974926</v>
      </c>
      <c r="F1640" s="3">
        <v>0.789408565</v>
      </c>
      <c r="G1640" s="3">
        <v>65.72499847</v>
      </c>
      <c r="H1640" s="3">
        <v>0.874548256</v>
      </c>
      <c r="I1640" s="3">
        <v>0.12539421</v>
      </c>
      <c r="J1640" s="3">
        <v>0.894131124</v>
      </c>
    </row>
    <row r="1641">
      <c r="A1641" s="1" t="s">
        <v>174</v>
      </c>
      <c r="B1641" s="1" t="s">
        <v>25</v>
      </c>
      <c r="C1641" s="1">
        <v>2018.0</v>
      </c>
      <c r="D1641" s="2">
        <v>5.197574615</v>
      </c>
      <c r="E1641" s="3">
        <v>9.892906189</v>
      </c>
      <c r="F1641" s="3">
        <v>0.913315058</v>
      </c>
      <c r="G1641" s="3">
        <v>69.77500153</v>
      </c>
      <c r="H1641" s="3">
        <v>0.854759276</v>
      </c>
      <c r="I1641" s="3">
        <v>0.015678115</v>
      </c>
      <c r="J1641" s="4"/>
    </row>
    <row r="1642">
      <c r="A1642" s="1" t="s">
        <v>82</v>
      </c>
      <c r="B1642" s="1" t="s">
        <v>42</v>
      </c>
      <c r="C1642" s="1">
        <v>2018.0</v>
      </c>
      <c r="D1642" s="2">
        <v>4.415729523</v>
      </c>
      <c r="E1642" s="3">
        <v>7.689634323</v>
      </c>
      <c r="F1642" s="3">
        <v>0.691859066</v>
      </c>
      <c r="G1642" s="3">
        <v>54.20000076</v>
      </c>
      <c r="H1642" s="3">
        <v>0.737204552</v>
      </c>
      <c r="I1642" s="3">
        <v>-0.032463923</v>
      </c>
      <c r="J1642" s="3">
        <v>0.793091416</v>
      </c>
    </row>
    <row r="1643">
      <c r="A1643" s="1" t="s">
        <v>151</v>
      </c>
      <c r="B1643" s="1" t="s">
        <v>3</v>
      </c>
      <c r="C1643" s="1">
        <v>2018.0</v>
      </c>
      <c r="D1643" s="2">
        <v>6.909710884</v>
      </c>
      <c r="E1643" s="3">
        <v>10.70583916</v>
      </c>
      <c r="F1643" s="3">
        <v>0.931541502</v>
      </c>
      <c r="G1643" s="3">
        <v>71.44999695</v>
      </c>
      <c r="H1643" s="3">
        <v>0.927340686</v>
      </c>
      <c r="I1643" s="3">
        <v>0.172014534</v>
      </c>
      <c r="J1643" s="3">
        <v>0.595199883</v>
      </c>
    </row>
    <row r="1644">
      <c r="A1644" s="1" t="s">
        <v>132</v>
      </c>
      <c r="B1644" s="1" t="s">
        <v>42</v>
      </c>
      <c r="C1644" s="1">
        <v>2018.0</v>
      </c>
      <c r="D1644" s="2">
        <v>4.313615322</v>
      </c>
      <c r="E1644" s="3">
        <v>8.588065147</v>
      </c>
      <c r="F1644" s="3">
        <v>0.801595509</v>
      </c>
      <c r="G1644" s="3">
        <v>59.57500076</v>
      </c>
      <c r="H1644" s="3">
        <v>0.466888547</v>
      </c>
      <c r="I1644" s="3">
        <v>-0.118532844</v>
      </c>
      <c r="J1644" s="3">
        <v>0.710529268</v>
      </c>
    </row>
    <row r="1645">
      <c r="A1645" s="1" t="s">
        <v>164</v>
      </c>
      <c r="B1645" s="1" t="s">
        <v>42</v>
      </c>
      <c r="C1645" s="1">
        <v>2018.0</v>
      </c>
      <c r="D1645" s="2">
        <v>5.88174057</v>
      </c>
      <c r="E1645" s="3">
        <v>10.04427052</v>
      </c>
      <c r="F1645" s="3">
        <v>0.90884155</v>
      </c>
      <c r="G1645" s="3">
        <v>63.92499924</v>
      </c>
      <c r="H1645" s="3">
        <v>0.866928101</v>
      </c>
      <c r="I1645" s="3">
        <v>-0.079335824</v>
      </c>
      <c r="J1645" s="3">
        <v>0.78524971</v>
      </c>
    </row>
    <row r="1646">
      <c r="A1646" s="1" t="s">
        <v>22</v>
      </c>
      <c r="B1646" s="1" t="s">
        <v>5</v>
      </c>
      <c r="C1646" s="1">
        <v>2018.0</v>
      </c>
      <c r="D1646" s="2">
        <v>6.549578667</v>
      </c>
      <c r="E1646" s="3">
        <v>9.917302132</v>
      </c>
      <c r="F1646" s="3">
        <v>0.858068883</v>
      </c>
      <c r="G1646" s="3">
        <v>65.80000305</v>
      </c>
      <c r="H1646" s="3">
        <v>0.816200495</v>
      </c>
      <c r="I1646" s="3">
        <v>-0.183739126</v>
      </c>
      <c r="J1646" s="3">
        <v>0.808638096</v>
      </c>
    </row>
    <row r="1647">
      <c r="A1647" s="1" t="s">
        <v>83</v>
      </c>
      <c r="B1647" s="1" t="s">
        <v>36</v>
      </c>
      <c r="C1647" s="1">
        <v>2018.0</v>
      </c>
      <c r="D1647" s="2">
        <v>5.682277203</v>
      </c>
      <c r="E1647" s="3">
        <v>9.422848701</v>
      </c>
      <c r="F1647" s="3">
        <v>0.89207989</v>
      </c>
      <c r="G1647" s="3">
        <v>64.09999847</v>
      </c>
      <c r="H1647" s="3">
        <v>0.823824346</v>
      </c>
      <c r="I1647" s="3">
        <v>-0.087572187</v>
      </c>
      <c r="J1647" s="3">
        <v>0.928719878</v>
      </c>
    </row>
    <row r="1648">
      <c r="A1648" s="1" t="s">
        <v>133</v>
      </c>
      <c r="B1648" s="1" t="s">
        <v>19</v>
      </c>
      <c r="C1648" s="1">
        <v>2018.0</v>
      </c>
      <c r="D1648" s="2">
        <v>5.464622974</v>
      </c>
      <c r="E1648" s="3">
        <v>9.39700985</v>
      </c>
      <c r="F1648" s="3">
        <v>0.941514134</v>
      </c>
      <c r="G1648" s="3">
        <v>60.20000076</v>
      </c>
      <c r="H1648" s="3">
        <v>0.695546806</v>
      </c>
      <c r="I1648" s="3">
        <v>0.050002832</v>
      </c>
      <c r="J1648" s="3">
        <v>0.848502219</v>
      </c>
    </row>
    <row r="1649">
      <c r="A1649" s="1" t="s">
        <v>134</v>
      </c>
      <c r="B1649" s="1" t="s">
        <v>15</v>
      </c>
      <c r="C1649" s="1">
        <v>2018.0</v>
      </c>
      <c r="D1649" s="2">
        <v>5.650189877</v>
      </c>
      <c r="E1649" s="3">
        <v>9.937419891</v>
      </c>
      <c r="F1649" s="3">
        <v>0.855979621</v>
      </c>
      <c r="G1649" s="3">
        <v>66.90000153</v>
      </c>
      <c r="H1649" s="3">
        <v>0.626431286</v>
      </c>
      <c r="I1649" s="3">
        <v>-0.054822855</v>
      </c>
      <c r="J1649" s="3">
        <v>0.768922508</v>
      </c>
    </row>
    <row r="1650">
      <c r="A1650" s="1" t="s">
        <v>158</v>
      </c>
      <c r="B1650" s="1" t="s">
        <v>10</v>
      </c>
      <c r="C1650" s="1">
        <v>2018.0</v>
      </c>
      <c r="D1650" s="2">
        <v>4.896791935</v>
      </c>
      <c r="E1650" s="3">
        <v>8.996167183</v>
      </c>
      <c r="F1650" s="3">
        <v>0.553759754</v>
      </c>
      <c r="G1650" s="3">
        <v>63.59999847</v>
      </c>
      <c r="H1650" s="3">
        <v>0.773180425</v>
      </c>
      <c r="I1650" s="3">
        <v>-0.243001193</v>
      </c>
      <c r="J1650" s="3">
        <v>0.843172729</v>
      </c>
    </row>
    <row r="1651">
      <c r="A1651" s="1" t="s">
        <v>84</v>
      </c>
      <c r="B1651" s="1" t="s">
        <v>42</v>
      </c>
      <c r="C1651" s="1">
        <v>2018.0</v>
      </c>
      <c r="D1651" s="2">
        <v>4.653713703</v>
      </c>
      <c r="E1651" s="3">
        <v>7.16464138</v>
      </c>
      <c r="F1651" s="3">
        <v>0.738480449</v>
      </c>
      <c r="G1651" s="3">
        <v>49.95000076</v>
      </c>
      <c r="H1651" s="3">
        <v>0.896621585</v>
      </c>
      <c r="I1651" s="3">
        <v>0.047143135</v>
      </c>
      <c r="J1651" s="3">
        <v>0.691220403</v>
      </c>
    </row>
    <row r="1652">
      <c r="A1652" s="1" t="s">
        <v>168</v>
      </c>
      <c r="B1652" s="1" t="s">
        <v>47</v>
      </c>
      <c r="C1652" s="1">
        <v>2018.0</v>
      </c>
      <c r="D1652" s="2">
        <v>4.410633087</v>
      </c>
      <c r="E1652" s="3">
        <v>8.424262047</v>
      </c>
      <c r="F1652" s="3">
        <v>0.773825943</v>
      </c>
      <c r="G1652" s="3">
        <v>60.57500076</v>
      </c>
      <c r="H1652" s="3">
        <v>0.906110823</v>
      </c>
      <c r="I1652" s="3">
        <v>0.495101869</v>
      </c>
      <c r="J1652" s="3">
        <v>0.646725893</v>
      </c>
    </row>
    <row r="1653">
      <c r="A1653" s="1" t="s">
        <v>135</v>
      </c>
      <c r="B1653" s="1" t="s">
        <v>42</v>
      </c>
      <c r="C1653" s="1">
        <v>2018.0</v>
      </c>
      <c r="D1653" s="2">
        <v>4.834087849</v>
      </c>
      <c r="E1653" s="3">
        <v>9.236609459</v>
      </c>
      <c r="F1653" s="3">
        <v>0.864214778</v>
      </c>
      <c r="G1653" s="3">
        <v>55.72499847</v>
      </c>
      <c r="H1653" s="3">
        <v>0.75390476</v>
      </c>
      <c r="I1653" s="3">
        <v>-0.174188748</v>
      </c>
      <c r="J1653" s="3">
        <v>0.845942497</v>
      </c>
    </row>
    <row r="1654">
      <c r="A1654" s="1" t="s">
        <v>85</v>
      </c>
      <c r="B1654" s="1" t="s">
        <v>25</v>
      </c>
      <c r="C1654" s="1">
        <v>2018.0</v>
      </c>
      <c r="D1654" s="2">
        <v>4.910086632</v>
      </c>
      <c r="E1654" s="3">
        <v>8.221292496</v>
      </c>
      <c r="F1654" s="3">
        <v>0.768335521</v>
      </c>
      <c r="G1654" s="3">
        <v>61.02500153</v>
      </c>
      <c r="H1654" s="3">
        <v>0.770093679</v>
      </c>
      <c r="I1654" s="3">
        <v>0.110457495</v>
      </c>
      <c r="J1654" s="3">
        <v>0.741752803</v>
      </c>
    </row>
    <row r="1655">
      <c r="A1655" s="1" t="s">
        <v>23</v>
      </c>
      <c r="B1655" s="1" t="s">
        <v>3</v>
      </c>
      <c r="C1655" s="1">
        <v>2018.0</v>
      </c>
      <c r="D1655" s="2">
        <v>7.463097095</v>
      </c>
      <c r="E1655" s="3">
        <v>10.93419456</v>
      </c>
      <c r="F1655" s="3">
        <v>0.939443171</v>
      </c>
      <c r="G1655" s="3">
        <v>71.32499695</v>
      </c>
      <c r="H1655" s="3">
        <v>0.919985175</v>
      </c>
      <c r="I1655" s="3">
        <v>0.157564297</v>
      </c>
      <c r="J1655" s="3">
        <v>0.370557785</v>
      </c>
    </row>
    <row r="1656">
      <c r="A1656" s="1" t="s">
        <v>86</v>
      </c>
      <c r="B1656" s="1" t="s">
        <v>1</v>
      </c>
      <c r="C1656" s="1">
        <v>2018.0</v>
      </c>
      <c r="D1656" s="2">
        <v>7.370285988</v>
      </c>
      <c r="E1656" s="3">
        <v>10.66574287</v>
      </c>
      <c r="F1656" s="3">
        <v>0.953862727</v>
      </c>
      <c r="G1656" s="3">
        <v>70.125</v>
      </c>
      <c r="H1656" s="3">
        <v>0.94930017</v>
      </c>
      <c r="I1656" s="3">
        <v>0.115251094</v>
      </c>
      <c r="J1656" s="3">
        <v>0.206580222</v>
      </c>
    </row>
    <row r="1657">
      <c r="A1657" s="1" t="s">
        <v>87</v>
      </c>
      <c r="B1657" s="1" t="s">
        <v>5</v>
      </c>
      <c r="C1657" s="1">
        <v>2018.0</v>
      </c>
      <c r="D1657" s="2">
        <v>5.81895256</v>
      </c>
      <c r="E1657" s="3">
        <v>8.637042999</v>
      </c>
      <c r="F1657" s="3">
        <v>0.854276538</v>
      </c>
      <c r="G1657" s="3">
        <v>65.42500305</v>
      </c>
      <c r="H1657" s="3">
        <v>0.797056854</v>
      </c>
      <c r="I1657" s="3">
        <v>0.007334274</v>
      </c>
      <c r="J1657" s="3">
        <v>0.712824762</v>
      </c>
    </row>
    <row r="1658">
      <c r="A1658" s="1" t="s">
        <v>88</v>
      </c>
      <c r="B1658" s="1" t="s">
        <v>42</v>
      </c>
      <c r="C1658" s="1">
        <v>2018.0</v>
      </c>
      <c r="D1658" s="2">
        <v>5.164007187</v>
      </c>
      <c r="E1658" s="3">
        <v>7.084448814</v>
      </c>
      <c r="F1658" s="3">
        <v>0.612025678</v>
      </c>
      <c r="G1658" s="3">
        <v>55.15000153</v>
      </c>
      <c r="H1658" s="3">
        <v>0.790665627</v>
      </c>
      <c r="I1658" s="3">
        <v>0.007915767</v>
      </c>
      <c r="J1658" s="3">
        <v>0.637166798</v>
      </c>
    </row>
    <row r="1659">
      <c r="A1659" s="1" t="s">
        <v>89</v>
      </c>
      <c r="B1659" s="1" t="s">
        <v>42</v>
      </c>
      <c r="C1659" s="1">
        <v>2018.0</v>
      </c>
      <c r="D1659" s="2">
        <v>5.252288342</v>
      </c>
      <c r="E1659" s="3">
        <v>8.534989357</v>
      </c>
      <c r="F1659" s="3">
        <v>0.740854204</v>
      </c>
      <c r="G1659" s="3">
        <v>54.07500076</v>
      </c>
      <c r="H1659" s="3">
        <v>0.789881051</v>
      </c>
      <c r="I1659" s="3">
        <v>-0.011638634</v>
      </c>
      <c r="J1659" s="3">
        <v>0.865602672</v>
      </c>
    </row>
    <row r="1660">
      <c r="A1660" s="1" t="s">
        <v>136</v>
      </c>
      <c r="B1660" s="1" t="s">
        <v>15</v>
      </c>
      <c r="C1660" s="1">
        <v>2018.0</v>
      </c>
      <c r="D1660" s="2">
        <v>5.239834785</v>
      </c>
      <c r="E1660" s="3">
        <v>9.689579964</v>
      </c>
      <c r="F1660" s="3">
        <v>0.84891516</v>
      </c>
      <c r="G1660" s="3">
        <v>65.90000153</v>
      </c>
      <c r="H1660" s="3">
        <v>0.744800925</v>
      </c>
      <c r="I1660" s="3">
        <v>-0.045637872</v>
      </c>
      <c r="J1660" s="3">
        <v>0.909934342</v>
      </c>
    </row>
    <row r="1661">
      <c r="A1661" s="1" t="s">
        <v>90</v>
      </c>
      <c r="B1661" s="1" t="s">
        <v>3</v>
      </c>
      <c r="C1661" s="1">
        <v>2018.0</v>
      </c>
      <c r="D1661" s="2">
        <v>7.444262028</v>
      </c>
      <c r="E1661" s="3">
        <v>11.07195663</v>
      </c>
      <c r="F1661" s="3">
        <v>0.965961933</v>
      </c>
      <c r="G1661" s="3">
        <v>71.34999847</v>
      </c>
      <c r="H1661" s="3">
        <v>0.960429013</v>
      </c>
      <c r="I1661" s="3">
        <v>0.088390358</v>
      </c>
      <c r="J1661" s="3">
        <v>0.268201441</v>
      </c>
    </row>
    <row r="1662">
      <c r="A1662" s="1" t="s">
        <v>24</v>
      </c>
      <c r="B1662" s="1" t="s">
        <v>25</v>
      </c>
      <c r="C1662" s="1">
        <v>2018.0</v>
      </c>
      <c r="D1662" s="2">
        <v>5.471553802</v>
      </c>
      <c r="E1662" s="3">
        <v>8.539626122</v>
      </c>
      <c r="F1662" s="3">
        <v>0.685059488</v>
      </c>
      <c r="G1662" s="3">
        <v>56.625</v>
      </c>
      <c r="H1662" s="3">
        <v>0.77256912</v>
      </c>
      <c r="I1662" s="3">
        <v>0.061125979</v>
      </c>
      <c r="J1662" s="3">
        <v>0.798841655</v>
      </c>
    </row>
    <row r="1663">
      <c r="A1663" s="1" t="s">
        <v>91</v>
      </c>
      <c r="B1663" s="1" t="s">
        <v>5</v>
      </c>
      <c r="C1663" s="1">
        <v>2018.0</v>
      </c>
      <c r="D1663" s="2">
        <v>6.281434059</v>
      </c>
      <c r="E1663" s="3">
        <v>10.34578705</v>
      </c>
      <c r="F1663" s="3">
        <v>0.904389799</v>
      </c>
      <c r="G1663" s="3">
        <v>68.59999847</v>
      </c>
      <c r="H1663" s="3">
        <v>0.861448109</v>
      </c>
      <c r="I1663" s="3">
        <v>-0.134812459</v>
      </c>
      <c r="J1663" s="3">
        <v>0.83693099</v>
      </c>
    </row>
    <row r="1664">
      <c r="A1664" s="1" t="s">
        <v>93</v>
      </c>
      <c r="B1664" s="1" t="s">
        <v>5</v>
      </c>
      <c r="C1664" s="1">
        <v>2018.0</v>
      </c>
      <c r="D1664" s="2">
        <v>5.679661274</v>
      </c>
      <c r="E1664" s="3">
        <v>9.44906044</v>
      </c>
      <c r="F1664" s="3">
        <v>0.84530139</v>
      </c>
      <c r="G1664" s="3">
        <v>69.32499695</v>
      </c>
      <c r="H1664" s="3">
        <v>0.829641998</v>
      </c>
      <c r="I1664" s="3">
        <v>-0.181171566</v>
      </c>
      <c r="J1664" s="3">
        <v>0.906244636</v>
      </c>
    </row>
    <row r="1665">
      <c r="A1665" s="1" t="s">
        <v>94</v>
      </c>
      <c r="B1665" s="1" t="s">
        <v>47</v>
      </c>
      <c r="C1665" s="1">
        <v>2018.0</v>
      </c>
      <c r="D1665" s="2">
        <v>5.869172573</v>
      </c>
      <c r="E1665" s="3">
        <v>9.031899452</v>
      </c>
      <c r="F1665" s="3">
        <v>0.845803261</v>
      </c>
      <c r="G1665" s="3">
        <v>61.97499847</v>
      </c>
      <c r="H1665" s="3">
        <v>0.917808175</v>
      </c>
      <c r="I1665" s="3">
        <v>-0.109501414</v>
      </c>
      <c r="J1665" s="3">
        <v>0.726483345</v>
      </c>
    </row>
    <row r="1666">
      <c r="A1666" s="1" t="s">
        <v>26</v>
      </c>
      <c r="B1666" s="1" t="s">
        <v>15</v>
      </c>
      <c r="C1666" s="1">
        <v>2018.0</v>
      </c>
      <c r="D1666" s="2">
        <v>6.111485004</v>
      </c>
      <c r="E1666" s="3">
        <v>10.36530972</v>
      </c>
      <c r="F1666" s="3">
        <v>0.863444209</v>
      </c>
      <c r="G1666" s="3">
        <v>68.52500153</v>
      </c>
      <c r="H1666" s="3">
        <v>0.870215118</v>
      </c>
      <c r="I1666" s="3">
        <v>-0.258324355</v>
      </c>
      <c r="J1666" s="3">
        <v>0.720451355</v>
      </c>
    </row>
    <row r="1667">
      <c r="A1667" s="1" t="s">
        <v>95</v>
      </c>
      <c r="B1667" s="1" t="s">
        <v>3</v>
      </c>
      <c r="C1667" s="1">
        <v>2018.0</v>
      </c>
      <c r="D1667" s="2">
        <v>5.919822693</v>
      </c>
      <c r="E1667" s="3">
        <v>10.43531322</v>
      </c>
      <c r="F1667" s="3">
        <v>0.887113273</v>
      </c>
      <c r="G1667" s="3">
        <v>70.875</v>
      </c>
      <c r="H1667" s="3">
        <v>0.877404213</v>
      </c>
      <c r="I1667" s="3">
        <v>-0.265426725</v>
      </c>
      <c r="J1667" s="3">
        <v>0.87972784</v>
      </c>
    </row>
    <row r="1668">
      <c r="A1668" s="1" t="s">
        <v>27</v>
      </c>
      <c r="B1668" s="1" t="s">
        <v>15</v>
      </c>
      <c r="C1668" s="1">
        <v>2018.0</v>
      </c>
      <c r="D1668" s="2">
        <v>6.150878906</v>
      </c>
      <c r="E1668" s="3">
        <v>10.26608753</v>
      </c>
      <c r="F1668" s="3">
        <v>0.81793046</v>
      </c>
      <c r="G1668" s="3">
        <v>66.67500305</v>
      </c>
      <c r="H1668" s="3">
        <v>0.84515959</v>
      </c>
      <c r="I1668" s="3">
        <v>-0.221662477</v>
      </c>
      <c r="J1668" s="3">
        <v>0.921170175</v>
      </c>
    </row>
    <row r="1669">
      <c r="A1669" s="1" t="s">
        <v>96</v>
      </c>
      <c r="B1669" s="1" t="s">
        <v>36</v>
      </c>
      <c r="C1669" s="1">
        <v>2018.0</v>
      </c>
      <c r="D1669" s="2">
        <v>5.513500214</v>
      </c>
      <c r="E1669" s="3">
        <v>10.19078541</v>
      </c>
      <c r="F1669" s="3">
        <v>0.908726096</v>
      </c>
      <c r="G1669" s="3">
        <v>63.82500076</v>
      </c>
      <c r="H1669" s="3">
        <v>0.7292822</v>
      </c>
      <c r="I1669" s="3">
        <v>-0.150907248</v>
      </c>
      <c r="J1669" s="3">
        <v>0.865311563</v>
      </c>
    </row>
    <row r="1670">
      <c r="A1670" s="1" t="s">
        <v>97</v>
      </c>
      <c r="B1670" s="1" t="s">
        <v>42</v>
      </c>
      <c r="C1670" s="1">
        <v>2018.0</v>
      </c>
      <c r="D1670" s="2">
        <v>3.5610466</v>
      </c>
      <c r="E1670" s="3">
        <v>7.625810146</v>
      </c>
      <c r="F1670" s="3">
        <v>0.616172731</v>
      </c>
      <c r="G1670" s="3">
        <v>59.875</v>
      </c>
      <c r="H1670" s="3">
        <v>0.924231648</v>
      </c>
      <c r="I1670" s="3">
        <v>0.056681484</v>
      </c>
      <c r="J1670" s="3">
        <v>0.163809955</v>
      </c>
    </row>
    <row r="1671">
      <c r="A1671" s="1" t="s">
        <v>28</v>
      </c>
      <c r="B1671" s="1" t="s">
        <v>10</v>
      </c>
      <c r="C1671" s="1">
        <v>2018.0</v>
      </c>
      <c r="D1671" s="2">
        <v>6.356393337</v>
      </c>
      <c r="E1671" s="3">
        <v>10.73293114</v>
      </c>
      <c r="F1671" s="3">
        <v>0.867848396</v>
      </c>
      <c r="G1671" s="3">
        <v>63.79999924</v>
      </c>
      <c r="H1671" s="3">
        <v>0.85492152</v>
      </c>
      <c r="I1671" s="3">
        <v>-0.193836868</v>
      </c>
      <c r="J1671" s="4"/>
    </row>
    <row r="1672">
      <c r="A1672" s="1" t="s">
        <v>98</v>
      </c>
      <c r="B1672" s="1" t="s">
        <v>42</v>
      </c>
      <c r="C1672" s="1">
        <v>2018.0</v>
      </c>
      <c r="D1672" s="2">
        <v>4.769377232</v>
      </c>
      <c r="E1672" s="3">
        <v>8.122329712</v>
      </c>
      <c r="F1672" s="3">
        <v>0.739354789</v>
      </c>
      <c r="G1672" s="3">
        <v>59.09999847</v>
      </c>
      <c r="H1672" s="3">
        <v>0.629223466</v>
      </c>
      <c r="I1672" s="3">
        <v>-0.076827593</v>
      </c>
      <c r="J1672" s="3">
        <v>0.80477947</v>
      </c>
    </row>
    <row r="1673">
      <c r="A1673" s="1" t="s">
        <v>137</v>
      </c>
      <c r="B1673" s="1" t="s">
        <v>15</v>
      </c>
      <c r="C1673" s="1">
        <v>2018.0</v>
      </c>
      <c r="D1673" s="2">
        <v>5.936493397</v>
      </c>
      <c r="E1673" s="3">
        <v>9.767436028</v>
      </c>
      <c r="F1673" s="3">
        <v>0.852945328</v>
      </c>
      <c r="G1673" s="3">
        <v>66.77500153</v>
      </c>
      <c r="H1673" s="3">
        <v>0.739891827</v>
      </c>
      <c r="I1673" s="3">
        <v>-0.103393145</v>
      </c>
      <c r="J1673" s="3">
        <v>0.863723576</v>
      </c>
    </row>
    <row r="1674">
      <c r="A1674" s="1" t="s">
        <v>99</v>
      </c>
      <c r="B1674" s="1" t="s">
        <v>42</v>
      </c>
      <c r="C1674" s="1">
        <v>2018.0</v>
      </c>
      <c r="D1674" s="2">
        <v>4.305683136</v>
      </c>
      <c r="E1674" s="3">
        <v>7.384089947</v>
      </c>
      <c r="F1674" s="3">
        <v>0.649638355</v>
      </c>
      <c r="G1674" s="3">
        <v>52.09999847</v>
      </c>
      <c r="H1674" s="3">
        <v>0.716484487</v>
      </c>
      <c r="I1674" s="3">
        <v>0.096171036</v>
      </c>
      <c r="J1674" s="3">
        <v>0.855733216</v>
      </c>
    </row>
    <row r="1675">
      <c r="A1675" s="1" t="s">
        <v>100</v>
      </c>
      <c r="B1675" s="1" t="s">
        <v>47</v>
      </c>
      <c r="C1675" s="1">
        <v>2018.0</v>
      </c>
      <c r="D1675" s="2">
        <v>6.374564171</v>
      </c>
      <c r="E1675" s="3">
        <v>11.49615479</v>
      </c>
      <c r="F1675" s="3">
        <v>0.902840674</v>
      </c>
      <c r="G1675" s="3">
        <v>73.5</v>
      </c>
      <c r="H1675" s="3">
        <v>0.91607821</v>
      </c>
      <c r="I1675" s="3">
        <v>-0.071186461</v>
      </c>
      <c r="J1675" s="3">
        <v>0.096562929</v>
      </c>
    </row>
    <row r="1676">
      <c r="A1676" s="1" t="s">
        <v>101</v>
      </c>
      <c r="B1676" s="1" t="s">
        <v>15</v>
      </c>
      <c r="C1676" s="1">
        <v>2018.0</v>
      </c>
      <c r="D1676" s="2">
        <v>6.23511076</v>
      </c>
      <c r="E1676" s="3">
        <v>10.34912968</v>
      </c>
      <c r="F1676" s="3">
        <v>0.922378719</v>
      </c>
      <c r="G1676" s="3">
        <v>68.27500153</v>
      </c>
      <c r="H1676" s="3">
        <v>0.757634044</v>
      </c>
      <c r="I1676" s="3">
        <v>-0.169438615</v>
      </c>
      <c r="J1676" s="3">
        <v>0.909944654</v>
      </c>
    </row>
    <row r="1677">
      <c r="A1677" s="1" t="s">
        <v>102</v>
      </c>
      <c r="B1677" s="1" t="s">
        <v>15</v>
      </c>
      <c r="C1677" s="1">
        <v>2018.0</v>
      </c>
      <c r="D1677" s="2">
        <v>6.249419212</v>
      </c>
      <c r="E1677" s="3">
        <v>10.54522896</v>
      </c>
      <c r="F1677" s="3">
        <v>0.940971196</v>
      </c>
      <c r="G1677" s="3">
        <v>70.52500153</v>
      </c>
      <c r="H1677" s="3">
        <v>0.942045867</v>
      </c>
      <c r="I1677" s="3">
        <v>-0.122956395</v>
      </c>
      <c r="J1677" s="3">
        <v>0.839252532</v>
      </c>
    </row>
    <row r="1678">
      <c r="A1678" s="1" t="s">
        <v>103</v>
      </c>
      <c r="B1678" s="1" t="s">
        <v>42</v>
      </c>
      <c r="C1678" s="1">
        <v>2018.0</v>
      </c>
      <c r="D1678" s="2">
        <v>4.8839221</v>
      </c>
      <c r="E1678" s="3">
        <v>9.546120644</v>
      </c>
      <c r="F1678" s="3">
        <v>0.841343999</v>
      </c>
      <c r="G1678" s="3">
        <v>55.67499924</v>
      </c>
      <c r="H1678" s="3">
        <v>0.752731323</v>
      </c>
      <c r="I1678" s="3">
        <v>-0.060820021</v>
      </c>
      <c r="J1678" s="3">
        <v>0.841192603</v>
      </c>
    </row>
    <row r="1679">
      <c r="A1679" s="1" t="s">
        <v>104</v>
      </c>
      <c r="B1679" s="1" t="s">
        <v>19</v>
      </c>
      <c r="C1679" s="1">
        <v>2018.0</v>
      </c>
      <c r="D1679" s="2">
        <v>5.840231419</v>
      </c>
      <c r="E1679" s="3">
        <v>10.64461231</v>
      </c>
      <c r="F1679" s="3">
        <v>0.79772383</v>
      </c>
      <c r="G1679" s="3">
        <v>72.82499695</v>
      </c>
      <c r="H1679" s="3">
        <v>0.600161672</v>
      </c>
      <c r="I1679" s="3">
        <v>-0.093186624</v>
      </c>
      <c r="J1679" s="3">
        <v>0.796825886</v>
      </c>
    </row>
    <row r="1680">
      <c r="A1680" s="1" t="s">
        <v>29</v>
      </c>
      <c r="B1680" s="1" t="s">
        <v>3</v>
      </c>
      <c r="C1680" s="1">
        <v>2018.0</v>
      </c>
      <c r="D1680" s="2">
        <v>6.513370991</v>
      </c>
      <c r="E1680" s="3">
        <v>10.60299587</v>
      </c>
      <c r="F1680" s="3">
        <v>0.910314679</v>
      </c>
      <c r="G1680" s="3">
        <v>71.97499847</v>
      </c>
      <c r="H1680" s="3">
        <v>0.7222507</v>
      </c>
      <c r="I1680" s="3">
        <v>-0.078989901</v>
      </c>
      <c r="J1680" s="3">
        <v>0.776504457</v>
      </c>
    </row>
    <row r="1681">
      <c r="A1681" s="1" t="s">
        <v>105</v>
      </c>
      <c r="B1681" s="1" t="s">
        <v>25</v>
      </c>
      <c r="C1681" s="1">
        <v>2018.0</v>
      </c>
      <c r="D1681" s="2">
        <v>4.435023785</v>
      </c>
      <c r="E1681" s="3">
        <v>9.529016495</v>
      </c>
      <c r="F1681" s="3">
        <v>0.832882166</v>
      </c>
      <c r="G1681" s="3">
        <v>66.90000153</v>
      </c>
      <c r="H1681" s="3">
        <v>0.858873606</v>
      </c>
      <c r="I1681" s="3">
        <v>0.098038562</v>
      </c>
      <c r="J1681" s="3">
        <v>0.855907619</v>
      </c>
    </row>
    <row r="1682">
      <c r="A1682" s="1" t="s">
        <v>106</v>
      </c>
      <c r="C1682" s="1">
        <v>2018.0</v>
      </c>
      <c r="D1682" s="2">
        <v>4.5539217</v>
      </c>
      <c r="E1682" s="3">
        <v>8.717741013</v>
      </c>
      <c r="F1682" s="3">
        <v>0.819479287</v>
      </c>
      <c r="G1682" s="4"/>
      <c r="H1682" s="3">
        <v>0.654534519</v>
      </c>
      <c r="I1682" s="3">
        <v>-0.159903735</v>
      </c>
      <c r="J1682" s="3">
        <v>0.813779533</v>
      </c>
    </row>
    <row r="1683">
      <c r="A1683" s="1" t="s">
        <v>30</v>
      </c>
      <c r="B1683" s="1" t="s">
        <v>3</v>
      </c>
      <c r="C1683" s="1">
        <v>2018.0</v>
      </c>
      <c r="D1683" s="2">
        <v>7.374792099</v>
      </c>
      <c r="E1683" s="3">
        <v>10.86569405</v>
      </c>
      <c r="F1683" s="3">
        <v>0.93067956</v>
      </c>
      <c r="G1683" s="3">
        <v>71.77500153</v>
      </c>
      <c r="H1683" s="3">
        <v>0.941724658</v>
      </c>
      <c r="I1683" s="3">
        <v>0.07340049</v>
      </c>
      <c r="J1683" s="3">
        <v>0.262796581</v>
      </c>
    </row>
    <row r="1684">
      <c r="A1684" s="1" t="s">
        <v>107</v>
      </c>
      <c r="B1684" s="1" t="s">
        <v>3</v>
      </c>
      <c r="C1684" s="1">
        <v>2018.0</v>
      </c>
      <c r="D1684" s="2">
        <v>7.508586884</v>
      </c>
      <c r="E1684" s="3">
        <v>11.16419792</v>
      </c>
      <c r="F1684" s="3">
        <v>0.930290997</v>
      </c>
      <c r="G1684" s="3">
        <v>72.30000305</v>
      </c>
      <c r="H1684" s="3">
        <v>0.926414549</v>
      </c>
      <c r="I1684" s="3">
        <v>0.094202042</v>
      </c>
      <c r="J1684" s="3">
        <v>0.301259965</v>
      </c>
    </row>
    <row r="1685">
      <c r="A1685" s="1" t="s">
        <v>108</v>
      </c>
      <c r="B1685" s="1" t="s">
        <v>19</v>
      </c>
      <c r="C1685" s="1">
        <v>2018.0</v>
      </c>
      <c r="D1685" s="2">
        <v>6.467004776</v>
      </c>
      <c r="E1685" s="3">
        <v>10.78080177</v>
      </c>
      <c r="F1685" s="3">
        <v>0.896458745</v>
      </c>
      <c r="G1685" s="4"/>
      <c r="H1685" s="3">
        <v>0.741032779</v>
      </c>
      <c r="I1685" s="3">
        <v>-0.176947579</v>
      </c>
      <c r="J1685" s="3">
        <v>0.735970736</v>
      </c>
    </row>
    <row r="1686">
      <c r="A1686" s="1" t="s">
        <v>109</v>
      </c>
      <c r="B1686" s="1" t="s">
        <v>36</v>
      </c>
      <c r="C1686" s="1">
        <v>2018.0</v>
      </c>
      <c r="D1686" s="2">
        <v>5.497468948</v>
      </c>
      <c r="E1686" s="3">
        <v>8.133027077</v>
      </c>
      <c r="F1686" s="3">
        <v>0.875243485</v>
      </c>
      <c r="G1686" s="3">
        <v>61.84999847</v>
      </c>
      <c r="H1686" s="4"/>
      <c r="I1686" s="3">
        <v>-0.070536941</v>
      </c>
      <c r="J1686" s="3">
        <v>0.577945948</v>
      </c>
    </row>
    <row r="1687">
      <c r="A1687" s="1" t="s">
        <v>110</v>
      </c>
      <c r="B1687" s="1" t="s">
        <v>42</v>
      </c>
      <c r="C1687" s="1">
        <v>2018.0</v>
      </c>
      <c r="D1687" s="2">
        <v>3.445023298</v>
      </c>
      <c r="E1687" s="3">
        <v>7.828423023</v>
      </c>
      <c r="F1687" s="3">
        <v>0.6753304</v>
      </c>
      <c r="G1687" s="3">
        <v>58.04999924</v>
      </c>
      <c r="H1687" s="3">
        <v>0.807142138</v>
      </c>
      <c r="I1687" s="3">
        <v>0.153607219</v>
      </c>
      <c r="J1687" s="3">
        <v>0.611534059</v>
      </c>
    </row>
    <row r="1688">
      <c r="A1688" s="1" t="s">
        <v>111</v>
      </c>
      <c r="B1688" s="1" t="s">
        <v>47</v>
      </c>
      <c r="C1688" s="1">
        <v>2018.0</v>
      </c>
      <c r="D1688" s="2">
        <v>6.011561871</v>
      </c>
      <c r="E1688" s="3">
        <v>9.779569626</v>
      </c>
      <c r="F1688" s="3">
        <v>0.873052418</v>
      </c>
      <c r="G1688" s="3">
        <v>68.22499847</v>
      </c>
      <c r="H1688" s="3">
        <v>0.90482825</v>
      </c>
      <c r="I1688" s="3">
        <v>0.257063568</v>
      </c>
      <c r="J1688" s="3">
        <v>0.906596005</v>
      </c>
    </row>
    <row r="1689">
      <c r="A1689" s="1" t="s">
        <v>112</v>
      </c>
      <c r="B1689" s="1" t="s">
        <v>42</v>
      </c>
      <c r="C1689" s="1">
        <v>2018.0</v>
      </c>
      <c r="D1689" s="2">
        <v>4.022894859</v>
      </c>
      <c r="E1689" s="3">
        <v>7.611330509</v>
      </c>
      <c r="F1689" s="3">
        <v>0.596353889</v>
      </c>
      <c r="G1689" s="3">
        <v>55.70000076</v>
      </c>
      <c r="H1689" s="3">
        <v>0.611966252</v>
      </c>
      <c r="I1689" s="3">
        <v>-0.027302342</v>
      </c>
      <c r="J1689" s="3">
        <v>0.808537722</v>
      </c>
    </row>
    <row r="1690">
      <c r="A1690" s="1" t="s">
        <v>155</v>
      </c>
      <c r="B1690" s="1" t="s">
        <v>10</v>
      </c>
      <c r="C1690" s="1">
        <v>2018.0</v>
      </c>
      <c r="D1690" s="2">
        <v>4.741132259</v>
      </c>
      <c r="E1690" s="3">
        <v>9.309548378</v>
      </c>
      <c r="F1690" s="3">
        <v>0.732953548</v>
      </c>
      <c r="G1690" s="3">
        <v>66.84999847</v>
      </c>
      <c r="H1690" s="3">
        <v>0.649680078</v>
      </c>
      <c r="I1690" s="3">
        <v>-0.195936218</v>
      </c>
      <c r="J1690" s="3">
        <v>0.84011662</v>
      </c>
    </row>
    <row r="1691">
      <c r="A1691" s="1" t="s">
        <v>31</v>
      </c>
      <c r="C1691" s="1">
        <v>2018.0</v>
      </c>
      <c r="D1691" s="2">
        <v>5.185689449</v>
      </c>
      <c r="E1691" s="3">
        <v>10.2455864</v>
      </c>
      <c r="F1691" s="3">
        <v>0.847027302</v>
      </c>
      <c r="G1691" s="3">
        <v>68.22499847</v>
      </c>
      <c r="H1691" s="3">
        <v>0.528629065</v>
      </c>
      <c r="I1691" s="3">
        <v>-0.179061726</v>
      </c>
      <c r="J1691" s="3">
        <v>0.804878533</v>
      </c>
    </row>
    <row r="1692">
      <c r="A1692" s="1" t="s">
        <v>156</v>
      </c>
      <c r="B1692" s="1" t="s">
        <v>36</v>
      </c>
      <c r="C1692" s="1">
        <v>2018.0</v>
      </c>
      <c r="D1692" s="2">
        <v>4.620601654</v>
      </c>
      <c r="E1692" s="3">
        <v>9.56949234</v>
      </c>
      <c r="F1692" s="3">
        <v>0.984488964</v>
      </c>
      <c r="G1692" s="3">
        <v>62.0</v>
      </c>
      <c r="H1692" s="3">
        <v>0.857774079</v>
      </c>
      <c r="I1692" s="3">
        <v>0.258954704</v>
      </c>
      <c r="J1692" s="4"/>
    </row>
    <row r="1693">
      <c r="A1693" s="1" t="s">
        <v>114</v>
      </c>
      <c r="B1693" s="1" t="s">
        <v>42</v>
      </c>
      <c r="C1693" s="1">
        <v>2018.0</v>
      </c>
      <c r="D1693" s="2">
        <v>4.321714878</v>
      </c>
      <c r="E1693" s="3">
        <v>7.690243721</v>
      </c>
      <c r="F1693" s="3">
        <v>0.739841044</v>
      </c>
      <c r="G1693" s="3">
        <v>57.72499847</v>
      </c>
      <c r="H1693" s="3">
        <v>0.728512764</v>
      </c>
      <c r="I1693" s="3">
        <v>0.075058661</v>
      </c>
      <c r="J1693" s="3">
        <v>0.856106222</v>
      </c>
    </row>
    <row r="1694">
      <c r="A1694" s="1" t="s">
        <v>115</v>
      </c>
      <c r="B1694" s="1" t="s">
        <v>36</v>
      </c>
      <c r="C1694" s="1">
        <v>2018.0</v>
      </c>
      <c r="D1694" s="2">
        <v>4.661909103</v>
      </c>
      <c r="E1694" s="3">
        <v>9.420351982</v>
      </c>
      <c r="F1694" s="3">
        <v>0.900936723</v>
      </c>
      <c r="G1694" s="3">
        <v>64.17500305</v>
      </c>
      <c r="H1694" s="3">
        <v>0.663055062</v>
      </c>
      <c r="I1694" s="3">
        <v>-0.077508025</v>
      </c>
      <c r="J1694" s="3">
        <v>0.942960739</v>
      </c>
    </row>
    <row r="1695">
      <c r="A1695" s="1" t="s">
        <v>116</v>
      </c>
      <c r="B1695" s="1" t="s">
        <v>10</v>
      </c>
      <c r="C1695" s="1">
        <v>2018.0</v>
      </c>
      <c r="D1695" s="2">
        <v>6.603743553</v>
      </c>
      <c r="E1695" s="3">
        <v>11.17815971</v>
      </c>
      <c r="F1695" s="3">
        <v>0.851041317</v>
      </c>
      <c r="G1695" s="3">
        <v>65.84999847</v>
      </c>
      <c r="H1695" s="3">
        <v>0.943664372</v>
      </c>
      <c r="I1695" s="3">
        <v>0.044617459</v>
      </c>
      <c r="J1695" s="4"/>
    </row>
    <row r="1696">
      <c r="A1696" s="1" t="s">
        <v>32</v>
      </c>
      <c r="B1696" s="1" t="s">
        <v>3</v>
      </c>
      <c r="C1696" s="1">
        <v>2018.0</v>
      </c>
      <c r="D1696" s="2">
        <v>7.233445168</v>
      </c>
      <c r="E1696" s="3">
        <v>10.75530624</v>
      </c>
      <c r="F1696" s="3">
        <v>0.928483903</v>
      </c>
      <c r="G1696" s="3">
        <v>70.0</v>
      </c>
      <c r="H1696" s="3">
        <v>0.83750838</v>
      </c>
      <c r="I1696" s="3">
        <v>0.221139982</v>
      </c>
      <c r="J1696" s="3">
        <v>0.404276013</v>
      </c>
    </row>
    <row r="1697">
      <c r="A1697" s="1" t="s">
        <v>117</v>
      </c>
      <c r="B1697" s="1" t="s">
        <v>1</v>
      </c>
      <c r="C1697" s="1">
        <v>2018.0</v>
      </c>
      <c r="D1697" s="2">
        <v>6.882684708</v>
      </c>
      <c r="E1697" s="3">
        <v>11.02444267</v>
      </c>
      <c r="F1697" s="3">
        <v>0.903856039</v>
      </c>
      <c r="G1697" s="3">
        <v>66.22499847</v>
      </c>
      <c r="H1697" s="3">
        <v>0.824606657</v>
      </c>
      <c r="I1697" s="3">
        <v>0.111657284</v>
      </c>
      <c r="J1697" s="3">
        <v>0.709928274</v>
      </c>
    </row>
    <row r="1698">
      <c r="A1698" s="1" t="s">
        <v>118</v>
      </c>
      <c r="B1698" s="1" t="s">
        <v>5</v>
      </c>
      <c r="C1698" s="1">
        <v>2018.0</v>
      </c>
      <c r="D1698" s="2">
        <v>6.371714592</v>
      </c>
      <c r="E1698" s="3">
        <v>10.05124474</v>
      </c>
      <c r="F1698" s="3">
        <v>0.917315602</v>
      </c>
      <c r="G1698" s="3">
        <v>67.5</v>
      </c>
      <c r="H1698" s="3">
        <v>0.876210928</v>
      </c>
      <c r="I1698" s="3">
        <v>-0.105916657</v>
      </c>
      <c r="J1698" s="3">
        <v>0.682916045</v>
      </c>
    </row>
    <row r="1699">
      <c r="A1699" s="1" t="s">
        <v>119</v>
      </c>
      <c r="B1699" s="1" t="s">
        <v>36</v>
      </c>
      <c r="C1699" s="1">
        <v>2018.0</v>
      </c>
      <c r="D1699" s="2">
        <v>6.205460072</v>
      </c>
      <c r="E1699" s="3">
        <v>8.865442276</v>
      </c>
      <c r="F1699" s="3">
        <v>0.920821011</v>
      </c>
      <c r="G1699" s="3">
        <v>64.40000153</v>
      </c>
      <c r="H1699" s="3">
        <v>0.969897985</v>
      </c>
      <c r="I1699" s="3">
        <v>0.311532587</v>
      </c>
      <c r="J1699" s="3">
        <v>0.520360112</v>
      </c>
    </row>
    <row r="1700">
      <c r="A1700" s="1" t="s">
        <v>33</v>
      </c>
      <c r="B1700" s="1" t="s">
        <v>5</v>
      </c>
      <c r="C1700" s="1">
        <v>2018.0</v>
      </c>
      <c r="D1700" s="2">
        <v>5.005663395</v>
      </c>
      <c r="E1700" s="3">
        <v>5.935121536</v>
      </c>
      <c r="F1700" s="3">
        <v>0.886882067</v>
      </c>
      <c r="G1700" s="3">
        <v>64.57499695</v>
      </c>
      <c r="H1700" s="3">
        <v>0.610855222</v>
      </c>
      <c r="I1700" s="3">
        <v>0.072311707</v>
      </c>
      <c r="J1700" s="3">
        <v>0.827560008</v>
      </c>
    </row>
    <row r="1701">
      <c r="A1701" s="1" t="s">
        <v>120</v>
      </c>
      <c r="B1701" s="1" t="s">
        <v>47</v>
      </c>
      <c r="C1701" s="1">
        <v>2018.0</v>
      </c>
      <c r="D1701" s="2">
        <v>5.295547009</v>
      </c>
      <c r="E1701" s="3">
        <v>9.173262596</v>
      </c>
      <c r="F1701" s="3">
        <v>0.83194524</v>
      </c>
      <c r="G1701" s="3">
        <v>65.19999695</v>
      </c>
      <c r="H1701" s="3">
        <v>0.909259796</v>
      </c>
      <c r="I1701" s="3">
        <v>-0.06076809</v>
      </c>
      <c r="J1701" s="3">
        <v>0.808422983</v>
      </c>
    </row>
    <row r="1702">
      <c r="A1702" s="1" t="s">
        <v>138</v>
      </c>
      <c r="B1702" s="1" t="s">
        <v>10</v>
      </c>
      <c r="C1702" s="1">
        <v>2018.0</v>
      </c>
      <c r="D1702" s="2">
        <v>3.057513952</v>
      </c>
      <c r="E1702" s="3">
        <v>7.443574429</v>
      </c>
      <c r="F1702" s="3">
        <v>0.789421916</v>
      </c>
      <c r="G1702" s="3">
        <v>57.72499847</v>
      </c>
      <c r="H1702" s="3">
        <v>0.55272609</v>
      </c>
      <c r="I1702" s="3">
        <v>-0.123615965</v>
      </c>
      <c r="J1702" s="3">
        <v>0.792586863</v>
      </c>
    </row>
    <row r="1703">
      <c r="A1703" s="1" t="s">
        <v>121</v>
      </c>
      <c r="B1703" s="1" t="s">
        <v>42</v>
      </c>
      <c r="C1703" s="1">
        <v>2018.0</v>
      </c>
      <c r="D1703" s="2">
        <v>4.041488171</v>
      </c>
      <c r="E1703" s="3">
        <v>8.139133453</v>
      </c>
      <c r="F1703" s="3">
        <v>0.717720389</v>
      </c>
      <c r="G1703" s="3">
        <v>53.97499847</v>
      </c>
      <c r="H1703" s="3">
        <v>0.79062593</v>
      </c>
      <c r="I1703" s="3">
        <v>0.048025679</v>
      </c>
      <c r="J1703" s="3">
        <v>0.810731292</v>
      </c>
    </row>
    <row r="1704">
      <c r="A1704" s="1" t="s">
        <v>122</v>
      </c>
      <c r="B1704" s="1" t="s">
        <v>42</v>
      </c>
      <c r="C1704" s="1">
        <v>2018.0</v>
      </c>
      <c r="D1704" s="2">
        <v>3.616479874</v>
      </c>
      <c r="E1704" s="3">
        <v>7.783066273</v>
      </c>
      <c r="F1704" s="3">
        <v>0.775388479</v>
      </c>
      <c r="G1704" s="3">
        <v>52.625</v>
      </c>
      <c r="H1704" s="3">
        <v>0.762674868</v>
      </c>
      <c r="I1704" s="3">
        <v>-0.05121934</v>
      </c>
      <c r="J1704" s="3">
        <v>0.844208658</v>
      </c>
    </row>
    <row r="1705">
      <c r="A1705" s="1" t="s">
        <v>139</v>
      </c>
      <c r="B1705" s="1" t="s">
        <v>25</v>
      </c>
      <c r="C1705" s="1">
        <v>2019.0</v>
      </c>
      <c r="D1705" s="2">
        <v>2.375091791</v>
      </c>
      <c r="E1705" s="3">
        <v>7.640085697</v>
      </c>
      <c r="F1705" s="3">
        <v>0.419972867</v>
      </c>
      <c r="G1705" s="3">
        <v>53.90000153</v>
      </c>
      <c r="H1705" s="3">
        <v>0.393656164</v>
      </c>
      <c r="I1705" s="3">
        <v>-0.10601645</v>
      </c>
      <c r="J1705" s="3">
        <v>0.923849106</v>
      </c>
    </row>
    <row r="1706">
      <c r="A1706" s="1" t="s">
        <v>123</v>
      </c>
      <c r="B1706" s="1" t="s">
        <v>15</v>
      </c>
      <c r="C1706" s="1">
        <v>2019.0</v>
      </c>
      <c r="D1706" s="2">
        <v>4.995317936</v>
      </c>
      <c r="E1706" s="3">
        <v>9.521909714</v>
      </c>
      <c r="F1706" s="3">
        <v>0.686364889</v>
      </c>
      <c r="G1706" s="3">
        <v>69.09999847</v>
      </c>
      <c r="H1706" s="3">
        <v>0.777351439</v>
      </c>
      <c r="I1706" s="3">
        <v>-0.10090977</v>
      </c>
      <c r="J1706" s="3">
        <v>0.914284289</v>
      </c>
    </row>
    <row r="1707">
      <c r="A1707" s="1" t="s">
        <v>157</v>
      </c>
      <c r="B1707" s="1" t="s">
        <v>10</v>
      </c>
      <c r="C1707" s="1">
        <v>2019.0</v>
      </c>
      <c r="D1707" s="2">
        <v>4.744627476</v>
      </c>
      <c r="E1707" s="3">
        <v>9.361109734</v>
      </c>
      <c r="F1707" s="3">
        <v>0.803258657</v>
      </c>
      <c r="G1707" s="3">
        <v>66.40000153</v>
      </c>
      <c r="H1707" s="3">
        <v>0.385083437</v>
      </c>
      <c r="I1707" s="3">
        <v>2.68438E-4</v>
      </c>
      <c r="J1707" s="3">
        <v>0.740609348</v>
      </c>
    </row>
    <row r="1708">
      <c r="A1708" s="1" t="s">
        <v>34</v>
      </c>
      <c r="B1708" s="1" t="s">
        <v>5</v>
      </c>
      <c r="C1708" s="1">
        <v>2019.0</v>
      </c>
      <c r="D1708" s="2">
        <v>6.085560799</v>
      </c>
      <c r="E1708" s="3">
        <v>10.00205326</v>
      </c>
      <c r="F1708" s="3">
        <v>0.89637053</v>
      </c>
      <c r="G1708" s="3">
        <v>67.09999847</v>
      </c>
      <c r="H1708" s="3">
        <v>0.817052603</v>
      </c>
      <c r="I1708" s="3">
        <v>-0.214476675</v>
      </c>
      <c r="J1708" s="3">
        <v>0.830459774</v>
      </c>
    </row>
    <row r="1709">
      <c r="A1709" s="1" t="s">
        <v>35</v>
      </c>
      <c r="B1709" s="1" t="s">
        <v>36</v>
      </c>
      <c r="C1709" s="1">
        <v>2019.0</v>
      </c>
      <c r="D1709" s="2">
        <v>5.4880867</v>
      </c>
      <c r="E1709" s="3">
        <v>9.569241524</v>
      </c>
      <c r="F1709" s="3">
        <v>0.781603873</v>
      </c>
      <c r="G1709" s="3">
        <v>67.09999847</v>
      </c>
      <c r="H1709" s="3">
        <v>0.844324112</v>
      </c>
      <c r="I1709" s="3">
        <v>-0.179026783</v>
      </c>
      <c r="J1709" s="3">
        <v>0.583472729</v>
      </c>
    </row>
    <row r="1710">
      <c r="A1710" s="1" t="s">
        <v>0</v>
      </c>
      <c r="B1710" s="1" t="s">
        <v>1</v>
      </c>
      <c r="C1710" s="1">
        <v>2019.0</v>
      </c>
      <c r="D1710" s="2">
        <v>7.233994961</v>
      </c>
      <c r="E1710" s="3">
        <v>10.80728245</v>
      </c>
      <c r="F1710" s="3">
        <v>0.942774355</v>
      </c>
      <c r="G1710" s="3">
        <v>70.90000153</v>
      </c>
      <c r="H1710" s="3">
        <v>0.917536914</v>
      </c>
      <c r="I1710" s="3">
        <v>0.11690785</v>
      </c>
      <c r="J1710" s="3">
        <v>0.430208653</v>
      </c>
    </row>
    <row r="1711">
      <c r="A1711" s="1" t="s">
        <v>37</v>
      </c>
      <c r="B1711" s="1" t="s">
        <v>3</v>
      </c>
      <c r="C1711" s="1">
        <v>2019.0</v>
      </c>
      <c r="D1711" s="2">
        <v>7.195361137</v>
      </c>
      <c r="E1711" s="3">
        <v>10.92964458</v>
      </c>
      <c r="F1711" s="3">
        <v>0.964488804</v>
      </c>
      <c r="G1711" s="3">
        <v>70.90000153</v>
      </c>
      <c r="H1711" s="3">
        <v>0.90342766</v>
      </c>
      <c r="I1711" s="3">
        <v>0.055960763</v>
      </c>
      <c r="J1711" s="3">
        <v>0.457088888</v>
      </c>
    </row>
    <row r="1712">
      <c r="A1712" s="1" t="s">
        <v>38</v>
      </c>
      <c r="B1712" s="1" t="s">
        <v>36</v>
      </c>
      <c r="C1712" s="1">
        <v>2019.0</v>
      </c>
      <c r="D1712" s="2">
        <v>5.173389435</v>
      </c>
      <c r="E1712" s="3">
        <v>9.577898979</v>
      </c>
      <c r="F1712" s="3">
        <v>0.88675642</v>
      </c>
      <c r="G1712" s="3">
        <v>63.59999847</v>
      </c>
      <c r="H1712" s="3">
        <v>0.854248524</v>
      </c>
      <c r="I1712" s="3">
        <v>-0.217628807</v>
      </c>
      <c r="J1712" s="3">
        <v>0.457260668</v>
      </c>
    </row>
    <row r="1713">
      <c r="A1713" s="1" t="s">
        <v>146</v>
      </c>
      <c r="B1713" s="1" t="s">
        <v>10</v>
      </c>
      <c r="C1713" s="1">
        <v>2019.0</v>
      </c>
      <c r="D1713" s="2">
        <v>7.098012447</v>
      </c>
      <c r="E1713" s="3">
        <v>10.8151474</v>
      </c>
      <c r="F1713" s="3">
        <v>0.877929449</v>
      </c>
      <c r="G1713" s="3">
        <v>65.90000153</v>
      </c>
      <c r="H1713" s="3">
        <v>0.906535506</v>
      </c>
      <c r="I1713" s="3">
        <v>0.036391091</v>
      </c>
      <c r="J1713" s="4"/>
    </row>
    <row r="1714">
      <c r="A1714" s="1" t="s">
        <v>39</v>
      </c>
      <c r="B1714" s="1" t="s">
        <v>25</v>
      </c>
      <c r="C1714" s="1">
        <v>2019.0</v>
      </c>
      <c r="D1714" s="2">
        <v>5.114216805</v>
      </c>
      <c r="E1714" s="3">
        <v>8.606523514</v>
      </c>
      <c r="F1714" s="3">
        <v>0.673172176</v>
      </c>
      <c r="G1714" s="3">
        <v>64.30000305</v>
      </c>
      <c r="H1714" s="3">
        <v>0.90193665</v>
      </c>
      <c r="I1714" s="3">
        <v>-0.063901789</v>
      </c>
      <c r="J1714" s="3">
        <v>0.656004608</v>
      </c>
    </row>
    <row r="1715">
      <c r="A1715" s="1" t="s">
        <v>40</v>
      </c>
      <c r="B1715" s="1" t="s">
        <v>36</v>
      </c>
      <c r="C1715" s="1">
        <v>2019.0</v>
      </c>
      <c r="D1715" s="2">
        <v>5.821453094</v>
      </c>
      <c r="E1715" s="3">
        <v>9.866782188</v>
      </c>
      <c r="F1715" s="3">
        <v>0.916740477</v>
      </c>
      <c r="G1715" s="3">
        <v>66.0</v>
      </c>
      <c r="H1715" s="3">
        <v>0.656933606</v>
      </c>
      <c r="I1715" s="3">
        <v>-0.189935863</v>
      </c>
      <c r="J1715" s="3">
        <v>0.545904756</v>
      </c>
    </row>
    <row r="1716">
      <c r="A1716" s="1" t="s">
        <v>2</v>
      </c>
      <c r="B1716" s="1" t="s">
        <v>3</v>
      </c>
      <c r="C1716" s="1">
        <v>2019.0</v>
      </c>
      <c r="D1716" s="2">
        <v>6.772138119</v>
      </c>
      <c r="E1716" s="3">
        <v>10.85856056</v>
      </c>
      <c r="F1716" s="3">
        <v>0.884230494</v>
      </c>
      <c r="G1716" s="3">
        <v>70.59999847</v>
      </c>
      <c r="H1716" s="3">
        <v>0.776203632</v>
      </c>
      <c r="I1716" s="3">
        <v>-0.176252663</v>
      </c>
      <c r="J1716" s="3">
        <v>0.672497511</v>
      </c>
    </row>
    <row r="1717">
      <c r="A1717" s="1" t="s">
        <v>41</v>
      </c>
      <c r="B1717" s="1" t="s">
        <v>42</v>
      </c>
      <c r="C1717" s="1">
        <v>2019.0</v>
      </c>
      <c r="D1717" s="2">
        <v>4.976360798</v>
      </c>
      <c r="E1717" s="3">
        <v>8.057199478</v>
      </c>
      <c r="F1717" s="3">
        <v>0.442153931</v>
      </c>
      <c r="G1717" s="3">
        <v>55.5</v>
      </c>
      <c r="H1717" s="3">
        <v>0.770359993</v>
      </c>
      <c r="I1717" s="3">
        <v>-0.015219427</v>
      </c>
      <c r="J1717" s="3">
        <v>0.698346972</v>
      </c>
    </row>
    <row r="1718">
      <c r="A1718" s="1" t="s">
        <v>43</v>
      </c>
      <c r="B1718" s="1" t="s">
        <v>5</v>
      </c>
      <c r="C1718" s="1">
        <v>2019.0</v>
      </c>
      <c r="D1718" s="2">
        <v>5.67427063</v>
      </c>
      <c r="E1718" s="3">
        <v>9.051198006</v>
      </c>
      <c r="F1718" s="3">
        <v>0.7843014</v>
      </c>
      <c r="G1718" s="3">
        <v>63.29999924</v>
      </c>
      <c r="H1718" s="3">
        <v>0.88131094</v>
      </c>
      <c r="I1718" s="3">
        <v>-0.086886063</v>
      </c>
      <c r="J1718" s="3">
        <v>0.857220411</v>
      </c>
    </row>
    <row r="1719">
      <c r="A1719" s="1" t="s">
        <v>125</v>
      </c>
      <c r="B1719" s="1" t="s">
        <v>15</v>
      </c>
      <c r="C1719" s="1">
        <v>2019.0</v>
      </c>
      <c r="D1719" s="2">
        <v>6.01552248</v>
      </c>
      <c r="E1719" s="3">
        <v>9.591153145</v>
      </c>
      <c r="F1719" s="3">
        <v>0.873141944</v>
      </c>
      <c r="G1719" s="3">
        <v>67.19999695</v>
      </c>
      <c r="H1719" s="3">
        <v>0.72156322</v>
      </c>
      <c r="I1719" s="3">
        <v>0.077330939</v>
      </c>
      <c r="J1719" s="3">
        <v>0.96290803</v>
      </c>
    </row>
    <row r="1720">
      <c r="A1720" s="1" t="s">
        <v>44</v>
      </c>
      <c r="B1720" s="1" t="s">
        <v>42</v>
      </c>
      <c r="C1720" s="1">
        <v>2019.0</v>
      </c>
      <c r="D1720" s="2">
        <v>3.471084833</v>
      </c>
      <c r="E1720" s="3">
        <v>9.623641014</v>
      </c>
      <c r="F1720" s="3">
        <v>0.773667216</v>
      </c>
      <c r="G1720" s="3">
        <v>53.90000153</v>
      </c>
      <c r="H1720" s="3">
        <v>0.832542658</v>
      </c>
      <c r="I1720" s="3">
        <v>-0.230794713</v>
      </c>
      <c r="J1720" s="3">
        <v>0.792079508</v>
      </c>
    </row>
    <row r="1721">
      <c r="A1721" s="1" t="s">
        <v>4</v>
      </c>
      <c r="B1721" s="1" t="s">
        <v>5</v>
      </c>
      <c r="C1721" s="1">
        <v>2019.0</v>
      </c>
      <c r="D1721" s="2">
        <v>6.451148987</v>
      </c>
      <c r="E1721" s="3">
        <v>9.594590187</v>
      </c>
      <c r="F1721" s="3">
        <v>0.899175048</v>
      </c>
      <c r="G1721" s="3">
        <v>65.40000153</v>
      </c>
      <c r="H1721" s="3">
        <v>0.830206037</v>
      </c>
      <c r="I1721" s="3">
        <v>-0.065427221</v>
      </c>
      <c r="J1721" s="3">
        <v>0.761840582</v>
      </c>
    </row>
    <row r="1722">
      <c r="A1722" s="1" t="s">
        <v>126</v>
      </c>
      <c r="B1722" s="1" t="s">
        <v>15</v>
      </c>
      <c r="C1722" s="1">
        <v>2019.0</v>
      </c>
      <c r="D1722" s="2">
        <v>5.108438015</v>
      </c>
      <c r="E1722" s="3">
        <v>10.05492973</v>
      </c>
      <c r="F1722" s="3">
        <v>0.948204398</v>
      </c>
      <c r="G1722" s="3">
        <v>66.30000305</v>
      </c>
      <c r="H1722" s="3">
        <v>0.821929872</v>
      </c>
      <c r="I1722" s="3">
        <v>-0.112818673</v>
      </c>
      <c r="J1722" s="3">
        <v>0.942806482</v>
      </c>
    </row>
    <row r="1723">
      <c r="A1723" s="1" t="s">
        <v>45</v>
      </c>
      <c r="B1723" s="1" t="s">
        <v>42</v>
      </c>
      <c r="C1723" s="1">
        <v>2019.0</v>
      </c>
      <c r="D1723" s="2">
        <v>4.740892887</v>
      </c>
      <c r="E1723" s="3">
        <v>7.654472828</v>
      </c>
      <c r="F1723" s="3">
        <v>0.683102369</v>
      </c>
      <c r="G1723" s="3">
        <v>54.90000153</v>
      </c>
      <c r="H1723" s="3">
        <v>0.677546859</v>
      </c>
      <c r="I1723" s="3">
        <v>-0.0030976</v>
      </c>
      <c r="J1723" s="3">
        <v>0.729396582</v>
      </c>
    </row>
    <row r="1724">
      <c r="A1724" s="1" t="s">
        <v>46</v>
      </c>
      <c r="B1724" s="1" t="s">
        <v>47</v>
      </c>
      <c r="C1724" s="1">
        <v>2019.0</v>
      </c>
      <c r="D1724" s="2">
        <v>4.998284817</v>
      </c>
      <c r="E1724" s="3">
        <v>8.403866768</v>
      </c>
      <c r="F1724" s="3">
        <v>0.759175479</v>
      </c>
      <c r="G1724" s="3">
        <v>61.5</v>
      </c>
      <c r="H1724" s="3">
        <v>0.956799209</v>
      </c>
      <c r="I1724" s="3">
        <v>0.009721675</v>
      </c>
      <c r="J1724" s="3">
        <v>0.828444481</v>
      </c>
    </row>
    <row r="1725">
      <c r="A1725" s="1" t="s">
        <v>48</v>
      </c>
      <c r="B1725" s="1" t="s">
        <v>42</v>
      </c>
      <c r="C1725" s="1">
        <v>2019.0</v>
      </c>
      <c r="D1725" s="2">
        <v>4.936737537</v>
      </c>
      <c r="E1725" s="3">
        <v>8.231245041</v>
      </c>
      <c r="F1725" s="3">
        <v>0.710964739</v>
      </c>
      <c r="G1725" s="3">
        <v>54.5</v>
      </c>
      <c r="H1725" s="3">
        <v>0.711500287</v>
      </c>
      <c r="I1725" s="3">
        <v>-0.011995641</v>
      </c>
      <c r="J1725" s="3">
        <v>0.817170262</v>
      </c>
    </row>
    <row r="1726">
      <c r="A1726" s="1" t="s">
        <v>6</v>
      </c>
      <c r="B1726" s="1" t="s">
        <v>1</v>
      </c>
      <c r="C1726" s="1">
        <v>2019.0</v>
      </c>
      <c r="D1726" s="2">
        <v>7.1090765</v>
      </c>
      <c r="E1726" s="3">
        <v>10.80307007</v>
      </c>
      <c r="F1726" s="3">
        <v>0.925303996</v>
      </c>
      <c r="G1726" s="3">
        <v>71.30000305</v>
      </c>
      <c r="H1726" s="3">
        <v>0.911525607</v>
      </c>
      <c r="I1726" s="3">
        <v>0.107073732</v>
      </c>
      <c r="J1726" s="3">
        <v>0.436434418</v>
      </c>
    </row>
    <row r="1727">
      <c r="A1727" s="1" t="s">
        <v>49</v>
      </c>
      <c r="B1727" s="1" t="s">
        <v>42</v>
      </c>
      <c r="C1727" s="1">
        <v>2019.0</v>
      </c>
      <c r="D1727" s="2">
        <v>4.250799179</v>
      </c>
      <c r="E1727" s="3">
        <v>7.353720188</v>
      </c>
      <c r="F1727" s="3">
        <v>0.640452087</v>
      </c>
      <c r="G1727" s="3">
        <v>52.0</v>
      </c>
      <c r="H1727" s="3">
        <v>0.537245691</v>
      </c>
      <c r="I1727" s="3">
        <v>0.054406818</v>
      </c>
      <c r="J1727" s="3">
        <v>0.832283497</v>
      </c>
    </row>
    <row r="1728">
      <c r="A1728" s="1" t="s">
        <v>50</v>
      </c>
      <c r="B1728" s="1" t="s">
        <v>5</v>
      </c>
      <c r="C1728" s="1">
        <v>2019.0</v>
      </c>
      <c r="D1728" s="2">
        <v>5.942250252</v>
      </c>
      <c r="E1728" s="3">
        <v>10.11926842</v>
      </c>
      <c r="F1728" s="3">
        <v>0.869121909</v>
      </c>
      <c r="G1728" s="3">
        <v>70.0</v>
      </c>
      <c r="H1728" s="3">
        <v>0.659176767</v>
      </c>
      <c r="I1728" s="3">
        <v>-0.108219646</v>
      </c>
      <c r="J1728" s="3">
        <v>0.860491574</v>
      </c>
    </row>
    <row r="1729">
      <c r="A1729" s="1" t="s">
        <v>51</v>
      </c>
      <c r="B1729" s="1" t="s">
        <v>19</v>
      </c>
      <c r="C1729" s="1">
        <v>2019.0</v>
      </c>
      <c r="D1729" s="2">
        <v>5.144120216</v>
      </c>
      <c r="E1729" s="3">
        <v>9.678953171</v>
      </c>
      <c r="F1729" s="3">
        <v>0.821935892</v>
      </c>
      <c r="G1729" s="3">
        <v>68.5</v>
      </c>
      <c r="H1729" s="3">
        <v>0.927356243</v>
      </c>
      <c r="I1729" s="3">
        <v>-0.175780177</v>
      </c>
      <c r="J1729" s="4"/>
    </row>
    <row r="1730">
      <c r="A1730" s="1" t="s">
        <v>52</v>
      </c>
      <c r="B1730" s="1" t="s">
        <v>5</v>
      </c>
      <c r="C1730" s="1">
        <v>2019.0</v>
      </c>
      <c r="D1730" s="2">
        <v>6.350297928</v>
      </c>
      <c r="E1730" s="3">
        <v>9.589880943</v>
      </c>
      <c r="F1730" s="3">
        <v>0.872578919</v>
      </c>
      <c r="G1730" s="3">
        <v>69.0</v>
      </c>
      <c r="H1730" s="3">
        <v>0.821500719</v>
      </c>
      <c r="I1730" s="3">
        <v>-0.174859732</v>
      </c>
      <c r="J1730" s="3">
        <v>0.853646159</v>
      </c>
    </row>
    <row r="1731">
      <c r="A1731" s="1" t="s">
        <v>147</v>
      </c>
      <c r="B1731" s="1" t="s">
        <v>42</v>
      </c>
      <c r="C1731" s="1">
        <v>2019.0</v>
      </c>
      <c r="D1731" s="2">
        <v>4.608616352</v>
      </c>
      <c r="E1731" s="3">
        <v>8.098840714</v>
      </c>
      <c r="F1731" s="3">
        <v>0.632012963</v>
      </c>
      <c r="G1731" s="3">
        <v>58.90000153</v>
      </c>
      <c r="H1731" s="3">
        <v>0.538261533</v>
      </c>
      <c r="I1731" s="3">
        <v>0.070537798</v>
      </c>
      <c r="J1731" s="3">
        <v>0.762232482</v>
      </c>
    </row>
    <row r="1732">
      <c r="A1732" s="1" t="s">
        <v>141</v>
      </c>
      <c r="B1732" s="1" t="s">
        <v>42</v>
      </c>
      <c r="C1732" s="1">
        <v>2019.0</v>
      </c>
      <c r="D1732" s="2">
        <v>5.212622643</v>
      </c>
      <c r="E1732" s="3">
        <v>8.214752197</v>
      </c>
      <c r="F1732" s="3">
        <v>0.624768078</v>
      </c>
      <c r="G1732" s="3">
        <v>56.20000076</v>
      </c>
      <c r="H1732" s="3">
        <v>0.686451972</v>
      </c>
      <c r="I1732" s="3">
        <v>-0.056287225</v>
      </c>
      <c r="J1732" s="3">
        <v>0.74058944</v>
      </c>
    </row>
    <row r="1733">
      <c r="A1733" s="1" t="s">
        <v>53</v>
      </c>
      <c r="B1733" s="1" t="s">
        <v>5</v>
      </c>
      <c r="C1733" s="1">
        <v>2019.0</v>
      </c>
      <c r="D1733" s="2">
        <v>6.997618675</v>
      </c>
      <c r="E1733" s="3">
        <v>9.943575859</v>
      </c>
      <c r="F1733" s="3">
        <v>0.906077445</v>
      </c>
      <c r="G1733" s="3">
        <v>70.0</v>
      </c>
      <c r="H1733" s="3">
        <v>0.926830113</v>
      </c>
      <c r="I1733" s="3">
        <v>-0.153729483</v>
      </c>
      <c r="J1733" s="3">
        <v>0.835628331</v>
      </c>
    </row>
    <row r="1734">
      <c r="A1734" s="1" t="s">
        <v>128</v>
      </c>
      <c r="B1734" s="1" t="s">
        <v>15</v>
      </c>
      <c r="C1734" s="1">
        <v>2019.0</v>
      </c>
      <c r="D1734" s="2">
        <v>5.625743866</v>
      </c>
      <c r="E1734" s="3">
        <v>10.28714275</v>
      </c>
      <c r="F1734" s="3">
        <v>0.935988724</v>
      </c>
      <c r="G1734" s="3">
        <v>68.59999847</v>
      </c>
      <c r="H1734" s="3">
        <v>0.739300609</v>
      </c>
      <c r="I1734" s="3">
        <v>-0.143352598</v>
      </c>
      <c r="J1734" s="3">
        <v>0.931614637</v>
      </c>
    </row>
    <row r="1735">
      <c r="A1735" s="1" t="s">
        <v>55</v>
      </c>
      <c r="B1735" s="1" t="s">
        <v>3</v>
      </c>
      <c r="C1735" s="1">
        <v>2019.0</v>
      </c>
      <c r="D1735" s="2">
        <v>6.136832714</v>
      </c>
      <c r="E1735" s="3">
        <v>10.63938046</v>
      </c>
      <c r="F1735" s="3">
        <v>0.776078045</v>
      </c>
      <c r="G1735" s="3">
        <v>72.40000153</v>
      </c>
      <c r="H1735" s="3">
        <v>0.740058005</v>
      </c>
      <c r="I1735" s="3">
        <v>-0.015705705</v>
      </c>
      <c r="J1735" s="3">
        <v>0.865294218</v>
      </c>
    </row>
    <row r="1736">
      <c r="A1736" s="1" t="s">
        <v>8</v>
      </c>
      <c r="B1736" s="1" t="s">
        <v>3</v>
      </c>
      <c r="C1736" s="1">
        <v>2019.0</v>
      </c>
      <c r="D1736" s="2">
        <v>7.693003178</v>
      </c>
      <c r="E1736" s="3">
        <v>10.94753742</v>
      </c>
      <c r="F1736" s="3">
        <v>0.957706392</v>
      </c>
      <c r="G1736" s="3">
        <v>71.0</v>
      </c>
      <c r="H1736" s="3">
        <v>0.963318408</v>
      </c>
      <c r="I1736" s="3">
        <v>0.016351758</v>
      </c>
      <c r="J1736" s="3">
        <v>0.174150586</v>
      </c>
    </row>
    <row r="1737">
      <c r="A1737" s="1" t="s">
        <v>56</v>
      </c>
      <c r="B1737" s="1" t="s">
        <v>5</v>
      </c>
      <c r="C1737" s="1">
        <v>2019.0</v>
      </c>
      <c r="D1737" s="2">
        <v>6.004237175</v>
      </c>
      <c r="E1737" s="3">
        <v>9.807585716</v>
      </c>
      <c r="F1737" s="3">
        <v>0.884089887</v>
      </c>
      <c r="G1737" s="3">
        <v>64.0</v>
      </c>
      <c r="H1737" s="3">
        <v>0.87740624</v>
      </c>
      <c r="I1737" s="3">
        <v>-0.12519978</v>
      </c>
      <c r="J1737" s="3">
        <v>0.745615363</v>
      </c>
    </row>
    <row r="1738">
      <c r="A1738" s="1" t="s">
        <v>57</v>
      </c>
      <c r="B1738" s="1" t="s">
        <v>5</v>
      </c>
      <c r="C1738" s="1">
        <v>2019.0</v>
      </c>
      <c r="D1738" s="2">
        <v>5.809131145</v>
      </c>
      <c r="E1738" s="3">
        <v>9.340510368</v>
      </c>
      <c r="F1738" s="3">
        <v>0.808485806</v>
      </c>
      <c r="G1738" s="3">
        <v>68.5</v>
      </c>
      <c r="H1738" s="3">
        <v>0.829573691</v>
      </c>
      <c r="I1738" s="3">
        <v>-0.118002363</v>
      </c>
      <c r="J1738" s="3">
        <v>0.839495003</v>
      </c>
    </row>
    <row r="1739">
      <c r="A1739" s="1" t="s">
        <v>9</v>
      </c>
      <c r="B1739" s="1" t="s">
        <v>10</v>
      </c>
      <c r="C1739" s="1">
        <v>2019.0</v>
      </c>
      <c r="D1739" s="2">
        <v>4.327831745</v>
      </c>
      <c r="E1739" s="3">
        <v>9.321944237</v>
      </c>
      <c r="F1739" s="3">
        <v>0.772128642</v>
      </c>
      <c r="G1739" s="3">
        <v>63.0</v>
      </c>
      <c r="H1739" s="3">
        <v>0.773951054</v>
      </c>
      <c r="I1739" s="3">
        <v>-0.198144704</v>
      </c>
      <c r="J1739" s="4"/>
    </row>
    <row r="1740">
      <c r="A1740" s="1" t="s">
        <v>58</v>
      </c>
      <c r="B1740" s="1" t="s">
        <v>5</v>
      </c>
      <c r="C1740" s="1">
        <v>2019.0</v>
      </c>
      <c r="D1740" s="2">
        <v>6.454820633</v>
      </c>
      <c r="E1740" s="3">
        <v>9.107357979</v>
      </c>
      <c r="F1740" s="3">
        <v>0.764390528</v>
      </c>
      <c r="G1740" s="3">
        <v>64.90000153</v>
      </c>
      <c r="H1740" s="3">
        <v>0.877390683</v>
      </c>
      <c r="I1740" s="3">
        <v>-0.113695122</v>
      </c>
      <c r="J1740" s="3">
        <v>0.68157649</v>
      </c>
    </row>
    <row r="1741">
      <c r="A1741" s="1" t="s">
        <v>59</v>
      </c>
      <c r="B1741" s="1" t="s">
        <v>15</v>
      </c>
      <c r="C1741" s="1">
        <v>2019.0</v>
      </c>
      <c r="D1741" s="2">
        <v>6.034641266</v>
      </c>
      <c r="E1741" s="3">
        <v>10.49552727</v>
      </c>
      <c r="F1741" s="3">
        <v>0.934064329</v>
      </c>
      <c r="G1741" s="3">
        <v>69.19999695</v>
      </c>
      <c r="H1741" s="3">
        <v>0.886504352</v>
      </c>
      <c r="I1741" s="3">
        <v>-0.098686397</v>
      </c>
      <c r="J1741" s="3">
        <v>0.575754166</v>
      </c>
    </row>
    <row r="1742">
      <c r="A1742" s="1" t="s">
        <v>160</v>
      </c>
      <c r="C1742" s="1">
        <v>2019.0</v>
      </c>
      <c r="D1742" s="2">
        <v>4.396114826</v>
      </c>
      <c r="E1742" s="3">
        <v>9.047970772</v>
      </c>
      <c r="F1742" s="3">
        <v>0.759097695</v>
      </c>
      <c r="G1742" s="3">
        <v>50.09999847</v>
      </c>
      <c r="H1742" s="3">
        <v>0.596682429</v>
      </c>
      <c r="I1742" s="3">
        <v>-0.192014858</v>
      </c>
      <c r="J1742" s="3">
        <v>0.723507762</v>
      </c>
    </row>
    <row r="1743">
      <c r="A1743" s="1" t="s">
        <v>166</v>
      </c>
      <c r="B1743" s="1" t="s">
        <v>42</v>
      </c>
      <c r="C1743" s="1">
        <v>2019.0</v>
      </c>
      <c r="D1743" s="2">
        <v>4.099555016</v>
      </c>
      <c r="E1743" s="3">
        <v>7.687840939</v>
      </c>
      <c r="F1743" s="3">
        <v>0.748057783</v>
      </c>
      <c r="G1743" s="3">
        <v>59.90000153</v>
      </c>
      <c r="H1743" s="3">
        <v>0.753515542</v>
      </c>
      <c r="I1743" s="3">
        <v>0.052131813</v>
      </c>
      <c r="J1743" s="3">
        <v>0.731845319</v>
      </c>
    </row>
    <row r="1744">
      <c r="A1744" s="1" t="s">
        <v>60</v>
      </c>
      <c r="B1744" s="1" t="s">
        <v>3</v>
      </c>
      <c r="C1744" s="1">
        <v>2019.0</v>
      </c>
      <c r="D1744" s="2">
        <v>7.780347824</v>
      </c>
      <c r="E1744" s="3">
        <v>10.79103756</v>
      </c>
      <c r="F1744" s="3">
        <v>0.93741554</v>
      </c>
      <c r="G1744" s="3">
        <v>71.0</v>
      </c>
      <c r="H1744" s="3">
        <v>0.947616696</v>
      </c>
      <c r="I1744" s="3">
        <v>-0.055772819</v>
      </c>
      <c r="J1744" s="3">
        <v>0.195338428</v>
      </c>
    </row>
    <row r="1745">
      <c r="A1745" s="1" t="s">
        <v>11</v>
      </c>
      <c r="B1745" s="1" t="s">
        <v>3</v>
      </c>
      <c r="C1745" s="1">
        <v>2019.0</v>
      </c>
      <c r="D1745" s="2">
        <v>6.689644337</v>
      </c>
      <c r="E1745" s="3">
        <v>10.73471642</v>
      </c>
      <c r="F1745" s="3">
        <v>0.958348095</v>
      </c>
      <c r="G1745" s="3">
        <v>72.09999847</v>
      </c>
      <c r="H1745" s="3">
        <v>0.827240825</v>
      </c>
      <c r="I1745" s="3">
        <v>-0.137017593</v>
      </c>
      <c r="J1745" s="3">
        <v>0.568272293</v>
      </c>
    </row>
    <row r="1746">
      <c r="A1746" s="1" t="s">
        <v>161</v>
      </c>
      <c r="B1746" s="1" t="s">
        <v>42</v>
      </c>
      <c r="C1746" s="1">
        <v>2019.0</v>
      </c>
      <c r="D1746" s="2">
        <v>4.914393425</v>
      </c>
      <c r="E1746" s="3">
        <v>9.580385208</v>
      </c>
      <c r="F1746" s="3">
        <v>0.763051689</v>
      </c>
      <c r="G1746" s="3">
        <v>57.59999847</v>
      </c>
      <c r="H1746" s="3">
        <v>0.736349881</v>
      </c>
      <c r="I1746" s="3">
        <v>-0.203892961</v>
      </c>
      <c r="J1746" s="3">
        <v>0.84625423</v>
      </c>
    </row>
    <row r="1747">
      <c r="A1747" s="1" t="s">
        <v>173</v>
      </c>
      <c r="B1747" s="1" t="s">
        <v>42</v>
      </c>
      <c r="C1747" s="1">
        <v>2019.0</v>
      </c>
      <c r="D1747" s="2">
        <v>5.163627148</v>
      </c>
      <c r="E1747" s="3">
        <v>7.641712666</v>
      </c>
      <c r="F1747" s="3">
        <v>0.693870127</v>
      </c>
      <c r="G1747" s="3">
        <v>57.0</v>
      </c>
      <c r="H1747" s="3">
        <v>0.676595271</v>
      </c>
      <c r="I1747" s="3">
        <v>0.412655413</v>
      </c>
      <c r="J1747" s="3">
        <v>0.798108101</v>
      </c>
    </row>
    <row r="1748">
      <c r="A1748" s="1" t="s">
        <v>61</v>
      </c>
      <c r="B1748" s="1" t="s">
        <v>36</v>
      </c>
      <c r="C1748" s="1">
        <v>2019.0</v>
      </c>
      <c r="D1748" s="2">
        <v>4.89183569</v>
      </c>
      <c r="E1748" s="3">
        <v>9.615089417</v>
      </c>
      <c r="F1748" s="3">
        <v>0.674976051</v>
      </c>
      <c r="G1748" s="3">
        <v>64.69999695</v>
      </c>
      <c r="H1748" s="3">
        <v>0.81053412</v>
      </c>
      <c r="I1748" s="3">
        <v>-0.262911677</v>
      </c>
      <c r="J1748" s="3">
        <v>0.647223175</v>
      </c>
    </row>
    <row r="1749">
      <c r="A1749" s="1" t="s">
        <v>12</v>
      </c>
      <c r="B1749" s="1" t="s">
        <v>3</v>
      </c>
      <c r="C1749" s="1">
        <v>2019.0</v>
      </c>
      <c r="D1749" s="2">
        <v>7.035472393</v>
      </c>
      <c r="E1749" s="3">
        <v>10.89440918</v>
      </c>
      <c r="F1749" s="3">
        <v>0.885667324</v>
      </c>
      <c r="G1749" s="3">
        <v>70.90000153</v>
      </c>
      <c r="H1749" s="3">
        <v>0.884751558</v>
      </c>
      <c r="I1749" s="3">
        <v>0.052630946</v>
      </c>
      <c r="J1749" s="3">
        <v>0.46225515</v>
      </c>
    </row>
    <row r="1750">
      <c r="A1750" s="1" t="s">
        <v>62</v>
      </c>
      <c r="B1750" s="1" t="s">
        <v>42</v>
      </c>
      <c r="C1750" s="1">
        <v>2019.0</v>
      </c>
      <c r="D1750" s="2">
        <v>4.96680975</v>
      </c>
      <c r="E1750" s="3">
        <v>8.584093094</v>
      </c>
      <c r="F1750" s="3">
        <v>0.746247828</v>
      </c>
      <c r="G1750" s="3">
        <v>58.0</v>
      </c>
      <c r="H1750" s="3">
        <v>0.787447751</v>
      </c>
      <c r="I1750" s="3">
        <v>0.114406519</v>
      </c>
      <c r="J1750" s="3">
        <v>0.85666585</v>
      </c>
    </row>
    <row r="1751">
      <c r="A1751" s="1" t="s">
        <v>13</v>
      </c>
      <c r="B1751" s="1" t="s">
        <v>3</v>
      </c>
      <c r="C1751" s="1">
        <v>2019.0</v>
      </c>
      <c r="D1751" s="2">
        <v>5.952157497</v>
      </c>
      <c r="E1751" s="3">
        <v>10.29962921</v>
      </c>
      <c r="F1751" s="3">
        <v>0.890809536</v>
      </c>
      <c r="G1751" s="3">
        <v>70.90000153</v>
      </c>
      <c r="H1751" s="3">
        <v>0.613584101</v>
      </c>
      <c r="I1751" s="3">
        <v>-0.291155934</v>
      </c>
      <c r="J1751" s="3">
        <v>0.848003805</v>
      </c>
    </row>
    <row r="1752">
      <c r="A1752" s="1" t="s">
        <v>63</v>
      </c>
      <c r="B1752" s="1" t="s">
        <v>5</v>
      </c>
      <c r="C1752" s="1">
        <v>2019.0</v>
      </c>
      <c r="D1752" s="2">
        <v>6.262175083</v>
      </c>
      <c r="E1752" s="3">
        <v>9.067820549</v>
      </c>
      <c r="F1752" s="3">
        <v>0.774074376</v>
      </c>
      <c r="G1752" s="3">
        <v>62.29999924</v>
      </c>
      <c r="H1752" s="3">
        <v>0.90067631</v>
      </c>
      <c r="I1752" s="3">
        <v>-0.065429918</v>
      </c>
      <c r="J1752" s="3">
        <v>0.772577941</v>
      </c>
    </row>
    <row r="1753">
      <c r="A1753" s="1" t="s">
        <v>162</v>
      </c>
      <c r="B1753" s="1" t="s">
        <v>42</v>
      </c>
      <c r="C1753" s="1">
        <v>2019.0</v>
      </c>
      <c r="D1753" s="2">
        <v>4.76768446</v>
      </c>
      <c r="E1753" s="3">
        <v>7.84194088</v>
      </c>
      <c r="F1753" s="3">
        <v>0.655124187</v>
      </c>
      <c r="G1753" s="3">
        <v>53.29999924</v>
      </c>
      <c r="H1753" s="3">
        <v>0.691399097</v>
      </c>
      <c r="I1753" s="3">
        <v>0.095537141</v>
      </c>
      <c r="J1753" s="3">
        <v>0.755585492</v>
      </c>
    </row>
    <row r="1754">
      <c r="A1754" s="1" t="s">
        <v>65</v>
      </c>
      <c r="B1754" s="1" t="s">
        <v>5</v>
      </c>
      <c r="C1754" s="1">
        <v>2019.0</v>
      </c>
      <c r="D1754" s="2">
        <v>5.930051327</v>
      </c>
      <c r="E1754" s="3">
        <v>8.632958412</v>
      </c>
      <c r="F1754" s="3">
        <v>0.797148347</v>
      </c>
      <c r="G1754" s="3">
        <v>63.0</v>
      </c>
      <c r="H1754" s="3">
        <v>0.846190035</v>
      </c>
      <c r="I1754" s="3">
        <v>0.061670292</v>
      </c>
      <c r="J1754" s="3">
        <v>0.814962924</v>
      </c>
    </row>
    <row r="1755">
      <c r="A1755" s="1" t="s">
        <v>66</v>
      </c>
      <c r="B1755" s="1" t="s">
        <v>19</v>
      </c>
      <c r="C1755" s="1">
        <v>2019.0</v>
      </c>
      <c r="D1755" s="2">
        <v>5.659317017</v>
      </c>
      <c r="E1755" s="3">
        <v>10.99521828</v>
      </c>
      <c r="F1755" s="3">
        <v>0.855825663</v>
      </c>
      <c r="G1755" s="4"/>
      <c r="H1755" s="3">
        <v>0.726852179</v>
      </c>
      <c r="I1755" s="3">
        <v>0.063231945</v>
      </c>
      <c r="J1755" s="3">
        <v>0.431973636</v>
      </c>
    </row>
    <row r="1756">
      <c r="A1756" s="1" t="s">
        <v>14</v>
      </c>
      <c r="B1756" s="1" t="s">
        <v>15</v>
      </c>
      <c r="C1756" s="1">
        <v>2019.0</v>
      </c>
      <c r="D1756" s="2">
        <v>6.000259876</v>
      </c>
      <c r="E1756" s="3">
        <v>10.39357376</v>
      </c>
      <c r="F1756" s="3">
        <v>0.94651556</v>
      </c>
      <c r="G1756" s="3">
        <v>67.19999695</v>
      </c>
      <c r="H1756" s="3">
        <v>0.798041046</v>
      </c>
      <c r="I1756" s="3">
        <v>-0.198927522</v>
      </c>
      <c r="J1756" s="3">
        <v>0.883571446</v>
      </c>
    </row>
    <row r="1757">
      <c r="A1757" s="1" t="s">
        <v>143</v>
      </c>
      <c r="B1757" s="1" t="s">
        <v>3</v>
      </c>
      <c r="C1757" s="1">
        <v>2019.0</v>
      </c>
      <c r="D1757" s="2">
        <v>7.532504559</v>
      </c>
      <c r="E1757" s="3">
        <v>10.94945812</v>
      </c>
      <c r="F1757" s="3">
        <v>0.981824577</v>
      </c>
      <c r="G1757" s="3">
        <v>72.0</v>
      </c>
      <c r="H1757" s="3">
        <v>0.959470093</v>
      </c>
      <c r="I1757" s="4"/>
      <c r="J1757" s="3">
        <v>0.698707938</v>
      </c>
    </row>
    <row r="1758">
      <c r="A1758" s="1" t="s">
        <v>67</v>
      </c>
      <c r="B1758" s="1" t="s">
        <v>25</v>
      </c>
      <c r="C1758" s="1">
        <v>2019.0</v>
      </c>
      <c r="D1758" s="2">
        <v>3.24876976</v>
      </c>
      <c r="E1758" s="3">
        <v>8.796131134</v>
      </c>
      <c r="F1758" s="3">
        <v>0.560780764</v>
      </c>
      <c r="G1758" s="3">
        <v>60.29999924</v>
      </c>
      <c r="H1758" s="3">
        <v>0.875540316</v>
      </c>
      <c r="I1758" s="3">
        <v>0.110719964</v>
      </c>
      <c r="J1758" s="3">
        <v>0.751979411</v>
      </c>
    </row>
    <row r="1759">
      <c r="A1759" s="1" t="s">
        <v>68</v>
      </c>
      <c r="B1759" s="1" t="s">
        <v>47</v>
      </c>
      <c r="C1759" s="1">
        <v>2019.0</v>
      </c>
      <c r="D1759" s="2">
        <v>5.346512794</v>
      </c>
      <c r="E1759" s="3">
        <v>9.380740166</v>
      </c>
      <c r="F1759" s="3">
        <v>0.80191803</v>
      </c>
      <c r="G1759" s="3">
        <v>62.79999924</v>
      </c>
      <c r="H1759" s="3">
        <v>0.865859151</v>
      </c>
      <c r="I1759" s="3">
        <v>0.551963031</v>
      </c>
      <c r="J1759" s="3">
        <v>0.860784769</v>
      </c>
    </row>
    <row r="1760">
      <c r="A1760" s="1" t="s">
        <v>16</v>
      </c>
      <c r="B1760" s="1" t="s">
        <v>10</v>
      </c>
      <c r="C1760" s="1">
        <v>2019.0</v>
      </c>
      <c r="D1760" s="2">
        <v>5.006145954</v>
      </c>
      <c r="E1760" s="3">
        <v>9.552820206</v>
      </c>
      <c r="F1760" s="3">
        <v>0.698293149</v>
      </c>
      <c r="G1760" s="3">
        <v>66.30000305</v>
      </c>
      <c r="H1760" s="3">
        <v>0.623282075</v>
      </c>
      <c r="I1760" s="3">
        <v>0.130693048</v>
      </c>
      <c r="J1760" s="3">
        <v>0.728306532</v>
      </c>
    </row>
    <row r="1761">
      <c r="A1761" s="1" t="s">
        <v>69</v>
      </c>
      <c r="B1761" s="1" t="s">
        <v>3</v>
      </c>
      <c r="C1761" s="1">
        <v>2019.0</v>
      </c>
      <c r="D1761" s="2">
        <v>7.254841328</v>
      </c>
      <c r="E1761" s="3">
        <v>11.36999321</v>
      </c>
      <c r="F1761" s="3">
        <v>0.943726361</v>
      </c>
      <c r="G1761" s="3">
        <v>71.09999847</v>
      </c>
      <c r="H1761" s="3">
        <v>0.892458677</v>
      </c>
      <c r="I1761" s="3">
        <v>0.068902165</v>
      </c>
      <c r="J1761" s="3">
        <v>0.372803569</v>
      </c>
    </row>
    <row r="1762">
      <c r="A1762" s="1" t="s">
        <v>70</v>
      </c>
      <c r="B1762" s="1" t="s">
        <v>10</v>
      </c>
      <c r="C1762" s="1">
        <v>2019.0</v>
      </c>
      <c r="D1762" s="2">
        <v>7.331779957</v>
      </c>
      <c r="E1762" s="3">
        <v>10.61668396</v>
      </c>
      <c r="F1762" s="3">
        <v>0.946010649</v>
      </c>
      <c r="G1762" s="3">
        <v>72.40000153</v>
      </c>
      <c r="H1762" s="3">
        <v>0.834491909</v>
      </c>
      <c r="I1762" s="3">
        <v>0.08013881</v>
      </c>
      <c r="J1762" s="3">
        <v>0.742867768</v>
      </c>
    </row>
    <row r="1763">
      <c r="A1763" s="1" t="s">
        <v>17</v>
      </c>
      <c r="B1763" s="1" t="s">
        <v>3</v>
      </c>
      <c r="C1763" s="1">
        <v>2019.0</v>
      </c>
      <c r="D1763" s="2">
        <v>6.445416927</v>
      </c>
      <c r="E1763" s="3">
        <v>10.6628685</v>
      </c>
      <c r="F1763" s="3">
        <v>0.83840245</v>
      </c>
      <c r="G1763" s="3">
        <v>71.90000153</v>
      </c>
      <c r="H1763" s="3">
        <v>0.709478855</v>
      </c>
      <c r="I1763" s="3">
        <v>-0.086302891</v>
      </c>
      <c r="J1763" s="3">
        <v>0.865528047</v>
      </c>
    </row>
    <row r="1764">
      <c r="A1764" s="1" t="s">
        <v>149</v>
      </c>
      <c r="B1764" s="1" t="s">
        <v>42</v>
      </c>
      <c r="C1764" s="1">
        <v>2019.0</v>
      </c>
      <c r="D1764" s="2">
        <v>5.392012119</v>
      </c>
      <c r="E1764" s="3">
        <v>8.542204857</v>
      </c>
      <c r="F1764" s="3">
        <v>0.67938602</v>
      </c>
      <c r="G1764" s="3">
        <v>54.79999924</v>
      </c>
      <c r="H1764" s="3">
        <v>0.735711992</v>
      </c>
      <c r="I1764" s="3">
        <v>-0.018124701</v>
      </c>
      <c r="J1764" s="3">
        <v>0.799271226</v>
      </c>
    </row>
    <row r="1765">
      <c r="A1765" s="1" t="s">
        <v>71</v>
      </c>
      <c r="B1765" s="1" t="s">
        <v>5</v>
      </c>
      <c r="C1765" s="1">
        <v>2019.0</v>
      </c>
      <c r="D1765" s="2">
        <v>6.309238911</v>
      </c>
      <c r="E1765" s="3">
        <v>9.234482765</v>
      </c>
      <c r="F1765" s="3">
        <v>0.877814472</v>
      </c>
      <c r="G1765" s="3">
        <v>66.59999847</v>
      </c>
      <c r="H1765" s="3">
        <v>0.890670836</v>
      </c>
      <c r="I1765" s="3">
        <v>-0.14322944</v>
      </c>
      <c r="J1765" s="3">
        <v>0.885330021</v>
      </c>
    </row>
    <row r="1766">
      <c r="A1766" s="1" t="s">
        <v>18</v>
      </c>
      <c r="B1766" s="1" t="s">
        <v>19</v>
      </c>
      <c r="C1766" s="1">
        <v>2019.0</v>
      </c>
      <c r="D1766" s="2">
        <v>5.908039093</v>
      </c>
      <c r="E1766" s="3">
        <v>10.63819408</v>
      </c>
      <c r="F1766" s="3">
        <v>0.877650917</v>
      </c>
      <c r="G1766" s="3">
        <v>74.09999847</v>
      </c>
      <c r="H1766" s="3">
        <v>0.806471527</v>
      </c>
      <c r="I1766" s="3">
        <v>-0.259253263</v>
      </c>
      <c r="J1766" s="3">
        <v>0.617187858</v>
      </c>
    </row>
    <row r="1767">
      <c r="A1767" s="1" t="s">
        <v>20</v>
      </c>
      <c r="B1767" s="1" t="s">
        <v>10</v>
      </c>
      <c r="C1767" s="1">
        <v>2019.0</v>
      </c>
      <c r="D1767" s="2">
        <v>4.452548027</v>
      </c>
      <c r="E1767" s="3">
        <v>9.164418221</v>
      </c>
      <c r="F1767" s="3">
        <v>0.792559683</v>
      </c>
      <c r="G1767" s="3">
        <v>67.59999847</v>
      </c>
      <c r="H1767" s="3">
        <v>0.725755811</v>
      </c>
      <c r="I1767" s="3">
        <v>-0.165087953</v>
      </c>
      <c r="J1767" s="4"/>
    </row>
    <row r="1768">
      <c r="A1768" s="1" t="s">
        <v>72</v>
      </c>
      <c r="B1768" s="1" t="s">
        <v>36</v>
      </c>
      <c r="C1768" s="1">
        <v>2019.0</v>
      </c>
      <c r="D1768" s="2">
        <v>6.272268295</v>
      </c>
      <c r="E1768" s="3">
        <v>10.17929173</v>
      </c>
      <c r="F1768" s="3">
        <v>0.951050103</v>
      </c>
      <c r="G1768" s="3">
        <v>65.0</v>
      </c>
      <c r="H1768" s="3">
        <v>0.852387428</v>
      </c>
      <c r="I1768" s="3">
        <v>-0.058803622</v>
      </c>
      <c r="J1768" s="3">
        <v>0.708279192</v>
      </c>
    </row>
    <row r="1769">
      <c r="A1769" s="1" t="s">
        <v>73</v>
      </c>
      <c r="B1769" s="1" t="s">
        <v>42</v>
      </c>
      <c r="C1769" s="1">
        <v>2019.0</v>
      </c>
      <c r="D1769" s="2">
        <v>4.618850231</v>
      </c>
      <c r="E1769" s="3">
        <v>8.434075356</v>
      </c>
      <c r="F1769" s="3">
        <v>0.675931633</v>
      </c>
      <c r="G1769" s="3">
        <v>57.70000076</v>
      </c>
      <c r="H1769" s="3">
        <v>0.817757487</v>
      </c>
      <c r="I1769" s="3">
        <v>0.303417891</v>
      </c>
      <c r="J1769" s="3">
        <v>0.794370294</v>
      </c>
    </row>
    <row r="1770">
      <c r="A1770" s="1" t="s">
        <v>130</v>
      </c>
      <c r="B1770" s="1" t="s">
        <v>15</v>
      </c>
      <c r="C1770" s="1">
        <v>2019.0</v>
      </c>
      <c r="D1770" s="2">
        <v>6.425144196</v>
      </c>
      <c r="E1770" s="3">
        <v>9.334190369</v>
      </c>
      <c r="F1770" s="3">
        <v>0.842511177</v>
      </c>
      <c r="G1770" s="4"/>
      <c r="H1770" s="3">
        <v>0.841189623</v>
      </c>
      <c r="I1770" s="3">
        <v>0.244229168</v>
      </c>
      <c r="J1770" s="3">
        <v>0.920297265</v>
      </c>
    </row>
    <row r="1771">
      <c r="A1771" s="1" t="s">
        <v>74</v>
      </c>
      <c r="B1771" s="1" t="s">
        <v>10</v>
      </c>
      <c r="C1771" s="1">
        <v>2019.0</v>
      </c>
      <c r="D1771" s="2">
        <v>6.106119633</v>
      </c>
      <c r="E1771" s="3">
        <v>10.76457882</v>
      </c>
      <c r="F1771" s="3">
        <v>0.841519773</v>
      </c>
      <c r="G1771" s="3">
        <v>70.09999847</v>
      </c>
      <c r="H1771" s="3">
        <v>0.867273808</v>
      </c>
      <c r="I1771" s="3">
        <v>-0.104722053</v>
      </c>
      <c r="J1771" s="4"/>
    </row>
    <row r="1772">
      <c r="A1772" s="1" t="s">
        <v>75</v>
      </c>
      <c r="B1772" s="1" t="s">
        <v>36</v>
      </c>
      <c r="C1772" s="1">
        <v>2019.0</v>
      </c>
      <c r="D1772" s="2">
        <v>5.685220718</v>
      </c>
      <c r="E1772" s="3">
        <v>8.567575455</v>
      </c>
      <c r="F1772" s="3">
        <v>0.877027869</v>
      </c>
      <c r="G1772" s="3">
        <v>65.80000305</v>
      </c>
      <c r="H1772" s="3">
        <v>0.920436263</v>
      </c>
      <c r="I1772" s="3">
        <v>-0.004854264</v>
      </c>
      <c r="J1772" s="3">
        <v>0.884539902</v>
      </c>
    </row>
    <row r="1773">
      <c r="A1773" s="1" t="s">
        <v>76</v>
      </c>
      <c r="B1773" s="1" t="s">
        <v>47</v>
      </c>
      <c r="C1773" s="1">
        <v>2019.0</v>
      </c>
      <c r="D1773" s="2">
        <v>5.196856022</v>
      </c>
      <c r="E1773" s="3">
        <v>8.967002869</v>
      </c>
      <c r="F1773" s="3">
        <v>0.729443908</v>
      </c>
      <c r="G1773" s="3">
        <v>60.5</v>
      </c>
      <c r="H1773" s="3">
        <v>0.90615344</v>
      </c>
      <c r="I1773" s="3">
        <v>0.058197066</v>
      </c>
      <c r="J1773" s="3">
        <v>0.620233715</v>
      </c>
    </row>
    <row r="1774">
      <c r="A1774" s="1" t="s">
        <v>77</v>
      </c>
      <c r="B1774" s="1" t="s">
        <v>15</v>
      </c>
      <c r="C1774" s="1">
        <v>2019.0</v>
      </c>
      <c r="D1774" s="2">
        <v>5.969753742</v>
      </c>
      <c r="E1774" s="3">
        <v>10.34298897</v>
      </c>
      <c r="F1774" s="3">
        <v>0.935501277</v>
      </c>
      <c r="G1774" s="3">
        <v>66.19999695</v>
      </c>
      <c r="H1774" s="3">
        <v>0.697935104</v>
      </c>
      <c r="I1774" s="3">
        <v>-0.198384285</v>
      </c>
      <c r="J1774" s="3">
        <v>0.789227486</v>
      </c>
    </row>
    <row r="1775">
      <c r="A1775" s="1" t="s">
        <v>21</v>
      </c>
      <c r="B1775" s="1" t="s">
        <v>10</v>
      </c>
      <c r="C1775" s="1">
        <v>2019.0</v>
      </c>
      <c r="D1775" s="2">
        <v>4.024219513</v>
      </c>
      <c r="E1775" s="3">
        <v>9.751047134</v>
      </c>
      <c r="F1775" s="3">
        <v>0.865968525</v>
      </c>
      <c r="G1775" s="3">
        <v>66.0</v>
      </c>
      <c r="H1775" s="3">
        <v>0.447001487</v>
      </c>
      <c r="I1775" s="3">
        <v>-0.09551619</v>
      </c>
      <c r="J1775" s="3">
        <v>0.890415609</v>
      </c>
    </row>
    <row r="1776">
      <c r="A1776" s="1" t="s">
        <v>163</v>
      </c>
      <c r="B1776" s="1" t="s">
        <v>42</v>
      </c>
      <c r="C1776" s="1">
        <v>2019.0</v>
      </c>
      <c r="D1776" s="2">
        <v>3.5117805</v>
      </c>
      <c r="E1776" s="3">
        <v>7.837206841</v>
      </c>
      <c r="F1776" s="3">
        <v>0.789705396</v>
      </c>
      <c r="G1776" s="3">
        <v>44.20000076</v>
      </c>
      <c r="H1776" s="3">
        <v>0.716313541</v>
      </c>
      <c r="I1776" s="3">
        <v>-0.126018867</v>
      </c>
      <c r="J1776" s="3">
        <v>0.914951444</v>
      </c>
    </row>
    <row r="1777">
      <c r="A1777" s="1" t="s">
        <v>131</v>
      </c>
      <c r="B1777" s="1" t="s">
        <v>42</v>
      </c>
      <c r="C1777" s="1">
        <v>2019.0</v>
      </c>
      <c r="D1777" s="2">
        <v>5.121460915</v>
      </c>
      <c r="E1777" s="3">
        <v>7.28319931</v>
      </c>
      <c r="F1777" s="3">
        <v>0.71247375</v>
      </c>
      <c r="G1777" s="3">
        <v>54.90000153</v>
      </c>
      <c r="H1777" s="3">
        <v>0.705874562</v>
      </c>
      <c r="I1777" s="3">
        <v>0.047898874</v>
      </c>
      <c r="J1777" s="3">
        <v>0.828468978</v>
      </c>
    </row>
    <row r="1778">
      <c r="A1778" s="1" t="s">
        <v>167</v>
      </c>
      <c r="B1778" s="1" t="s">
        <v>10</v>
      </c>
      <c r="C1778" s="1">
        <v>2019.0</v>
      </c>
      <c r="D1778" s="2">
        <v>5.33022213</v>
      </c>
      <c r="E1778" s="3">
        <v>10.02284431</v>
      </c>
      <c r="F1778" s="3">
        <v>0.826719344</v>
      </c>
      <c r="G1778" s="3">
        <v>65.19999695</v>
      </c>
      <c r="H1778" s="3">
        <v>0.761964321</v>
      </c>
      <c r="I1778" s="3">
        <v>-0.104554117</v>
      </c>
      <c r="J1778" s="3">
        <v>0.68641299</v>
      </c>
    </row>
    <row r="1779">
      <c r="A1779" s="1" t="s">
        <v>78</v>
      </c>
      <c r="B1779" s="1" t="s">
        <v>15</v>
      </c>
      <c r="C1779" s="1">
        <v>2019.0</v>
      </c>
      <c r="D1779" s="2">
        <v>6.064097881</v>
      </c>
      <c r="E1779" s="3">
        <v>10.52364635</v>
      </c>
      <c r="F1779" s="3">
        <v>0.917577505</v>
      </c>
      <c r="G1779" s="3">
        <v>66.69999695</v>
      </c>
      <c r="H1779" s="3">
        <v>0.780266464</v>
      </c>
      <c r="I1779" s="3">
        <v>-0.255955368</v>
      </c>
      <c r="J1779" s="3">
        <v>0.782501221</v>
      </c>
    </row>
    <row r="1780">
      <c r="A1780" s="1" t="s">
        <v>150</v>
      </c>
      <c r="B1780" s="1" t="s">
        <v>3</v>
      </c>
      <c r="C1780" s="1">
        <v>2019.0</v>
      </c>
      <c r="D1780" s="2">
        <v>7.404015541</v>
      </c>
      <c r="E1780" s="3">
        <v>11.64870167</v>
      </c>
      <c r="F1780" s="3">
        <v>0.912104547</v>
      </c>
      <c r="G1780" s="3">
        <v>71.59999847</v>
      </c>
      <c r="H1780" s="3">
        <v>0.930321217</v>
      </c>
      <c r="I1780" s="3">
        <v>-0.050124425</v>
      </c>
      <c r="J1780" s="3">
        <v>0.389598429</v>
      </c>
    </row>
    <row r="1781">
      <c r="A1781" s="1" t="s">
        <v>79</v>
      </c>
      <c r="B1781" s="1" t="s">
        <v>42</v>
      </c>
      <c r="C1781" s="1">
        <v>2019.0</v>
      </c>
      <c r="D1781" s="2">
        <v>4.339087486</v>
      </c>
      <c r="E1781" s="3">
        <v>7.368637085</v>
      </c>
      <c r="F1781" s="3">
        <v>0.700610101</v>
      </c>
      <c r="G1781" s="3">
        <v>57.29999924</v>
      </c>
      <c r="H1781" s="3">
        <v>0.549535215</v>
      </c>
      <c r="I1781" s="3">
        <v>-0.011192818</v>
      </c>
      <c r="J1781" s="3">
        <v>0.719982684</v>
      </c>
    </row>
    <row r="1782">
      <c r="A1782" s="1" t="s">
        <v>80</v>
      </c>
      <c r="B1782" s="1" t="s">
        <v>42</v>
      </c>
      <c r="C1782" s="1">
        <v>2019.0</v>
      </c>
      <c r="D1782" s="2">
        <v>3.869123697</v>
      </c>
      <c r="E1782" s="3">
        <v>7.324953556</v>
      </c>
      <c r="F1782" s="3">
        <v>0.548956096</v>
      </c>
      <c r="G1782" s="3">
        <v>57.09999847</v>
      </c>
      <c r="H1782" s="3">
        <v>0.764864206</v>
      </c>
      <c r="I1782" s="3">
        <v>-0.023410872</v>
      </c>
      <c r="J1782" s="3">
        <v>0.680247962</v>
      </c>
    </row>
    <row r="1783">
      <c r="A1783" s="1" t="s">
        <v>81</v>
      </c>
      <c r="B1783" s="1" t="s">
        <v>47</v>
      </c>
      <c r="C1783" s="1">
        <v>2019.0</v>
      </c>
      <c r="D1783" s="2">
        <v>5.427954197</v>
      </c>
      <c r="E1783" s="3">
        <v>10.2282629</v>
      </c>
      <c r="F1783" s="3">
        <v>0.842498839</v>
      </c>
      <c r="G1783" s="3">
        <v>65.69999695</v>
      </c>
      <c r="H1783" s="3">
        <v>0.915778697</v>
      </c>
      <c r="I1783" s="3">
        <v>0.12122006</v>
      </c>
      <c r="J1783" s="3">
        <v>0.781943917</v>
      </c>
    </row>
    <row r="1784">
      <c r="A1784" s="1" t="s">
        <v>82</v>
      </c>
      <c r="B1784" s="1" t="s">
        <v>42</v>
      </c>
      <c r="C1784" s="1">
        <v>2019.0</v>
      </c>
      <c r="D1784" s="2">
        <v>4.98799181</v>
      </c>
      <c r="E1784" s="3">
        <v>7.704833031</v>
      </c>
      <c r="F1784" s="3">
        <v>0.754558086</v>
      </c>
      <c r="G1784" s="3">
        <v>54.59999847</v>
      </c>
      <c r="H1784" s="3">
        <v>0.67040509</v>
      </c>
      <c r="I1784" s="3">
        <v>-0.0361422</v>
      </c>
      <c r="J1784" s="3">
        <v>0.846340001</v>
      </c>
    </row>
    <row r="1785">
      <c r="A1785" s="1" t="s">
        <v>151</v>
      </c>
      <c r="B1785" s="1" t="s">
        <v>3</v>
      </c>
      <c r="C1785" s="1">
        <v>2019.0</v>
      </c>
      <c r="D1785" s="2">
        <v>6.73297739</v>
      </c>
      <c r="E1785" s="3">
        <v>10.72401428</v>
      </c>
      <c r="F1785" s="3">
        <v>0.921578526</v>
      </c>
      <c r="G1785" s="3">
        <v>71.5</v>
      </c>
      <c r="H1785" s="3">
        <v>0.923966825</v>
      </c>
      <c r="I1785" s="3">
        <v>0.079577953</v>
      </c>
      <c r="J1785" s="3">
        <v>0.689410567</v>
      </c>
    </row>
    <row r="1786">
      <c r="A1786" s="1" t="s">
        <v>132</v>
      </c>
      <c r="B1786" s="1" t="s">
        <v>42</v>
      </c>
      <c r="C1786" s="1">
        <v>2019.0</v>
      </c>
      <c r="D1786" s="2">
        <v>4.152619362</v>
      </c>
      <c r="E1786" s="3">
        <v>8.613529205</v>
      </c>
      <c r="F1786" s="3">
        <v>0.798101962</v>
      </c>
      <c r="G1786" s="3">
        <v>59.79999924</v>
      </c>
      <c r="H1786" s="3">
        <v>0.627505183</v>
      </c>
      <c r="I1786" s="3">
        <v>-0.108434997</v>
      </c>
      <c r="J1786" s="3">
        <v>0.742890298</v>
      </c>
    </row>
    <row r="1787">
      <c r="A1787" s="1" t="s">
        <v>164</v>
      </c>
      <c r="B1787" s="1" t="s">
        <v>42</v>
      </c>
      <c r="C1787" s="1">
        <v>2019.0</v>
      </c>
      <c r="D1787" s="2">
        <v>6.241165161</v>
      </c>
      <c r="E1787" s="3">
        <v>10.07245255</v>
      </c>
      <c r="F1787" s="3">
        <v>0.913134277</v>
      </c>
      <c r="G1787" s="3">
        <v>63.90000153</v>
      </c>
      <c r="H1787" s="3">
        <v>0.893157899</v>
      </c>
      <c r="I1787" s="3">
        <v>-0.058579594</v>
      </c>
      <c r="J1787" s="3">
        <v>0.81020081</v>
      </c>
    </row>
    <row r="1788">
      <c r="A1788" s="1" t="s">
        <v>22</v>
      </c>
      <c r="B1788" s="1" t="s">
        <v>5</v>
      </c>
      <c r="C1788" s="1">
        <v>2019.0</v>
      </c>
      <c r="D1788" s="2">
        <v>6.431945324</v>
      </c>
      <c r="E1788" s="3">
        <v>9.906707764</v>
      </c>
      <c r="F1788" s="3">
        <v>0.851685822</v>
      </c>
      <c r="G1788" s="3">
        <v>65.80000305</v>
      </c>
      <c r="H1788" s="3">
        <v>0.903384447</v>
      </c>
      <c r="I1788" s="3">
        <v>-0.14559029</v>
      </c>
      <c r="J1788" s="3">
        <v>0.808537602</v>
      </c>
    </row>
    <row r="1789">
      <c r="A1789" s="1" t="s">
        <v>83</v>
      </c>
      <c r="B1789" s="1" t="s">
        <v>36</v>
      </c>
      <c r="C1789" s="1">
        <v>2019.0</v>
      </c>
      <c r="D1789" s="2">
        <v>5.803450584</v>
      </c>
      <c r="E1789" s="3">
        <v>9.47502327</v>
      </c>
      <c r="F1789" s="3">
        <v>0.809167087</v>
      </c>
      <c r="G1789" s="3">
        <v>64.5</v>
      </c>
      <c r="H1789" s="3">
        <v>0.783664584</v>
      </c>
      <c r="I1789" s="3">
        <v>-0.09557578</v>
      </c>
      <c r="J1789" s="3">
        <v>0.883822501</v>
      </c>
    </row>
    <row r="1790">
      <c r="A1790" s="1" t="s">
        <v>133</v>
      </c>
      <c r="B1790" s="1" t="s">
        <v>19</v>
      </c>
      <c r="C1790" s="1">
        <v>2019.0</v>
      </c>
      <c r="D1790" s="2">
        <v>5.562905312</v>
      </c>
      <c r="E1790" s="3">
        <v>9.430119514</v>
      </c>
      <c r="F1790" s="3">
        <v>0.945758104</v>
      </c>
      <c r="G1790" s="3">
        <v>60.29999924</v>
      </c>
      <c r="H1790" s="3">
        <v>0.71067518</v>
      </c>
      <c r="I1790" s="3">
        <v>0.144906044</v>
      </c>
      <c r="J1790" s="3">
        <v>0.873166919</v>
      </c>
    </row>
    <row r="1791">
      <c r="A1791" s="1" t="s">
        <v>134</v>
      </c>
      <c r="B1791" s="1" t="s">
        <v>15</v>
      </c>
      <c r="C1791" s="1">
        <v>2019.0</v>
      </c>
      <c r="D1791" s="2">
        <v>5.386024952</v>
      </c>
      <c r="E1791" s="3">
        <v>9.977564812</v>
      </c>
      <c r="F1791" s="3">
        <v>0.831624925</v>
      </c>
      <c r="G1791" s="3">
        <v>67.0</v>
      </c>
      <c r="H1791" s="3">
        <v>0.694162488</v>
      </c>
      <c r="I1791" s="3">
        <v>-0.108958878</v>
      </c>
      <c r="J1791" s="3">
        <v>0.81999737</v>
      </c>
    </row>
    <row r="1792">
      <c r="A1792" s="1" t="s">
        <v>158</v>
      </c>
      <c r="B1792" s="1" t="s">
        <v>10</v>
      </c>
      <c r="C1792" s="1">
        <v>2019.0</v>
      </c>
      <c r="D1792" s="2">
        <v>5.056751728</v>
      </c>
      <c r="E1792" s="3">
        <v>9.014033318</v>
      </c>
      <c r="F1792" s="3">
        <v>0.534804046</v>
      </c>
      <c r="G1792" s="3">
        <v>63.70000076</v>
      </c>
      <c r="H1792" s="3">
        <v>0.756747842</v>
      </c>
      <c r="I1792" s="3">
        <v>-0.253495485</v>
      </c>
      <c r="J1792" s="3">
        <v>0.756867409</v>
      </c>
    </row>
    <row r="1793">
      <c r="A1793" s="1" t="s">
        <v>84</v>
      </c>
      <c r="B1793" s="1" t="s">
        <v>42</v>
      </c>
      <c r="C1793" s="1">
        <v>2019.0</v>
      </c>
      <c r="D1793" s="2">
        <v>4.932132721</v>
      </c>
      <c r="E1793" s="3">
        <v>7.158658028</v>
      </c>
      <c r="F1793" s="3">
        <v>0.742303729</v>
      </c>
      <c r="G1793" s="3">
        <v>50.40000153</v>
      </c>
      <c r="H1793" s="3">
        <v>0.869810224</v>
      </c>
      <c r="I1793" s="3">
        <v>0.071251377</v>
      </c>
      <c r="J1793" s="3">
        <v>0.681900442</v>
      </c>
    </row>
    <row r="1794">
      <c r="A1794" s="1" t="s">
        <v>168</v>
      </c>
      <c r="B1794" s="1" t="s">
        <v>47</v>
      </c>
      <c r="C1794" s="1">
        <v>2019.0</v>
      </c>
      <c r="D1794" s="2">
        <v>4.43423748</v>
      </c>
      <c r="E1794" s="3">
        <v>8.482505798</v>
      </c>
      <c r="F1794" s="3">
        <v>0.762994885</v>
      </c>
      <c r="G1794" s="3">
        <v>60.90000153</v>
      </c>
      <c r="H1794" s="3">
        <v>0.899064302</v>
      </c>
      <c r="I1794" s="3">
        <v>0.563264906</v>
      </c>
      <c r="J1794" s="3">
        <v>0.681795835</v>
      </c>
    </row>
    <row r="1795">
      <c r="A1795" s="1" t="s">
        <v>135</v>
      </c>
      <c r="B1795" s="1" t="s">
        <v>42</v>
      </c>
      <c r="C1795" s="1">
        <v>2019.0</v>
      </c>
      <c r="D1795" s="2">
        <v>4.435811043</v>
      </c>
      <c r="E1795" s="3">
        <v>9.211297989</v>
      </c>
      <c r="F1795" s="3">
        <v>0.844592154</v>
      </c>
      <c r="G1795" s="3">
        <v>56.09999847</v>
      </c>
      <c r="H1795" s="3">
        <v>0.739034534</v>
      </c>
      <c r="I1795" s="3">
        <v>-0.179359481</v>
      </c>
      <c r="J1795" s="3">
        <v>0.879070699</v>
      </c>
    </row>
    <row r="1796">
      <c r="A1796" s="1" t="s">
        <v>85</v>
      </c>
      <c r="B1796" s="1" t="s">
        <v>25</v>
      </c>
      <c r="C1796" s="1">
        <v>2019.0</v>
      </c>
      <c r="D1796" s="2">
        <v>5.448724747</v>
      </c>
      <c r="E1796" s="3">
        <v>8.274377823</v>
      </c>
      <c r="F1796" s="3">
        <v>0.772273064</v>
      </c>
      <c r="G1796" s="3">
        <v>61.29999924</v>
      </c>
      <c r="H1796" s="3">
        <v>0.790347695</v>
      </c>
      <c r="I1796" s="3">
        <v>0.154957801</v>
      </c>
      <c r="J1796" s="3">
        <v>0.711842477</v>
      </c>
    </row>
    <row r="1797">
      <c r="A1797" s="1" t="s">
        <v>23</v>
      </c>
      <c r="B1797" s="1" t="s">
        <v>3</v>
      </c>
      <c r="C1797" s="1">
        <v>2019.0</v>
      </c>
      <c r="D1797" s="2">
        <v>7.42526865</v>
      </c>
      <c r="E1797" s="3">
        <v>10.94701099</v>
      </c>
      <c r="F1797" s="3">
        <v>0.941477478</v>
      </c>
      <c r="G1797" s="3">
        <v>71.40000153</v>
      </c>
      <c r="H1797" s="3">
        <v>0.88559252</v>
      </c>
      <c r="I1797" s="3">
        <v>0.208546594</v>
      </c>
      <c r="J1797" s="3">
        <v>0.360068113</v>
      </c>
    </row>
    <row r="1798">
      <c r="A1798" s="1" t="s">
        <v>86</v>
      </c>
      <c r="B1798" s="1" t="s">
        <v>1</v>
      </c>
      <c r="C1798" s="1">
        <v>2019.0</v>
      </c>
      <c r="D1798" s="2">
        <v>7.205174446</v>
      </c>
      <c r="E1798" s="3">
        <v>10.67151928</v>
      </c>
      <c r="F1798" s="3">
        <v>0.938821197</v>
      </c>
      <c r="G1798" s="3">
        <v>70.19999695</v>
      </c>
      <c r="H1798" s="3">
        <v>0.912042379</v>
      </c>
      <c r="I1798" s="3">
        <v>0.152174622</v>
      </c>
      <c r="J1798" s="3">
        <v>0.233831227</v>
      </c>
    </row>
    <row r="1799">
      <c r="A1799" s="1" t="s">
        <v>87</v>
      </c>
      <c r="B1799" s="1" t="s">
        <v>5</v>
      </c>
      <c r="C1799" s="1">
        <v>2019.0</v>
      </c>
      <c r="D1799" s="2">
        <v>6.112545013</v>
      </c>
      <c r="E1799" s="3">
        <v>8.584662437</v>
      </c>
      <c r="F1799" s="3">
        <v>0.873863935</v>
      </c>
      <c r="G1799" s="3">
        <v>65.5</v>
      </c>
      <c r="H1799" s="3">
        <v>0.882678449</v>
      </c>
      <c r="I1799" s="3">
        <v>0.027582021</v>
      </c>
      <c r="J1799" s="3">
        <v>0.62198174</v>
      </c>
    </row>
    <row r="1800">
      <c r="A1800" s="1" t="s">
        <v>88</v>
      </c>
      <c r="B1800" s="1" t="s">
        <v>42</v>
      </c>
      <c r="C1800" s="1">
        <v>2019.0</v>
      </c>
      <c r="D1800" s="2">
        <v>5.003544331</v>
      </c>
      <c r="E1800" s="3">
        <v>7.104510307</v>
      </c>
      <c r="F1800" s="3">
        <v>0.67695874</v>
      </c>
      <c r="G1800" s="3">
        <v>55.5</v>
      </c>
      <c r="H1800" s="3">
        <v>0.83136189</v>
      </c>
      <c r="I1800" s="3">
        <v>0.024871085</v>
      </c>
      <c r="J1800" s="3">
        <v>0.728855133</v>
      </c>
    </row>
    <row r="1801">
      <c r="A1801" s="1" t="s">
        <v>89</v>
      </c>
      <c r="B1801" s="1" t="s">
        <v>42</v>
      </c>
      <c r="C1801" s="1">
        <v>2019.0</v>
      </c>
      <c r="D1801" s="2">
        <v>4.266484261</v>
      </c>
      <c r="E1801" s="3">
        <v>8.532351494</v>
      </c>
      <c r="F1801" s="3">
        <v>0.734995186</v>
      </c>
      <c r="G1801" s="3">
        <v>54.40000153</v>
      </c>
      <c r="H1801" s="3">
        <v>0.746269286</v>
      </c>
      <c r="I1801" s="3">
        <v>0.021866294</v>
      </c>
      <c r="J1801" s="3">
        <v>0.873035729</v>
      </c>
    </row>
    <row r="1802">
      <c r="A1802" s="1" t="s">
        <v>136</v>
      </c>
      <c r="B1802" s="1" t="s">
        <v>15</v>
      </c>
      <c r="C1802" s="1">
        <v>2019.0</v>
      </c>
      <c r="D1802" s="2">
        <v>5.015485287</v>
      </c>
      <c r="E1802" s="3">
        <v>9.727708817</v>
      </c>
      <c r="F1802" s="3">
        <v>0.814638495</v>
      </c>
      <c r="G1802" s="3">
        <v>66.09999847</v>
      </c>
      <c r="H1802" s="3">
        <v>0.724710405</v>
      </c>
      <c r="I1802" s="3">
        <v>0.019857395</v>
      </c>
      <c r="J1802" s="3">
        <v>0.922597229</v>
      </c>
    </row>
    <row r="1803">
      <c r="A1803" s="1" t="s">
        <v>90</v>
      </c>
      <c r="B1803" s="1" t="s">
        <v>3</v>
      </c>
      <c r="C1803" s="1">
        <v>2019.0</v>
      </c>
      <c r="D1803" s="2">
        <v>7.442139626</v>
      </c>
      <c r="E1803" s="3">
        <v>11.07263565</v>
      </c>
      <c r="F1803" s="3">
        <v>0.941784024</v>
      </c>
      <c r="G1803" s="3">
        <v>71.40000153</v>
      </c>
      <c r="H1803" s="3">
        <v>0.954044461</v>
      </c>
      <c r="I1803" s="3">
        <v>0.105307363</v>
      </c>
      <c r="J1803" s="3">
        <v>0.270571798</v>
      </c>
    </row>
    <row r="1804">
      <c r="A1804" s="1" t="s">
        <v>24</v>
      </c>
      <c r="B1804" s="1" t="s">
        <v>25</v>
      </c>
      <c r="C1804" s="1">
        <v>2019.0</v>
      </c>
      <c r="D1804" s="2">
        <v>4.442717552</v>
      </c>
      <c r="E1804" s="3">
        <v>8.548215866</v>
      </c>
      <c r="F1804" s="3">
        <v>0.617295742</v>
      </c>
      <c r="G1804" s="3">
        <v>56.90000153</v>
      </c>
      <c r="H1804" s="3">
        <v>0.684675574</v>
      </c>
      <c r="I1804" s="3">
        <v>0.114548564</v>
      </c>
      <c r="J1804" s="3">
        <v>0.775998056</v>
      </c>
    </row>
    <row r="1805">
      <c r="A1805" s="1" t="s">
        <v>91</v>
      </c>
      <c r="B1805" s="1" t="s">
        <v>5</v>
      </c>
      <c r="C1805" s="1">
        <v>2019.0</v>
      </c>
      <c r="D1805" s="2">
        <v>6.085955143</v>
      </c>
      <c r="E1805" s="3">
        <v>10.35912609</v>
      </c>
      <c r="F1805" s="3">
        <v>0.885721385</v>
      </c>
      <c r="G1805" s="3">
        <v>68.69999695</v>
      </c>
      <c r="H1805" s="3">
        <v>0.882961094</v>
      </c>
      <c r="I1805" s="3">
        <v>-0.203115135</v>
      </c>
      <c r="J1805" s="3">
        <v>0.868827522</v>
      </c>
    </row>
    <row r="1806">
      <c r="A1806" s="1" t="s">
        <v>92</v>
      </c>
      <c r="B1806" s="1" t="s">
        <v>5</v>
      </c>
      <c r="C1806" s="1">
        <v>2019.0</v>
      </c>
      <c r="D1806" s="2">
        <v>5.652625561</v>
      </c>
      <c r="E1806" s="3">
        <v>9.518539429</v>
      </c>
      <c r="F1806" s="3">
        <v>0.892487168</v>
      </c>
      <c r="G1806" s="3">
        <v>65.80000305</v>
      </c>
      <c r="H1806" s="3">
        <v>0.876052618</v>
      </c>
      <c r="I1806" s="3">
        <v>0.019861795</v>
      </c>
      <c r="J1806" s="3">
        <v>0.881786108</v>
      </c>
    </row>
    <row r="1807">
      <c r="A1807" s="1" t="s">
        <v>93</v>
      </c>
      <c r="B1807" s="1" t="s">
        <v>5</v>
      </c>
      <c r="C1807" s="1">
        <v>2019.0</v>
      </c>
      <c r="D1807" s="2">
        <v>5.999381542</v>
      </c>
      <c r="E1807" s="3">
        <v>9.452122688</v>
      </c>
      <c r="F1807" s="3">
        <v>0.809075952</v>
      </c>
      <c r="G1807" s="3">
        <v>69.5</v>
      </c>
      <c r="H1807" s="3">
        <v>0.814805925</v>
      </c>
      <c r="I1807" s="3">
        <v>-0.132277295</v>
      </c>
      <c r="J1807" s="3">
        <v>0.873601913</v>
      </c>
    </row>
    <row r="1808">
      <c r="A1808" s="1" t="s">
        <v>94</v>
      </c>
      <c r="B1808" s="1" t="s">
        <v>47</v>
      </c>
      <c r="C1808" s="1">
        <v>2019.0</v>
      </c>
      <c r="D1808" s="2">
        <v>6.267745018</v>
      </c>
      <c r="E1808" s="3">
        <v>9.074733734</v>
      </c>
      <c r="F1808" s="3">
        <v>0.84509474</v>
      </c>
      <c r="G1808" s="3">
        <v>62.0</v>
      </c>
      <c r="H1808" s="3">
        <v>0.909598589</v>
      </c>
      <c r="I1808" s="3">
        <v>-0.084004894</v>
      </c>
      <c r="J1808" s="3">
        <v>0.748442113</v>
      </c>
    </row>
    <row r="1809">
      <c r="A1809" s="1" t="s">
        <v>26</v>
      </c>
      <c r="B1809" s="1" t="s">
        <v>15</v>
      </c>
      <c r="C1809" s="1">
        <v>2019.0</v>
      </c>
      <c r="D1809" s="2">
        <v>6.24209404</v>
      </c>
      <c r="E1809" s="3">
        <v>10.40909195</v>
      </c>
      <c r="F1809" s="3">
        <v>0.878268242</v>
      </c>
      <c r="G1809" s="3">
        <v>68.69999695</v>
      </c>
      <c r="H1809" s="3">
        <v>0.882885754</v>
      </c>
      <c r="I1809" s="3">
        <v>-0.234856516</v>
      </c>
      <c r="J1809" s="3">
        <v>0.696057379</v>
      </c>
    </row>
    <row r="1810">
      <c r="A1810" s="1" t="s">
        <v>95</v>
      </c>
      <c r="B1810" s="1" t="s">
        <v>3</v>
      </c>
      <c r="C1810" s="1">
        <v>2019.0</v>
      </c>
      <c r="D1810" s="2">
        <v>6.095473289</v>
      </c>
      <c r="E1810" s="3">
        <v>10.46154976</v>
      </c>
      <c r="F1810" s="3">
        <v>0.876082599</v>
      </c>
      <c r="G1810" s="3">
        <v>71.0</v>
      </c>
      <c r="H1810" s="3">
        <v>0.8823511</v>
      </c>
      <c r="I1810" s="3">
        <v>-0.238181174</v>
      </c>
      <c r="J1810" s="3">
        <v>0.915165603</v>
      </c>
    </row>
    <row r="1811">
      <c r="A1811" s="1" t="s">
        <v>27</v>
      </c>
      <c r="B1811" s="1" t="s">
        <v>15</v>
      </c>
      <c r="C1811" s="1">
        <v>2019.0</v>
      </c>
      <c r="D1811" s="2">
        <v>6.129942417</v>
      </c>
      <c r="E1811" s="3">
        <v>10.30916405</v>
      </c>
      <c r="F1811" s="3">
        <v>0.841905951</v>
      </c>
      <c r="G1811" s="3">
        <v>66.80000305</v>
      </c>
      <c r="H1811" s="3">
        <v>0.84754318</v>
      </c>
      <c r="I1811" s="3">
        <v>-0.225549594</v>
      </c>
      <c r="J1811" s="3">
        <v>0.954130709</v>
      </c>
    </row>
    <row r="1812">
      <c r="A1812" s="1" t="s">
        <v>96</v>
      </c>
      <c r="B1812" s="1" t="s">
        <v>36</v>
      </c>
      <c r="C1812" s="1">
        <v>2019.0</v>
      </c>
      <c r="D1812" s="2">
        <v>5.440523624</v>
      </c>
      <c r="E1812" s="3">
        <v>10.21297646</v>
      </c>
      <c r="F1812" s="3">
        <v>0.910098851</v>
      </c>
      <c r="G1812" s="3">
        <v>64.19999695</v>
      </c>
      <c r="H1812" s="3">
        <v>0.714766085</v>
      </c>
      <c r="I1812" s="3">
        <v>-0.119939663</v>
      </c>
      <c r="J1812" s="3">
        <v>0.847705066</v>
      </c>
    </row>
    <row r="1813">
      <c r="A1813" s="1" t="s">
        <v>97</v>
      </c>
      <c r="B1813" s="1" t="s">
        <v>42</v>
      </c>
      <c r="C1813" s="1">
        <v>2019.0</v>
      </c>
      <c r="D1813" s="2">
        <v>3.268152237</v>
      </c>
      <c r="E1813" s="3">
        <v>7.692296505</v>
      </c>
      <c r="F1813" s="3">
        <v>0.489458233</v>
      </c>
      <c r="G1813" s="3">
        <v>60.20000076</v>
      </c>
      <c r="H1813" s="3">
        <v>0.868999183</v>
      </c>
      <c r="I1813" s="3">
        <v>0.063509397</v>
      </c>
      <c r="J1813" s="3">
        <v>0.167970896</v>
      </c>
    </row>
    <row r="1814">
      <c r="A1814" s="1" t="s">
        <v>28</v>
      </c>
      <c r="B1814" s="1" t="s">
        <v>10</v>
      </c>
      <c r="C1814" s="1">
        <v>2019.0</v>
      </c>
      <c r="D1814" s="2">
        <v>6.561247349</v>
      </c>
      <c r="E1814" s="3">
        <v>10.71341705</v>
      </c>
      <c r="F1814" s="3">
        <v>0.911718428</v>
      </c>
      <c r="G1814" s="3">
        <v>64.0</v>
      </c>
      <c r="H1814" s="3">
        <v>0.891086578</v>
      </c>
      <c r="I1814" s="3">
        <v>-0.147963375</v>
      </c>
      <c r="J1814" s="4"/>
    </row>
    <row r="1815">
      <c r="A1815" s="1" t="s">
        <v>98</v>
      </c>
      <c r="B1815" s="1" t="s">
        <v>42</v>
      </c>
      <c r="C1815" s="1">
        <v>2019.0</v>
      </c>
      <c r="D1815" s="2">
        <v>5.488736629</v>
      </c>
      <c r="E1815" s="3">
        <v>8.1404562</v>
      </c>
      <c r="F1815" s="3">
        <v>0.687614083</v>
      </c>
      <c r="G1815" s="3">
        <v>59.40000153</v>
      </c>
      <c r="H1815" s="3">
        <v>0.758841753</v>
      </c>
      <c r="I1815" s="3">
        <v>-0.02160956</v>
      </c>
      <c r="J1815" s="3">
        <v>0.79567343</v>
      </c>
    </row>
    <row r="1816">
      <c r="A1816" s="1" t="s">
        <v>137</v>
      </c>
      <c r="B1816" s="1" t="s">
        <v>15</v>
      </c>
      <c r="C1816" s="1">
        <v>2019.0</v>
      </c>
      <c r="D1816" s="2">
        <v>6.241407394</v>
      </c>
      <c r="E1816" s="3">
        <v>9.815207481</v>
      </c>
      <c r="F1816" s="3">
        <v>0.903294265</v>
      </c>
      <c r="G1816" s="3">
        <v>66.90000153</v>
      </c>
      <c r="H1816" s="3">
        <v>0.752504587</v>
      </c>
      <c r="I1816" s="3">
        <v>-0.043919254</v>
      </c>
      <c r="J1816" s="3">
        <v>0.813141823</v>
      </c>
    </row>
    <row r="1817">
      <c r="A1817" s="1" t="s">
        <v>99</v>
      </c>
      <c r="B1817" s="1" t="s">
        <v>42</v>
      </c>
      <c r="C1817" s="1">
        <v>2019.0</v>
      </c>
      <c r="D1817" s="2">
        <v>3.447381496</v>
      </c>
      <c r="E1817" s="3">
        <v>7.411970139</v>
      </c>
      <c r="F1817" s="3">
        <v>0.610779762</v>
      </c>
      <c r="G1817" s="3">
        <v>52.90000153</v>
      </c>
      <c r="H1817" s="3">
        <v>0.717769563</v>
      </c>
      <c r="I1817" s="3">
        <v>0.075263605</v>
      </c>
      <c r="J1817" s="3">
        <v>0.873861432</v>
      </c>
    </row>
    <row r="1818">
      <c r="A1818" s="1" t="s">
        <v>100</v>
      </c>
      <c r="B1818" s="1" t="s">
        <v>47</v>
      </c>
      <c r="C1818" s="1">
        <v>2019.0</v>
      </c>
      <c r="D1818" s="2">
        <v>6.378359795</v>
      </c>
      <c r="E1818" s="3">
        <v>11.49560928</v>
      </c>
      <c r="F1818" s="3">
        <v>0.924918354</v>
      </c>
      <c r="G1818" s="3">
        <v>73.59999847</v>
      </c>
      <c r="H1818" s="3">
        <v>0.938041747</v>
      </c>
      <c r="I1818" s="3">
        <v>0.021643154</v>
      </c>
      <c r="J1818" s="3">
        <v>0.069619603</v>
      </c>
    </row>
    <row r="1819">
      <c r="A1819" s="1" t="s">
        <v>101</v>
      </c>
      <c r="B1819" s="1" t="s">
        <v>15</v>
      </c>
      <c r="C1819" s="1">
        <v>2019.0</v>
      </c>
      <c r="D1819" s="2">
        <v>6.243428707</v>
      </c>
      <c r="E1819" s="3">
        <v>10.37266159</v>
      </c>
      <c r="F1819" s="3">
        <v>0.933088303</v>
      </c>
      <c r="G1819" s="3">
        <v>68.5</v>
      </c>
      <c r="H1819" s="3">
        <v>0.771121562</v>
      </c>
      <c r="I1819" s="3">
        <v>-0.131159246</v>
      </c>
      <c r="J1819" s="3">
        <v>0.925846696</v>
      </c>
    </row>
    <row r="1820">
      <c r="A1820" s="1" t="s">
        <v>102</v>
      </c>
      <c r="B1820" s="1" t="s">
        <v>15</v>
      </c>
      <c r="C1820" s="1">
        <v>2019.0</v>
      </c>
      <c r="D1820" s="2">
        <v>6.665273666</v>
      </c>
      <c r="E1820" s="3">
        <v>10.5721941</v>
      </c>
      <c r="F1820" s="3">
        <v>0.949402273</v>
      </c>
      <c r="G1820" s="3">
        <v>70.69999695</v>
      </c>
      <c r="H1820" s="3">
        <v>0.945430517</v>
      </c>
      <c r="I1820" s="3">
        <v>-0.106444225</v>
      </c>
      <c r="J1820" s="3">
        <v>0.785441816</v>
      </c>
    </row>
    <row r="1821">
      <c r="A1821" s="1" t="s">
        <v>103</v>
      </c>
      <c r="B1821" s="1" t="s">
        <v>42</v>
      </c>
      <c r="C1821" s="1">
        <v>2019.0</v>
      </c>
      <c r="D1821" s="2">
        <v>5.034863472</v>
      </c>
      <c r="E1821" s="3">
        <v>9.53619957</v>
      </c>
      <c r="F1821" s="3">
        <v>0.847719729</v>
      </c>
      <c r="G1821" s="3">
        <v>56.20000076</v>
      </c>
      <c r="H1821" s="3">
        <v>0.73833853</v>
      </c>
      <c r="I1821" s="3">
        <v>-0.144646704</v>
      </c>
      <c r="J1821" s="3">
        <v>0.819823623</v>
      </c>
    </row>
    <row r="1822">
      <c r="A1822" s="1" t="s">
        <v>104</v>
      </c>
      <c r="B1822" s="1" t="s">
        <v>19</v>
      </c>
      <c r="C1822" s="1">
        <v>2019.0</v>
      </c>
      <c r="D1822" s="2">
        <v>5.902816772</v>
      </c>
      <c r="E1822" s="3">
        <v>10.66332531</v>
      </c>
      <c r="F1822" s="3">
        <v>0.783160865</v>
      </c>
      <c r="G1822" s="3">
        <v>73.09999847</v>
      </c>
      <c r="H1822" s="3">
        <v>0.706032395</v>
      </c>
      <c r="I1822" s="3">
        <v>-0.059652969</v>
      </c>
      <c r="J1822" s="3">
        <v>0.71769613</v>
      </c>
    </row>
    <row r="1823">
      <c r="A1823" s="1" t="s">
        <v>29</v>
      </c>
      <c r="B1823" s="1" t="s">
        <v>3</v>
      </c>
      <c r="C1823" s="1">
        <v>2019.0</v>
      </c>
      <c r="D1823" s="2">
        <v>6.457449436</v>
      </c>
      <c r="E1823" s="3">
        <v>10.61546421</v>
      </c>
      <c r="F1823" s="3">
        <v>0.949013472</v>
      </c>
      <c r="G1823" s="3">
        <v>72.09999847</v>
      </c>
      <c r="H1823" s="3">
        <v>0.777966738</v>
      </c>
      <c r="I1823" s="3">
        <v>-0.052578475</v>
      </c>
      <c r="J1823" s="3">
        <v>0.73033762</v>
      </c>
    </row>
    <row r="1824">
      <c r="A1824" s="1" t="s">
        <v>105</v>
      </c>
      <c r="B1824" s="1" t="s">
        <v>25</v>
      </c>
      <c r="C1824" s="1">
        <v>2019.0</v>
      </c>
      <c r="D1824" s="2">
        <v>4.213299274</v>
      </c>
      <c r="E1824" s="3">
        <v>9.520689964</v>
      </c>
      <c r="F1824" s="3">
        <v>0.814939141</v>
      </c>
      <c r="G1824" s="3">
        <v>67.0</v>
      </c>
      <c r="H1824" s="3">
        <v>0.824277341</v>
      </c>
      <c r="I1824" s="3">
        <v>0.044960734</v>
      </c>
      <c r="J1824" s="3">
        <v>0.863342285</v>
      </c>
    </row>
    <row r="1825">
      <c r="A1825" s="1" t="s">
        <v>106</v>
      </c>
      <c r="C1825" s="1">
        <v>2019.0</v>
      </c>
      <c r="D1825" s="2">
        <v>4.48253727</v>
      </c>
      <c r="E1825" s="3">
        <v>8.716377258</v>
      </c>
      <c r="F1825" s="3">
        <v>0.832550049</v>
      </c>
      <c r="G1825" s="4"/>
      <c r="H1825" s="3">
        <v>0.653488278</v>
      </c>
      <c r="I1825" s="3">
        <v>-0.132369906</v>
      </c>
      <c r="J1825" s="3">
        <v>0.829282761</v>
      </c>
    </row>
    <row r="1826">
      <c r="A1826" s="1" t="s">
        <v>30</v>
      </c>
      <c r="B1826" s="1" t="s">
        <v>3</v>
      </c>
      <c r="C1826" s="1">
        <v>2019.0</v>
      </c>
      <c r="D1826" s="2">
        <v>7.398092747</v>
      </c>
      <c r="E1826" s="3">
        <v>10.87522411</v>
      </c>
      <c r="F1826" s="3">
        <v>0.93364507</v>
      </c>
      <c r="G1826" s="3">
        <v>71.90000153</v>
      </c>
      <c r="H1826" s="3">
        <v>0.941515207</v>
      </c>
      <c r="I1826" s="3">
        <v>0.08712472</v>
      </c>
      <c r="J1826" s="3">
        <v>0.250087917</v>
      </c>
    </row>
    <row r="1827">
      <c r="A1827" s="1" t="s">
        <v>107</v>
      </c>
      <c r="B1827" s="1" t="s">
        <v>3</v>
      </c>
      <c r="C1827" s="1">
        <v>2019.0</v>
      </c>
      <c r="D1827" s="2">
        <v>7.69422102</v>
      </c>
      <c r="E1827" s="3">
        <v>11.16841984</v>
      </c>
      <c r="F1827" s="3">
        <v>0.948512852</v>
      </c>
      <c r="G1827" s="3">
        <v>72.5</v>
      </c>
      <c r="H1827" s="3">
        <v>0.913166702</v>
      </c>
      <c r="I1827" s="3">
        <v>0.029311452</v>
      </c>
      <c r="J1827" s="3">
        <v>0.293700755</v>
      </c>
    </row>
    <row r="1828">
      <c r="A1828" s="1" t="s">
        <v>108</v>
      </c>
      <c r="B1828" s="1" t="s">
        <v>19</v>
      </c>
      <c r="C1828" s="1">
        <v>2019.0</v>
      </c>
      <c r="D1828" s="2">
        <v>6.537089825</v>
      </c>
      <c r="E1828" s="3">
        <v>10.7974596</v>
      </c>
      <c r="F1828" s="3">
        <v>0.893430591</v>
      </c>
      <c r="G1828" s="4"/>
      <c r="H1828" s="3">
        <v>0.814484477</v>
      </c>
      <c r="I1828" s="3">
        <v>-0.128957808</v>
      </c>
      <c r="J1828" s="3">
        <v>0.71811235</v>
      </c>
    </row>
    <row r="1829">
      <c r="A1829" s="1" t="s">
        <v>109</v>
      </c>
      <c r="B1829" s="1" t="s">
        <v>36</v>
      </c>
      <c r="C1829" s="1">
        <v>2019.0</v>
      </c>
      <c r="D1829" s="2">
        <v>5.464015484</v>
      </c>
      <c r="E1829" s="3">
        <v>8.181798935</v>
      </c>
      <c r="F1829" s="3">
        <v>0.87982291</v>
      </c>
      <c r="G1829" s="3">
        <v>62.0</v>
      </c>
      <c r="H1829" s="4"/>
      <c r="I1829" s="3">
        <v>-0.050671123</v>
      </c>
      <c r="J1829" s="3">
        <v>0.490029365</v>
      </c>
    </row>
    <row r="1830">
      <c r="A1830" s="1" t="s">
        <v>110</v>
      </c>
      <c r="B1830" s="1" t="s">
        <v>42</v>
      </c>
      <c r="C1830" s="1">
        <v>2019.0</v>
      </c>
      <c r="D1830" s="2">
        <v>3.640154839</v>
      </c>
      <c r="E1830" s="3">
        <v>7.85463953</v>
      </c>
      <c r="F1830" s="3">
        <v>0.687267542</v>
      </c>
      <c r="G1830" s="3">
        <v>58.5</v>
      </c>
      <c r="H1830" s="3">
        <v>0.850132525</v>
      </c>
      <c r="I1830" s="3">
        <v>0.100826584</v>
      </c>
      <c r="J1830" s="3">
        <v>0.589293599</v>
      </c>
    </row>
    <row r="1831">
      <c r="A1831" s="1" t="s">
        <v>111</v>
      </c>
      <c r="B1831" s="1" t="s">
        <v>47</v>
      </c>
      <c r="C1831" s="1">
        <v>2019.0</v>
      </c>
      <c r="D1831" s="2">
        <v>6.02215147</v>
      </c>
      <c r="E1831" s="3">
        <v>9.798331261</v>
      </c>
      <c r="F1831" s="3">
        <v>0.903051019</v>
      </c>
      <c r="G1831" s="3">
        <v>68.30000305</v>
      </c>
      <c r="H1831" s="3">
        <v>0.898244619</v>
      </c>
      <c r="I1831" s="3">
        <v>0.307165354</v>
      </c>
      <c r="J1831" s="3">
        <v>0.87703979</v>
      </c>
    </row>
    <row r="1832">
      <c r="A1832" s="1" t="s">
        <v>112</v>
      </c>
      <c r="B1832" s="1" t="s">
        <v>42</v>
      </c>
      <c r="C1832" s="1">
        <v>2019.0</v>
      </c>
      <c r="D1832" s="2">
        <v>4.179493904</v>
      </c>
      <c r="E1832" s="3">
        <v>7.640375137</v>
      </c>
      <c r="F1832" s="3">
        <v>0.53870219</v>
      </c>
      <c r="G1832" s="3">
        <v>56.20000076</v>
      </c>
      <c r="H1832" s="3">
        <v>0.617419779</v>
      </c>
      <c r="I1832" s="3">
        <v>0.044211332</v>
      </c>
      <c r="J1832" s="3">
        <v>0.736675024</v>
      </c>
    </row>
    <row r="1833">
      <c r="A1833" s="1" t="s">
        <v>155</v>
      </c>
      <c r="B1833" s="1" t="s">
        <v>10</v>
      </c>
      <c r="C1833" s="1">
        <v>2019.0</v>
      </c>
      <c r="D1833" s="2">
        <v>4.315479755</v>
      </c>
      <c r="E1833" s="3">
        <v>9.314774513</v>
      </c>
      <c r="F1833" s="3">
        <v>0.609589279</v>
      </c>
      <c r="G1833" s="3">
        <v>66.90000153</v>
      </c>
      <c r="H1833" s="3">
        <v>0.659331739</v>
      </c>
      <c r="I1833" s="3">
        <v>-0.214174494</v>
      </c>
      <c r="J1833" s="3">
        <v>0.88890475</v>
      </c>
    </row>
    <row r="1834">
      <c r="A1834" s="1" t="s">
        <v>31</v>
      </c>
      <c r="C1834" s="1">
        <v>2019.0</v>
      </c>
      <c r="D1834" s="2">
        <v>4.87207365</v>
      </c>
      <c r="E1834" s="3">
        <v>10.24530506</v>
      </c>
      <c r="F1834" s="3">
        <v>0.791656196</v>
      </c>
      <c r="G1834" s="3">
        <v>68.40000153</v>
      </c>
      <c r="H1834" s="3">
        <v>0.631083786</v>
      </c>
      <c r="I1834" s="3">
        <v>-0.139380321</v>
      </c>
      <c r="J1834" s="3">
        <v>0.760442197</v>
      </c>
    </row>
    <row r="1835">
      <c r="A1835" s="1" t="s">
        <v>156</v>
      </c>
      <c r="B1835" s="1" t="s">
        <v>36</v>
      </c>
      <c r="C1835" s="1">
        <v>2019.0</v>
      </c>
      <c r="D1835" s="2">
        <v>5.474299908</v>
      </c>
      <c r="E1835" s="3">
        <v>9.615312576</v>
      </c>
      <c r="F1835" s="3">
        <v>0.981501758</v>
      </c>
      <c r="G1835" s="3">
        <v>62.09999847</v>
      </c>
      <c r="H1835" s="3">
        <v>0.891526878</v>
      </c>
      <c r="I1835" s="3">
        <v>0.284132421</v>
      </c>
      <c r="J1835" s="4"/>
    </row>
    <row r="1836">
      <c r="A1836" s="1" t="s">
        <v>114</v>
      </c>
      <c r="B1836" s="1" t="s">
        <v>42</v>
      </c>
      <c r="C1836" s="1">
        <v>2019.0</v>
      </c>
      <c r="D1836" s="2">
        <v>4.948051453</v>
      </c>
      <c r="E1836" s="3">
        <v>7.718692303</v>
      </c>
      <c r="F1836" s="3">
        <v>0.805487394</v>
      </c>
      <c r="G1836" s="3">
        <v>58.20000076</v>
      </c>
      <c r="H1836" s="3">
        <v>0.704376638</v>
      </c>
      <c r="I1836" s="3">
        <v>0.134901896</v>
      </c>
      <c r="J1836" s="3">
        <v>0.825612605</v>
      </c>
    </row>
    <row r="1837">
      <c r="A1837" s="1" t="s">
        <v>115</v>
      </c>
      <c r="B1837" s="1" t="s">
        <v>36</v>
      </c>
      <c r="C1837" s="1">
        <v>2019.0</v>
      </c>
      <c r="D1837" s="2">
        <v>4.701762199</v>
      </c>
      <c r="E1837" s="3">
        <v>9.457587242</v>
      </c>
      <c r="F1837" s="3">
        <v>0.88272649</v>
      </c>
      <c r="G1837" s="3">
        <v>64.30000305</v>
      </c>
      <c r="H1837" s="3">
        <v>0.715311766</v>
      </c>
      <c r="I1837" s="3">
        <v>-0.084162027</v>
      </c>
      <c r="J1837" s="3">
        <v>0.885004938</v>
      </c>
    </row>
    <row r="1838">
      <c r="A1838" s="1" t="s">
        <v>116</v>
      </c>
      <c r="B1838" s="1" t="s">
        <v>10</v>
      </c>
      <c r="C1838" s="1">
        <v>2019.0</v>
      </c>
      <c r="D1838" s="2">
        <v>6.710782528</v>
      </c>
      <c r="E1838" s="3">
        <v>11.18139076</v>
      </c>
      <c r="F1838" s="3">
        <v>0.861533284</v>
      </c>
      <c r="G1838" s="3">
        <v>66.0</v>
      </c>
      <c r="H1838" s="3">
        <v>0.911419511</v>
      </c>
      <c r="I1838" s="3">
        <v>0.119297586</v>
      </c>
      <c r="J1838" s="4"/>
    </row>
    <row r="1839">
      <c r="A1839" s="1" t="s">
        <v>32</v>
      </c>
      <c r="B1839" s="1" t="s">
        <v>3</v>
      </c>
      <c r="C1839" s="1">
        <v>2019.0</v>
      </c>
      <c r="D1839" s="2">
        <v>7.157151222</v>
      </c>
      <c r="E1839" s="3">
        <v>10.76558113</v>
      </c>
      <c r="F1839" s="3">
        <v>0.942681074</v>
      </c>
      <c r="G1839" s="3">
        <v>70.09999847</v>
      </c>
      <c r="H1839" s="3">
        <v>0.85403955</v>
      </c>
      <c r="I1839" s="3">
        <v>0.265269667</v>
      </c>
      <c r="J1839" s="3">
        <v>0.485092282</v>
      </c>
    </row>
    <row r="1840">
      <c r="A1840" s="1" t="s">
        <v>117</v>
      </c>
      <c r="B1840" s="1" t="s">
        <v>1</v>
      </c>
      <c r="C1840" s="1">
        <v>2019.0</v>
      </c>
      <c r="D1840" s="2">
        <v>6.943701267</v>
      </c>
      <c r="E1840" s="3">
        <v>11.04257393</v>
      </c>
      <c r="F1840" s="3">
        <v>0.916691124</v>
      </c>
      <c r="G1840" s="3">
        <v>66.09999847</v>
      </c>
      <c r="H1840" s="3">
        <v>0.836139023</v>
      </c>
      <c r="I1840" s="3">
        <v>0.139838308</v>
      </c>
      <c r="J1840" s="3">
        <v>0.706715524</v>
      </c>
    </row>
    <row r="1841">
      <c r="A1841" s="1" t="s">
        <v>118</v>
      </c>
      <c r="B1841" s="1" t="s">
        <v>5</v>
      </c>
      <c r="C1841" s="1">
        <v>2019.0</v>
      </c>
      <c r="D1841" s="2">
        <v>6.600337029</v>
      </c>
      <c r="E1841" s="3">
        <v>10.05434418</v>
      </c>
      <c r="F1841" s="3">
        <v>0.933470964</v>
      </c>
      <c r="G1841" s="3">
        <v>67.5</v>
      </c>
      <c r="H1841" s="3">
        <v>0.902678788</v>
      </c>
      <c r="I1841" s="3">
        <v>-0.104386106</v>
      </c>
      <c r="J1841" s="3">
        <v>0.599399626</v>
      </c>
    </row>
    <row r="1842">
      <c r="A1842" s="1" t="s">
        <v>119</v>
      </c>
      <c r="B1842" s="1" t="s">
        <v>36</v>
      </c>
      <c r="C1842" s="1">
        <v>2019.0</v>
      </c>
      <c r="D1842" s="2">
        <v>6.154049397</v>
      </c>
      <c r="E1842" s="3">
        <v>8.90220356</v>
      </c>
      <c r="F1842" s="3">
        <v>0.915275931</v>
      </c>
      <c r="G1842" s="3">
        <v>64.69999695</v>
      </c>
      <c r="H1842" s="3">
        <v>0.970294535</v>
      </c>
      <c r="I1842" s="3">
        <v>0.298114806</v>
      </c>
      <c r="J1842" s="3">
        <v>0.511196852</v>
      </c>
    </row>
    <row r="1843">
      <c r="A1843" s="1" t="s">
        <v>33</v>
      </c>
      <c r="B1843" s="1" t="s">
        <v>5</v>
      </c>
      <c r="C1843" s="1">
        <v>2019.0</v>
      </c>
      <c r="D1843" s="2">
        <v>5.080803394</v>
      </c>
      <c r="E1843" s="3">
        <v>5.526723385</v>
      </c>
      <c r="F1843" s="3">
        <v>0.88767153</v>
      </c>
      <c r="G1843" s="3">
        <v>64.40000153</v>
      </c>
      <c r="H1843" s="3">
        <v>0.62552619</v>
      </c>
      <c r="I1843" s="3">
        <v>0.128371239</v>
      </c>
      <c r="J1843" s="3">
        <v>0.839340389</v>
      </c>
    </row>
    <row r="1844">
      <c r="A1844" s="1" t="s">
        <v>120</v>
      </c>
      <c r="B1844" s="1" t="s">
        <v>47</v>
      </c>
      <c r="C1844" s="1">
        <v>2019.0</v>
      </c>
      <c r="D1844" s="2">
        <v>5.467451096</v>
      </c>
      <c r="E1844" s="3">
        <v>9.235228539</v>
      </c>
      <c r="F1844" s="3">
        <v>0.847592115</v>
      </c>
      <c r="G1844" s="3">
        <v>65.30000305</v>
      </c>
      <c r="H1844" s="3">
        <v>0.95246917</v>
      </c>
      <c r="I1844" s="3">
        <v>-0.145854294</v>
      </c>
      <c r="J1844" s="3">
        <v>0.787889242</v>
      </c>
    </row>
    <row r="1845">
      <c r="A1845" s="1" t="s">
        <v>138</v>
      </c>
      <c r="B1845" s="1" t="s">
        <v>10</v>
      </c>
      <c r="C1845" s="1">
        <v>2019.0</v>
      </c>
      <c r="D1845" s="2">
        <v>4.196912766</v>
      </c>
      <c r="E1845" s="3">
        <v>7.447972775</v>
      </c>
      <c r="F1845" s="3">
        <v>0.870042801</v>
      </c>
      <c r="G1845" s="3">
        <v>57.5</v>
      </c>
      <c r="H1845" s="3">
        <v>0.651308239</v>
      </c>
      <c r="I1845" s="3">
        <v>-0.102915406</v>
      </c>
      <c r="J1845" s="3">
        <v>0.798228264</v>
      </c>
    </row>
    <row r="1846">
      <c r="A1846" s="1" t="s">
        <v>121</v>
      </c>
      <c r="B1846" s="1" t="s">
        <v>42</v>
      </c>
      <c r="C1846" s="1">
        <v>2019.0</v>
      </c>
      <c r="D1846" s="2">
        <v>3.306796551</v>
      </c>
      <c r="E1846" s="3">
        <v>8.12336731</v>
      </c>
      <c r="F1846" s="3">
        <v>0.637894392</v>
      </c>
      <c r="G1846" s="3">
        <v>54.40000153</v>
      </c>
      <c r="H1846" s="3">
        <v>0.811039805</v>
      </c>
      <c r="I1846" s="3">
        <v>0.077647731</v>
      </c>
      <c r="J1846" s="3">
        <v>0.831956029</v>
      </c>
    </row>
    <row r="1847">
      <c r="A1847" s="1" t="s">
        <v>122</v>
      </c>
      <c r="B1847" s="1" t="s">
        <v>42</v>
      </c>
      <c r="C1847" s="1">
        <v>2019.0</v>
      </c>
      <c r="D1847" s="2">
        <v>2.693523169</v>
      </c>
      <c r="E1847" s="3">
        <v>7.697755337</v>
      </c>
      <c r="F1847" s="3">
        <v>0.759162307</v>
      </c>
      <c r="G1847" s="3">
        <v>53.09999847</v>
      </c>
      <c r="H1847" s="3">
        <v>0.631907582</v>
      </c>
      <c r="I1847" s="3">
        <v>-0.047463853</v>
      </c>
      <c r="J1847" s="3">
        <v>0.830651879</v>
      </c>
    </row>
    <row r="1848">
      <c r="A1848" s="1" t="s">
        <v>123</v>
      </c>
      <c r="B1848" s="1" t="s">
        <v>15</v>
      </c>
      <c r="C1848" s="1">
        <v>2020.0</v>
      </c>
      <c r="D1848" s="2">
        <v>5.364909649</v>
      </c>
      <c r="E1848" s="3">
        <v>9.492215157</v>
      </c>
      <c r="F1848" s="3">
        <v>0.710115016</v>
      </c>
      <c r="G1848" s="3">
        <v>69.125</v>
      </c>
      <c r="H1848" s="3">
        <v>0.75367105</v>
      </c>
      <c r="I1848" s="3">
        <v>0.004123116</v>
      </c>
      <c r="J1848" s="3">
        <v>0.891358972</v>
      </c>
    </row>
    <row r="1849">
      <c r="A1849" s="1" t="s">
        <v>157</v>
      </c>
      <c r="B1849" s="1" t="s">
        <v>10</v>
      </c>
      <c r="C1849" s="1">
        <v>2020.0</v>
      </c>
      <c r="D1849" s="2">
        <v>5.437755108</v>
      </c>
      <c r="E1849" s="3">
        <v>9.291438103</v>
      </c>
      <c r="F1849" s="3">
        <v>0.8676489</v>
      </c>
      <c r="G1849" s="3">
        <v>66.5</v>
      </c>
      <c r="H1849" s="3">
        <v>0.573890686</v>
      </c>
      <c r="I1849" s="3">
        <v>-0.121147625</v>
      </c>
      <c r="J1849" s="3">
        <v>0.724263668</v>
      </c>
    </row>
    <row r="1850">
      <c r="A1850" s="1" t="s">
        <v>34</v>
      </c>
      <c r="B1850" s="1" t="s">
        <v>5</v>
      </c>
      <c r="C1850" s="1">
        <v>2020.0</v>
      </c>
      <c r="D1850" s="2">
        <v>5.900567055</v>
      </c>
      <c r="E1850" s="3">
        <v>9.887622833</v>
      </c>
      <c r="F1850" s="3">
        <v>0.897103846</v>
      </c>
      <c r="G1850" s="3">
        <v>67.15000153</v>
      </c>
      <c r="H1850" s="3">
        <v>0.823391616</v>
      </c>
      <c r="I1850" s="3">
        <v>-0.128546417</v>
      </c>
      <c r="J1850" s="3">
        <v>0.815780461</v>
      </c>
    </row>
    <row r="1851">
      <c r="A1851" s="1" t="s">
        <v>0</v>
      </c>
      <c r="B1851" s="1" t="s">
        <v>1</v>
      </c>
      <c r="C1851" s="1">
        <v>2020.0</v>
      </c>
      <c r="D1851" s="2">
        <v>7.137367725</v>
      </c>
      <c r="E1851" s="3">
        <v>10.79441643</v>
      </c>
      <c r="F1851" s="3">
        <v>0.936517</v>
      </c>
      <c r="G1851" s="3">
        <v>70.97499847</v>
      </c>
      <c r="H1851" s="3">
        <v>0.905282974</v>
      </c>
      <c r="I1851" s="3">
        <v>0.203258112</v>
      </c>
      <c r="J1851" s="3">
        <v>0.491094828</v>
      </c>
    </row>
    <row r="1852">
      <c r="A1852" s="1" t="s">
        <v>37</v>
      </c>
      <c r="B1852" s="1" t="s">
        <v>3</v>
      </c>
      <c r="C1852" s="1">
        <v>2020.0</v>
      </c>
      <c r="D1852" s="2">
        <v>7.213489056</v>
      </c>
      <c r="E1852" s="3">
        <v>10.85877609</v>
      </c>
      <c r="F1852" s="3">
        <v>0.924831212</v>
      </c>
      <c r="G1852" s="3">
        <v>71.02500153</v>
      </c>
      <c r="H1852" s="3">
        <v>0.911909878</v>
      </c>
      <c r="I1852" s="3">
        <v>0.006124678</v>
      </c>
      <c r="J1852" s="3">
        <v>0.463830173</v>
      </c>
    </row>
    <row r="1853">
      <c r="A1853" s="1" t="s">
        <v>146</v>
      </c>
      <c r="B1853" s="1" t="s">
        <v>10</v>
      </c>
      <c r="C1853" s="1">
        <v>2020.0</v>
      </c>
      <c r="D1853" s="2">
        <v>6.173175812</v>
      </c>
      <c r="E1853" s="3">
        <v>10.77578163</v>
      </c>
      <c r="F1853" s="3">
        <v>0.847745061</v>
      </c>
      <c r="G1853" s="3">
        <v>65.82499695</v>
      </c>
      <c r="H1853" s="3">
        <v>0.94523257</v>
      </c>
      <c r="I1853" s="3">
        <v>0.117025144</v>
      </c>
      <c r="J1853" s="4"/>
    </row>
    <row r="1854">
      <c r="A1854" s="1" t="s">
        <v>39</v>
      </c>
      <c r="B1854" s="1" t="s">
        <v>25</v>
      </c>
      <c r="C1854" s="1">
        <v>2020.0</v>
      </c>
      <c r="D1854" s="2">
        <v>5.279986858</v>
      </c>
      <c r="E1854" s="3">
        <v>8.628980637</v>
      </c>
      <c r="F1854" s="3">
        <v>0.739337921</v>
      </c>
      <c r="G1854" s="3">
        <v>64.42500305</v>
      </c>
      <c r="H1854" s="3">
        <v>0.777467191</v>
      </c>
      <c r="I1854" s="3">
        <v>-0.022515791</v>
      </c>
      <c r="J1854" s="3">
        <v>0.741659164</v>
      </c>
    </row>
    <row r="1855">
      <c r="A1855" s="1" t="s">
        <v>2</v>
      </c>
      <c r="B1855" s="1" t="s">
        <v>3</v>
      </c>
      <c r="C1855" s="1">
        <v>2020.0</v>
      </c>
      <c r="D1855" s="2">
        <v>6.838760853</v>
      </c>
      <c r="E1855" s="3">
        <v>10.7991457</v>
      </c>
      <c r="F1855" s="3">
        <v>0.903558671</v>
      </c>
      <c r="G1855" s="3">
        <v>70.75</v>
      </c>
      <c r="H1855" s="3">
        <v>0.766917825</v>
      </c>
      <c r="I1855" s="3">
        <v>-0.170136407</v>
      </c>
      <c r="J1855" s="3">
        <v>0.633626759</v>
      </c>
    </row>
    <row r="1856">
      <c r="A1856" s="1" t="s">
        <v>41</v>
      </c>
      <c r="B1856" s="1" t="s">
        <v>42</v>
      </c>
      <c r="C1856" s="1">
        <v>2020.0</v>
      </c>
      <c r="D1856" s="2">
        <v>4.407745838</v>
      </c>
      <c r="E1856" s="3">
        <v>8.066671371</v>
      </c>
      <c r="F1856" s="3">
        <v>0.506636083</v>
      </c>
      <c r="G1856" s="3">
        <v>55.79999924</v>
      </c>
      <c r="H1856" s="3">
        <v>0.783114672</v>
      </c>
      <c r="I1856" s="3">
        <v>-0.082944684</v>
      </c>
      <c r="J1856" s="3">
        <v>0.531883657</v>
      </c>
    </row>
    <row r="1857">
      <c r="A1857" s="1" t="s">
        <v>43</v>
      </c>
      <c r="B1857" s="1" t="s">
        <v>5</v>
      </c>
      <c r="C1857" s="1">
        <v>2020.0</v>
      </c>
      <c r="D1857" s="2">
        <v>5.559258938</v>
      </c>
      <c r="E1857" s="3">
        <v>8.94636631</v>
      </c>
      <c r="F1857" s="3">
        <v>0.804810882</v>
      </c>
      <c r="G1857" s="3">
        <v>63.45000076</v>
      </c>
      <c r="H1857" s="3">
        <v>0.877031922</v>
      </c>
      <c r="I1857" s="3">
        <v>-0.052821815</v>
      </c>
      <c r="J1857" s="3">
        <v>0.868208289</v>
      </c>
    </row>
    <row r="1858">
      <c r="A1858" s="1" t="s">
        <v>125</v>
      </c>
      <c r="B1858" s="1" t="s">
        <v>15</v>
      </c>
      <c r="C1858" s="1">
        <v>2020.0</v>
      </c>
      <c r="D1858" s="2">
        <v>5.515816212</v>
      </c>
      <c r="E1858" s="3">
        <v>9.572131157</v>
      </c>
      <c r="F1858" s="3">
        <v>0.898518682</v>
      </c>
      <c r="G1858" s="3">
        <v>67.25</v>
      </c>
      <c r="H1858" s="3">
        <v>0.740250826</v>
      </c>
      <c r="I1858" s="3">
        <v>0.135482535</v>
      </c>
      <c r="J1858" s="3">
        <v>0.916052163</v>
      </c>
    </row>
    <row r="1859">
      <c r="A1859" s="1" t="s">
        <v>4</v>
      </c>
      <c r="B1859" s="1" t="s">
        <v>5</v>
      </c>
      <c r="C1859" s="1">
        <v>2020.0</v>
      </c>
      <c r="D1859" s="2">
        <v>6.109717846</v>
      </c>
      <c r="E1859" s="3">
        <v>9.548379898</v>
      </c>
      <c r="F1859" s="3">
        <v>0.830832124</v>
      </c>
      <c r="G1859" s="3">
        <v>65.57499695</v>
      </c>
      <c r="H1859" s="3">
        <v>0.786235094</v>
      </c>
      <c r="I1859" s="3">
        <v>-0.057944715</v>
      </c>
      <c r="J1859" s="3">
        <v>0.728772223</v>
      </c>
    </row>
    <row r="1860">
      <c r="A1860" s="1" t="s">
        <v>126</v>
      </c>
      <c r="B1860" s="1" t="s">
        <v>15</v>
      </c>
      <c r="C1860" s="1">
        <v>2020.0</v>
      </c>
      <c r="D1860" s="2">
        <v>5.597723007</v>
      </c>
      <c r="E1860" s="3">
        <v>10.02054119</v>
      </c>
      <c r="F1860" s="3">
        <v>0.916242361</v>
      </c>
      <c r="G1860" s="3">
        <v>66.40000153</v>
      </c>
      <c r="H1860" s="3">
        <v>0.818224788</v>
      </c>
      <c r="I1860" s="3">
        <v>-0.010106544</v>
      </c>
      <c r="J1860" s="3">
        <v>0.900632977</v>
      </c>
    </row>
    <row r="1861">
      <c r="A1861" s="1" t="s">
        <v>45</v>
      </c>
      <c r="B1861" s="1" t="s">
        <v>42</v>
      </c>
      <c r="C1861" s="1">
        <v>2020.0</v>
      </c>
      <c r="D1861" s="2">
        <v>4.639639854</v>
      </c>
      <c r="E1861" s="3">
        <v>7.646704197</v>
      </c>
      <c r="F1861" s="3">
        <v>0.667708993</v>
      </c>
      <c r="G1861" s="3">
        <v>55.27500153</v>
      </c>
      <c r="H1861" s="3">
        <v>0.750226498</v>
      </c>
      <c r="I1861" s="3">
        <v>0.123012692</v>
      </c>
      <c r="J1861" s="3">
        <v>0.808745325</v>
      </c>
    </row>
    <row r="1862">
      <c r="A1862" s="1" t="s">
        <v>46</v>
      </c>
      <c r="B1862" s="1" t="s">
        <v>47</v>
      </c>
      <c r="C1862" s="1">
        <v>2020.0</v>
      </c>
      <c r="D1862" s="2">
        <v>4.376985073</v>
      </c>
      <c r="E1862" s="3">
        <v>8.360816002</v>
      </c>
      <c r="F1862" s="3">
        <v>0.724422634</v>
      </c>
      <c r="G1862" s="3">
        <v>61.70000076</v>
      </c>
      <c r="H1862" s="3">
        <v>0.963075459</v>
      </c>
      <c r="I1862" s="3">
        <v>0.05026247</v>
      </c>
      <c r="J1862" s="3">
        <v>0.863053977</v>
      </c>
    </row>
    <row r="1863">
      <c r="A1863" s="1" t="s">
        <v>48</v>
      </c>
      <c r="B1863" s="1" t="s">
        <v>42</v>
      </c>
      <c r="C1863" s="1">
        <v>2020.0</v>
      </c>
      <c r="D1863" s="2">
        <v>5.2410779</v>
      </c>
      <c r="E1863" s="3">
        <v>8.206723213</v>
      </c>
      <c r="F1863" s="3">
        <v>0.720046639</v>
      </c>
      <c r="G1863" s="3">
        <v>55.17499924</v>
      </c>
      <c r="H1863" s="3">
        <v>0.674509168</v>
      </c>
      <c r="I1863" s="3">
        <v>0.044859</v>
      </c>
      <c r="J1863" s="3">
        <v>0.836517215</v>
      </c>
    </row>
    <row r="1864">
      <c r="A1864" s="1" t="s">
        <v>6</v>
      </c>
      <c r="B1864" s="1" t="s">
        <v>1</v>
      </c>
      <c r="C1864" s="1">
        <v>2020.0</v>
      </c>
      <c r="D1864" s="2">
        <v>7.024904728</v>
      </c>
      <c r="E1864" s="3">
        <v>10.73779297</v>
      </c>
      <c r="F1864" s="3">
        <v>0.930610716</v>
      </c>
      <c r="G1864" s="3">
        <v>71.34999847</v>
      </c>
      <c r="H1864" s="3">
        <v>0.8868922</v>
      </c>
      <c r="I1864" s="3">
        <v>0.044787828</v>
      </c>
      <c r="J1864" s="3">
        <v>0.434012353</v>
      </c>
    </row>
    <row r="1865">
      <c r="A1865" s="1" t="s">
        <v>50</v>
      </c>
      <c r="B1865" s="1" t="s">
        <v>5</v>
      </c>
      <c r="C1865" s="1">
        <v>2020.0</v>
      </c>
      <c r="D1865" s="2">
        <v>6.150642872</v>
      </c>
      <c r="E1865" s="3">
        <v>10.04401875</v>
      </c>
      <c r="F1865" s="3">
        <v>0.888412297</v>
      </c>
      <c r="G1865" s="3">
        <v>70.15000153</v>
      </c>
      <c r="H1865" s="3">
        <v>0.781383574</v>
      </c>
      <c r="I1865" s="3">
        <v>0.027615355</v>
      </c>
      <c r="J1865" s="3">
        <v>0.811818838</v>
      </c>
    </row>
    <row r="1866">
      <c r="A1866" s="1" t="s">
        <v>51</v>
      </c>
      <c r="B1866" s="1" t="s">
        <v>19</v>
      </c>
      <c r="C1866" s="1">
        <v>2020.0</v>
      </c>
      <c r="D1866" s="2">
        <v>5.771064758</v>
      </c>
      <c r="E1866" s="3">
        <v>9.698722839</v>
      </c>
      <c r="F1866" s="3">
        <v>0.80833447</v>
      </c>
      <c r="G1866" s="3">
        <v>68.625</v>
      </c>
      <c r="H1866" s="3">
        <v>0.891122997</v>
      </c>
      <c r="I1866" s="3">
        <v>-0.106377028</v>
      </c>
      <c r="J1866" s="4"/>
    </row>
    <row r="1867">
      <c r="A1867" s="1" t="s">
        <v>52</v>
      </c>
      <c r="B1867" s="1" t="s">
        <v>5</v>
      </c>
      <c r="C1867" s="1">
        <v>2020.0</v>
      </c>
      <c r="D1867" s="2">
        <v>5.70917511</v>
      </c>
      <c r="E1867" s="3">
        <v>9.502091408</v>
      </c>
      <c r="F1867" s="3">
        <v>0.797035217</v>
      </c>
      <c r="G1867" s="3">
        <v>69.17500305</v>
      </c>
      <c r="H1867" s="3">
        <v>0.840186119</v>
      </c>
      <c r="I1867" s="3">
        <v>-0.088326029</v>
      </c>
      <c r="J1867" s="3">
        <v>0.807964027</v>
      </c>
    </row>
    <row r="1868">
      <c r="A1868" s="1" t="s">
        <v>141</v>
      </c>
      <c r="B1868" s="1" t="s">
        <v>42</v>
      </c>
      <c r="C1868" s="1">
        <v>2020.0</v>
      </c>
      <c r="D1868" s="2">
        <v>5.079139233</v>
      </c>
      <c r="E1868" s="3">
        <v>8.127007484</v>
      </c>
      <c r="F1868" s="3">
        <v>0.596515119</v>
      </c>
      <c r="G1868" s="3">
        <v>56.52500153</v>
      </c>
      <c r="H1868" s="3">
        <v>0.760727525</v>
      </c>
      <c r="I1868" s="3">
        <v>-0.021083379</v>
      </c>
      <c r="J1868" s="3">
        <v>0.727796018</v>
      </c>
    </row>
    <row r="1869">
      <c r="A1869" s="1" t="s">
        <v>53</v>
      </c>
      <c r="B1869" s="1" t="s">
        <v>5</v>
      </c>
      <c r="C1869" s="1">
        <v>2020.0</v>
      </c>
      <c r="D1869" s="2">
        <v>6.338472366</v>
      </c>
      <c r="E1869" s="3">
        <v>9.894665718</v>
      </c>
      <c r="F1869" s="3">
        <v>0.834199548</v>
      </c>
      <c r="G1869" s="3">
        <v>70.0</v>
      </c>
      <c r="H1869" s="3">
        <v>0.889399767</v>
      </c>
      <c r="I1869" s="3">
        <v>-0.136444375</v>
      </c>
      <c r="J1869" s="3">
        <v>0.772164285</v>
      </c>
    </row>
    <row r="1870">
      <c r="A1870" s="1" t="s">
        <v>128</v>
      </c>
      <c r="B1870" s="1" t="s">
        <v>15</v>
      </c>
      <c r="C1870" s="1">
        <v>2020.0</v>
      </c>
      <c r="D1870" s="2">
        <v>6.507992268</v>
      </c>
      <c r="E1870" s="3">
        <v>10.20176506</v>
      </c>
      <c r="F1870" s="3">
        <v>0.922913492</v>
      </c>
      <c r="G1870" s="3">
        <v>68.77500153</v>
      </c>
      <c r="H1870" s="3">
        <v>0.836657643</v>
      </c>
      <c r="I1870" s="3">
        <v>-0.069338493</v>
      </c>
      <c r="J1870" s="3">
        <v>0.960939288</v>
      </c>
    </row>
    <row r="1871">
      <c r="A1871" s="1" t="s">
        <v>55</v>
      </c>
      <c r="B1871" s="1" t="s">
        <v>3</v>
      </c>
      <c r="C1871" s="1">
        <v>2020.0</v>
      </c>
      <c r="D1871" s="2">
        <v>6.259810448</v>
      </c>
      <c r="E1871" s="3">
        <v>10.58333588</v>
      </c>
      <c r="F1871" s="3">
        <v>0.805559397</v>
      </c>
      <c r="G1871" s="3">
        <v>72.59999847</v>
      </c>
      <c r="H1871" s="3">
        <v>0.762782335</v>
      </c>
      <c r="I1871" s="3">
        <v>-0.084321655</v>
      </c>
      <c r="J1871" s="3">
        <v>0.816231728</v>
      </c>
    </row>
    <row r="1872">
      <c r="A1872" s="1" t="s">
        <v>7</v>
      </c>
      <c r="C1872" s="1">
        <v>2020.0</v>
      </c>
      <c r="D1872" s="2">
        <v>6.897091389</v>
      </c>
      <c r="E1872" s="3">
        <v>10.56204319</v>
      </c>
      <c r="F1872" s="3">
        <v>0.96405369</v>
      </c>
      <c r="G1872" s="3">
        <v>68.92500305</v>
      </c>
      <c r="H1872" s="3">
        <v>0.906422019</v>
      </c>
      <c r="I1872" s="3">
        <v>-0.133409292</v>
      </c>
      <c r="J1872" s="3">
        <v>0.883699596</v>
      </c>
    </row>
    <row r="1873">
      <c r="A1873" s="1" t="s">
        <v>8</v>
      </c>
      <c r="B1873" s="1" t="s">
        <v>3</v>
      </c>
      <c r="C1873" s="1">
        <v>2020.0</v>
      </c>
      <c r="D1873" s="2">
        <v>7.514631271</v>
      </c>
      <c r="E1873" s="3">
        <v>10.92447376</v>
      </c>
      <c r="F1873" s="3">
        <v>0.947371364</v>
      </c>
      <c r="G1873" s="3">
        <v>71.125</v>
      </c>
      <c r="H1873" s="3">
        <v>0.937931836</v>
      </c>
      <c r="I1873" s="3">
        <v>0.046843562</v>
      </c>
      <c r="J1873" s="3">
        <v>0.213841751</v>
      </c>
    </row>
    <row r="1874">
      <c r="A1874" s="1" t="s">
        <v>56</v>
      </c>
      <c r="B1874" s="1" t="s">
        <v>5</v>
      </c>
      <c r="C1874" s="1">
        <v>2020.0</v>
      </c>
      <c r="D1874" s="2">
        <v>5.168409824</v>
      </c>
      <c r="E1874" s="3">
        <v>9.72725296</v>
      </c>
      <c r="F1874" s="3">
        <v>0.806117654</v>
      </c>
      <c r="G1874" s="3">
        <v>64.19999695</v>
      </c>
      <c r="H1874" s="3">
        <v>0.834642947</v>
      </c>
      <c r="I1874" s="3">
        <v>-0.125870407</v>
      </c>
      <c r="J1874" s="3">
        <v>0.636116564</v>
      </c>
    </row>
    <row r="1875">
      <c r="A1875" s="1" t="s">
        <v>57</v>
      </c>
      <c r="B1875" s="1" t="s">
        <v>5</v>
      </c>
      <c r="C1875" s="1">
        <v>2020.0</v>
      </c>
      <c r="D1875" s="2">
        <v>5.35446167</v>
      </c>
      <c r="E1875" s="3">
        <v>9.245415688</v>
      </c>
      <c r="F1875" s="3">
        <v>0.804008543</v>
      </c>
      <c r="G1875" s="3">
        <v>68.75</v>
      </c>
      <c r="H1875" s="3">
        <v>0.828511536</v>
      </c>
      <c r="I1875" s="3">
        <v>-0.160196289</v>
      </c>
      <c r="J1875" s="3">
        <v>0.854780495</v>
      </c>
    </row>
    <row r="1876">
      <c r="A1876" s="1" t="s">
        <v>9</v>
      </c>
      <c r="B1876" s="1" t="s">
        <v>10</v>
      </c>
      <c r="C1876" s="1">
        <v>2020.0</v>
      </c>
      <c r="D1876" s="2">
        <v>4.472396851</v>
      </c>
      <c r="E1876" s="3">
        <v>9.339687347</v>
      </c>
      <c r="F1876" s="3">
        <v>0.672725499</v>
      </c>
      <c r="G1876" s="3">
        <v>63.25</v>
      </c>
      <c r="H1876" s="3">
        <v>0.769550323</v>
      </c>
      <c r="I1876" s="3">
        <v>-0.112345427</v>
      </c>
      <c r="J1876" s="4"/>
    </row>
    <row r="1877">
      <c r="A1877" s="1" t="s">
        <v>58</v>
      </c>
      <c r="B1877" s="1" t="s">
        <v>5</v>
      </c>
      <c r="C1877" s="1">
        <v>2020.0</v>
      </c>
      <c r="D1877" s="2">
        <v>5.461926937</v>
      </c>
      <c r="E1877" s="3">
        <v>9.020057678</v>
      </c>
      <c r="F1877" s="3">
        <v>0.695624352</v>
      </c>
      <c r="G1877" s="3">
        <v>65.25</v>
      </c>
      <c r="H1877" s="3">
        <v>0.923944831</v>
      </c>
      <c r="I1877" s="3">
        <v>-0.129365936</v>
      </c>
      <c r="J1877" s="3">
        <v>0.583036363</v>
      </c>
    </row>
    <row r="1878">
      <c r="A1878" s="1" t="s">
        <v>59</v>
      </c>
      <c r="B1878" s="1" t="s">
        <v>15</v>
      </c>
      <c r="C1878" s="1">
        <v>2020.0</v>
      </c>
      <c r="D1878" s="2">
        <v>6.452563763</v>
      </c>
      <c r="E1878" s="3">
        <v>10.48802662</v>
      </c>
      <c r="F1878" s="3">
        <v>0.957770467</v>
      </c>
      <c r="G1878" s="3">
        <v>69.42500305</v>
      </c>
      <c r="H1878" s="3">
        <v>0.954200566</v>
      </c>
      <c r="I1878" s="3">
        <v>-0.088427089</v>
      </c>
      <c r="J1878" s="3">
        <v>0.397834778</v>
      </c>
    </row>
    <row r="1879">
      <c r="A1879" s="1" t="s">
        <v>166</v>
      </c>
      <c r="B1879" s="1" t="s">
        <v>42</v>
      </c>
      <c r="C1879" s="1">
        <v>2020.0</v>
      </c>
      <c r="D1879" s="2">
        <v>4.549219608</v>
      </c>
      <c r="E1879" s="3">
        <v>7.720122814</v>
      </c>
      <c r="F1879" s="3">
        <v>0.823137581</v>
      </c>
      <c r="G1879" s="3">
        <v>60.29999924</v>
      </c>
      <c r="H1879" s="3">
        <v>0.768694282</v>
      </c>
      <c r="I1879" s="3">
        <v>0.186139315</v>
      </c>
      <c r="J1879" s="3">
        <v>0.783822417</v>
      </c>
    </row>
    <row r="1880">
      <c r="A1880" s="1" t="s">
        <v>60</v>
      </c>
      <c r="B1880" s="1" t="s">
        <v>3</v>
      </c>
      <c r="C1880" s="1">
        <v>2020.0</v>
      </c>
      <c r="D1880" s="2">
        <v>7.889349937</v>
      </c>
      <c r="E1880" s="3">
        <v>10.76730347</v>
      </c>
      <c r="F1880" s="3">
        <v>0.961620748</v>
      </c>
      <c r="G1880" s="3">
        <v>71.07499695</v>
      </c>
      <c r="H1880" s="3">
        <v>0.962423682</v>
      </c>
      <c r="I1880" s="3">
        <v>-0.121018246</v>
      </c>
      <c r="J1880" s="3">
        <v>0.163635895</v>
      </c>
    </row>
    <row r="1881">
      <c r="A1881" s="1" t="s">
        <v>11</v>
      </c>
      <c r="B1881" s="1" t="s">
        <v>3</v>
      </c>
      <c r="C1881" s="1">
        <v>2020.0</v>
      </c>
      <c r="D1881" s="2">
        <v>6.714111805</v>
      </c>
      <c r="E1881" s="3">
        <v>10.65096092</v>
      </c>
      <c r="F1881" s="3">
        <v>0.947354019</v>
      </c>
      <c r="G1881" s="3">
        <v>72.19999695</v>
      </c>
      <c r="H1881" s="3">
        <v>0.823386312</v>
      </c>
      <c r="I1881" s="3">
        <v>-0.173693419</v>
      </c>
      <c r="J1881" s="3">
        <v>0.564640582</v>
      </c>
    </row>
    <row r="1882">
      <c r="A1882" s="1" t="s">
        <v>161</v>
      </c>
      <c r="B1882" s="1" t="s">
        <v>42</v>
      </c>
      <c r="C1882" s="1">
        <v>2020.0</v>
      </c>
      <c r="D1882" s="2">
        <v>4.88654995</v>
      </c>
      <c r="E1882" s="3">
        <v>9.539880753</v>
      </c>
      <c r="F1882" s="3">
        <v>0.701217532</v>
      </c>
      <c r="G1882" s="3">
        <v>57.92499924</v>
      </c>
      <c r="H1882" s="3">
        <v>0.52837491</v>
      </c>
      <c r="I1882" s="3">
        <v>-0.191802859</v>
      </c>
      <c r="J1882" s="3">
        <v>0.788709342</v>
      </c>
    </row>
    <row r="1883">
      <c r="A1883" s="1" t="s">
        <v>61</v>
      </c>
      <c r="B1883" s="1" t="s">
        <v>36</v>
      </c>
      <c r="C1883" s="1">
        <v>2020.0</v>
      </c>
      <c r="D1883" s="2">
        <v>5.123143196</v>
      </c>
      <c r="E1883" s="3">
        <v>9.54440403</v>
      </c>
      <c r="F1883" s="3">
        <v>0.71834594</v>
      </c>
      <c r="G1883" s="3">
        <v>64.82499695</v>
      </c>
      <c r="H1883" s="3">
        <v>0.764352381</v>
      </c>
      <c r="I1883" s="3">
        <v>-0.22259675</v>
      </c>
      <c r="J1883" s="3">
        <v>0.582734704</v>
      </c>
    </row>
    <row r="1884">
      <c r="A1884" s="1" t="s">
        <v>12</v>
      </c>
      <c r="B1884" s="1" t="s">
        <v>3</v>
      </c>
      <c r="C1884" s="1">
        <v>2020.0</v>
      </c>
      <c r="D1884" s="2">
        <v>7.311897755</v>
      </c>
      <c r="E1884" s="3">
        <v>10.85592365</v>
      </c>
      <c r="F1884" s="3">
        <v>0.905080497</v>
      </c>
      <c r="G1884" s="3">
        <v>71.09999847</v>
      </c>
      <c r="H1884" s="3">
        <v>0.864356041</v>
      </c>
      <c r="I1884" s="3">
        <v>-0.066006646</v>
      </c>
      <c r="J1884" s="3">
        <v>0.424088776</v>
      </c>
    </row>
    <row r="1885">
      <c r="A1885" s="1" t="s">
        <v>62</v>
      </c>
      <c r="B1885" s="1" t="s">
        <v>42</v>
      </c>
      <c r="C1885" s="1">
        <v>2020.0</v>
      </c>
      <c r="D1885" s="2">
        <v>5.31948328</v>
      </c>
      <c r="E1885" s="3">
        <v>8.568556786</v>
      </c>
      <c r="F1885" s="3">
        <v>0.642703354</v>
      </c>
      <c r="G1885" s="3">
        <v>58.375</v>
      </c>
      <c r="H1885" s="3">
        <v>0.823720038</v>
      </c>
      <c r="I1885" s="3">
        <v>0.198711425</v>
      </c>
      <c r="J1885" s="3">
        <v>0.847024918</v>
      </c>
    </row>
    <row r="1886">
      <c r="A1886" s="1" t="s">
        <v>13</v>
      </c>
      <c r="B1886" s="1" t="s">
        <v>3</v>
      </c>
      <c r="C1886" s="1">
        <v>2020.0</v>
      </c>
      <c r="D1886" s="2">
        <v>5.787615776</v>
      </c>
      <c r="E1886" s="3">
        <v>10.2074194</v>
      </c>
      <c r="F1886" s="3">
        <v>0.778536558</v>
      </c>
      <c r="G1886" s="3">
        <v>71.02500153</v>
      </c>
      <c r="H1886" s="3">
        <v>0.56461364</v>
      </c>
      <c r="I1886" s="3">
        <v>-0.244104847</v>
      </c>
      <c r="J1886" s="3">
        <v>0.764324546</v>
      </c>
    </row>
    <row r="1887">
      <c r="A1887" s="1" t="s">
        <v>162</v>
      </c>
      <c r="B1887" s="1" t="s">
        <v>42</v>
      </c>
      <c r="C1887" s="1">
        <v>2020.0</v>
      </c>
      <c r="D1887" s="2">
        <v>4.972168446</v>
      </c>
      <c r="E1887" s="3">
        <v>7.864849091</v>
      </c>
      <c r="F1887" s="3">
        <v>0.731928527</v>
      </c>
      <c r="G1887" s="3">
        <v>53.75</v>
      </c>
      <c r="H1887" s="3">
        <v>0.598107696</v>
      </c>
      <c r="I1887" s="3">
        <v>0.078447431</v>
      </c>
      <c r="J1887" s="3">
        <v>0.790462673</v>
      </c>
    </row>
    <row r="1888">
      <c r="A1888" s="1" t="s">
        <v>66</v>
      </c>
      <c r="B1888" s="1" t="s">
        <v>19</v>
      </c>
      <c r="C1888" s="1">
        <v>2020.0</v>
      </c>
      <c r="D1888" s="2">
        <v>5.295341492</v>
      </c>
      <c r="E1888" s="3">
        <v>10.93111706</v>
      </c>
      <c r="F1888" s="3">
        <v>0.812942982</v>
      </c>
      <c r="G1888" s="4"/>
      <c r="H1888" s="3">
        <v>0.705452263</v>
      </c>
      <c r="I1888" s="3">
        <v>-0.074210182</v>
      </c>
      <c r="J1888" s="3">
        <v>0.380351216</v>
      </c>
    </row>
    <row r="1889">
      <c r="A1889" s="1" t="s">
        <v>14</v>
      </c>
      <c r="B1889" s="1" t="s">
        <v>15</v>
      </c>
      <c r="C1889" s="1">
        <v>2020.0</v>
      </c>
      <c r="D1889" s="2">
        <v>6.038049698</v>
      </c>
      <c r="E1889" s="3">
        <v>10.34918594</v>
      </c>
      <c r="F1889" s="3">
        <v>0.943400383</v>
      </c>
      <c r="G1889" s="3">
        <v>67.34999847</v>
      </c>
      <c r="H1889" s="3">
        <v>0.77096808</v>
      </c>
      <c r="I1889" s="3">
        <v>-0.125335947</v>
      </c>
      <c r="J1889" s="3">
        <v>0.836105108</v>
      </c>
    </row>
    <row r="1890">
      <c r="A1890" s="1" t="s">
        <v>143</v>
      </c>
      <c r="B1890" s="1" t="s">
        <v>3</v>
      </c>
      <c r="C1890" s="1">
        <v>2020.0</v>
      </c>
      <c r="D1890" s="2">
        <v>7.575489521</v>
      </c>
      <c r="E1890" s="3">
        <v>10.86235046</v>
      </c>
      <c r="F1890" s="3">
        <v>0.983286083</v>
      </c>
      <c r="G1890" s="3">
        <v>72.02500153</v>
      </c>
      <c r="H1890" s="3">
        <v>0.948627174</v>
      </c>
      <c r="I1890" s="3">
        <v>0.153187588</v>
      </c>
      <c r="J1890" s="3">
        <v>0.64406389</v>
      </c>
    </row>
    <row r="1891">
      <c r="A1891" s="1" t="s">
        <v>67</v>
      </c>
      <c r="B1891" s="1" t="s">
        <v>25</v>
      </c>
      <c r="C1891" s="1">
        <v>2020.0</v>
      </c>
      <c r="D1891" s="2">
        <v>4.223865509</v>
      </c>
      <c r="E1891" s="3">
        <v>8.718341827</v>
      </c>
      <c r="F1891" s="3">
        <v>0.616411507</v>
      </c>
      <c r="G1891" s="3">
        <v>60.59999847</v>
      </c>
      <c r="H1891" s="3">
        <v>0.906415939</v>
      </c>
      <c r="I1891" s="3">
        <v>0.071107663</v>
      </c>
      <c r="J1891" s="3">
        <v>0.780127108</v>
      </c>
    </row>
    <row r="1892">
      <c r="A1892" s="1" t="s">
        <v>68</v>
      </c>
      <c r="B1892" s="1" t="s">
        <v>47</v>
      </c>
      <c r="C1892" s="1">
        <v>2020.0</v>
      </c>
      <c r="D1892" s="2">
        <v>4.828147411</v>
      </c>
      <c r="E1892" s="3">
        <v>9.351469994</v>
      </c>
      <c r="F1892" s="3">
        <v>0.750896156</v>
      </c>
      <c r="G1892" s="3">
        <v>62.92499924</v>
      </c>
      <c r="H1892" s="3">
        <v>0.85332638</v>
      </c>
      <c r="I1892" s="3">
        <v>0.53159827</v>
      </c>
      <c r="J1892" s="3">
        <v>0.913812995</v>
      </c>
    </row>
    <row r="1893">
      <c r="A1893" s="1" t="s">
        <v>16</v>
      </c>
      <c r="B1893" s="1" t="s">
        <v>10</v>
      </c>
      <c r="C1893" s="1">
        <v>2020.0</v>
      </c>
      <c r="D1893" s="2">
        <v>4.864528179</v>
      </c>
      <c r="E1893" s="3">
        <v>9.577228546</v>
      </c>
      <c r="F1893" s="3">
        <v>0.757218659</v>
      </c>
      <c r="G1893" s="3">
        <v>66.44999695</v>
      </c>
      <c r="H1893" s="3">
        <v>0.599594474</v>
      </c>
      <c r="I1893" s="3">
        <v>0.13269636</v>
      </c>
      <c r="J1893" s="3">
        <v>0.70990169</v>
      </c>
    </row>
    <row r="1894">
      <c r="A1894" s="1" t="s">
        <v>144</v>
      </c>
      <c r="B1894" s="1" t="s">
        <v>10</v>
      </c>
      <c r="C1894" s="1">
        <v>2020.0</v>
      </c>
      <c r="D1894" s="2">
        <v>4.78516531</v>
      </c>
      <c r="E1894" s="3">
        <v>9.096028328</v>
      </c>
      <c r="F1894" s="3">
        <v>0.707847476</v>
      </c>
      <c r="G1894" s="3">
        <v>63.17499924</v>
      </c>
      <c r="H1894" s="3">
        <v>0.700214565</v>
      </c>
      <c r="I1894" s="3">
        <v>-0.018538702</v>
      </c>
      <c r="J1894" s="3">
        <v>0.849108756</v>
      </c>
    </row>
    <row r="1895">
      <c r="A1895" s="1" t="s">
        <v>69</v>
      </c>
      <c r="B1895" s="1" t="s">
        <v>3</v>
      </c>
      <c r="C1895" s="1">
        <v>2020.0</v>
      </c>
      <c r="D1895" s="2">
        <v>7.034930706</v>
      </c>
      <c r="E1895" s="3">
        <v>11.41971016</v>
      </c>
      <c r="F1895" s="3">
        <v>0.960311055</v>
      </c>
      <c r="G1895" s="3">
        <v>71.19999695</v>
      </c>
      <c r="H1895" s="3">
        <v>0.882098258</v>
      </c>
      <c r="I1895" s="3">
        <v>0.002064911</v>
      </c>
      <c r="J1895" s="3">
        <v>0.355632722</v>
      </c>
    </row>
    <row r="1896">
      <c r="A1896" s="1" t="s">
        <v>70</v>
      </c>
      <c r="B1896" s="1" t="s">
        <v>10</v>
      </c>
      <c r="C1896" s="1">
        <v>2020.0</v>
      </c>
      <c r="D1896" s="2">
        <v>7.194928169</v>
      </c>
      <c r="E1896" s="3">
        <v>10.58029938</v>
      </c>
      <c r="F1896" s="3">
        <v>0.959072173</v>
      </c>
      <c r="G1896" s="3">
        <v>72.55000305</v>
      </c>
      <c r="H1896" s="3">
        <v>0.831315815</v>
      </c>
      <c r="I1896" s="3">
        <v>-0.056511819</v>
      </c>
      <c r="J1896" s="3">
        <v>0.74763906</v>
      </c>
    </row>
    <row r="1897">
      <c r="A1897" s="1" t="s">
        <v>17</v>
      </c>
      <c r="B1897" s="1" t="s">
        <v>3</v>
      </c>
      <c r="C1897" s="1">
        <v>2020.0</v>
      </c>
      <c r="D1897" s="2">
        <v>6.488356113</v>
      </c>
      <c r="E1897" s="3">
        <v>10.57298946</v>
      </c>
      <c r="F1897" s="3">
        <v>0.889824033</v>
      </c>
      <c r="G1897" s="3">
        <v>71.97499847</v>
      </c>
      <c r="H1897" s="3">
        <v>0.718155444</v>
      </c>
      <c r="I1897" s="3">
        <v>-0.154799536</v>
      </c>
      <c r="J1897" s="3">
        <v>0.844094574</v>
      </c>
    </row>
    <row r="1898">
      <c r="A1898" s="1" t="s">
        <v>149</v>
      </c>
      <c r="B1898" s="1" t="s">
        <v>42</v>
      </c>
      <c r="C1898" s="1">
        <v>2020.0</v>
      </c>
      <c r="D1898" s="2">
        <v>5.256503582</v>
      </c>
      <c r="E1898" s="3">
        <v>8.5367136</v>
      </c>
      <c r="F1898" s="3">
        <v>0.61310631</v>
      </c>
      <c r="G1898" s="3">
        <v>55.375</v>
      </c>
      <c r="H1898" s="3">
        <v>0.769998014</v>
      </c>
      <c r="I1898" s="3">
        <v>0.015181107</v>
      </c>
      <c r="J1898" s="3">
        <v>0.776687264</v>
      </c>
    </row>
    <row r="1899">
      <c r="A1899" s="1" t="s">
        <v>71</v>
      </c>
      <c r="B1899" s="1" t="s">
        <v>5</v>
      </c>
      <c r="C1899" s="1">
        <v>2020.0</v>
      </c>
      <c r="D1899" s="2">
        <v>5.424990654</v>
      </c>
      <c r="E1899" s="3">
        <v>9.126757622</v>
      </c>
      <c r="F1899" s="3">
        <v>0.869553685</v>
      </c>
      <c r="G1899" s="3">
        <v>66.59999847</v>
      </c>
      <c r="H1899" s="3">
        <v>0.864777803</v>
      </c>
      <c r="I1899" s="3">
        <v>-0.149517909</v>
      </c>
      <c r="J1899" s="3">
        <v>0.836413145</v>
      </c>
    </row>
    <row r="1900">
      <c r="A1900" s="1" t="s">
        <v>18</v>
      </c>
      <c r="B1900" s="1" t="s">
        <v>19</v>
      </c>
      <c r="C1900" s="1">
        <v>2020.0</v>
      </c>
      <c r="D1900" s="2">
        <v>6.117963314</v>
      </c>
      <c r="E1900" s="3">
        <v>10.59502029</v>
      </c>
      <c r="F1900" s="3">
        <v>0.887249112</v>
      </c>
      <c r="G1900" s="3">
        <v>74.22499847</v>
      </c>
      <c r="H1900" s="3">
        <v>0.806036115</v>
      </c>
      <c r="I1900" s="3">
        <v>-0.263986945</v>
      </c>
      <c r="J1900" s="3">
        <v>0.608698547</v>
      </c>
    </row>
    <row r="1901">
      <c r="A1901" s="1" t="s">
        <v>20</v>
      </c>
      <c r="B1901" s="1" t="s">
        <v>10</v>
      </c>
      <c r="C1901" s="1">
        <v>2020.0</v>
      </c>
      <c r="D1901" s="2">
        <v>4.093991756</v>
      </c>
      <c r="E1901" s="3">
        <v>9.127326012</v>
      </c>
      <c r="F1901" s="3">
        <v>0.708839893</v>
      </c>
      <c r="G1901" s="3">
        <v>67.59999847</v>
      </c>
      <c r="H1901" s="3">
        <v>0.778533459</v>
      </c>
      <c r="I1901" s="3">
        <v>-0.151103586</v>
      </c>
      <c r="J1901" s="4"/>
    </row>
    <row r="1902">
      <c r="A1902" s="1" t="s">
        <v>72</v>
      </c>
      <c r="B1902" s="1" t="s">
        <v>36</v>
      </c>
      <c r="C1902" s="1">
        <v>2020.0</v>
      </c>
      <c r="D1902" s="2">
        <v>6.168269157</v>
      </c>
      <c r="E1902" s="3">
        <v>10.1409874</v>
      </c>
      <c r="F1902" s="3">
        <v>0.966448963</v>
      </c>
      <c r="G1902" s="3">
        <v>65.40000153</v>
      </c>
      <c r="H1902" s="3">
        <v>0.872100115</v>
      </c>
      <c r="I1902" s="3">
        <v>-0.060331773</v>
      </c>
      <c r="J1902" s="3">
        <v>0.660798848</v>
      </c>
    </row>
    <row r="1903">
      <c r="A1903" s="1" t="s">
        <v>73</v>
      </c>
      <c r="B1903" s="1" t="s">
        <v>42</v>
      </c>
      <c r="C1903" s="1">
        <v>2020.0</v>
      </c>
      <c r="D1903" s="2">
        <v>4.546584129</v>
      </c>
      <c r="E1903" s="3">
        <v>8.411473274</v>
      </c>
      <c r="F1903" s="3">
        <v>0.673717618</v>
      </c>
      <c r="G1903" s="3">
        <v>58.09999847</v>
      </c>
      <c r="H1903" s="3">
        <v>0.702034473</v>
      </c>
      <c r="I1903" s="3">
        <v>0.25438267</v>
      </c>
      <c r="J1903" s="3">
        <v>0.836516023</v>
      </c>
    </row>
    <row r="1904">
      <c r="A1904" s="1" t="s">
        <v>130</v>
      </c>
      <c r="B1904" s="1" t="s">
        <v>15</v>
      </c>
      <c r="C1904" s="1">
        <v>2020.0</v>
      </c>
      <c r="D1904" s="2">
        <v>6.294414043</v>
      </c>
      <c r="E1904" s="3">
        <v>9.278607368</v>
      </c>
      <c r="F1904" s="3">
        <v>0.792374492</v>
      </c>
      <c r="G1904" s="4"/>
      <c r="H1904" s="3">
        <v>0.879837573</v>
      </c>
      <c r="I1904" s="3">
        <v>0.304365307</v>
      </c>
      <c r="J1904" s="3">
        <v>0.90989387</v>
      </c>
    </row>
    <row r="1905">
      <c r="A1905" s="1" t="s">
        <v>75</v>
      </c>
      <c r="B1905" s="1" t="s">
        <v>36</v>
      </c>
      <c r="C1905" s="1">
        <v>2020.0</v>
      </c>
      <c r="D1905" s="2">
        <v>6.249586105</v>
      </c>
      <c r="E1905" s="3">
        <v>8.460876465</v>
      </c>
      <c r="F1905" s="3">
        <v>0.902222991</v>
      </c>
      <c r="G1905" s="3">
        <v>66.32499695</v>
      </c>
      <c r="H1905" s="3">
        <v>0.934885323</v>
      </c>
      <c r="I1905" s="3">
        <v>0.103569753</v>
      </c>
      <c r="J1905" s="3">
        <v>0.931317508</v>
      </c>
    </row>
    <row r="1906">
      <c r="A1906" s="1" t="s">
        <v>76</v>
      </c>
      <c r="B1906" s="1" t="s">
        <v>47</v>
      </c>
      <c r="C1906" s="1">
        <v>2020.0</v>
      </c>
      <c r="D1906" s="2">
        <v>5.284390926</v>
      </c>
      <c r="E1906" s="3">
        <v>8.95724678</v>
      </c>
      <c r="F1906" s="3">
        <v>0.660396278</v>
      </c>
      <c r="G1906" s="3">
        <v>60.79999924</v>
      </c>
      <c r="H1906" s="3">
        <v>0.915028214</v>
      </c>
      <c r="I1906" s="3">
        <v>0.138872221</v>
      </c>
      <c r="J1906" s="3">
        <v>0.747997701</v>
      </c>
    </row>
    <row r="1907">
      <c r="A1907" s="1" t="s">
        <v>77</v>
      </c>
      <c r="B1907" s="1" t="s">
        <v>15</v>
      </c>
      <c r="C1907" s="1">
        <v>2020.0</v>
      </c>
      <c r="D1907" s="2">
        <v>6.229008675</v>
      </c>
      <c r="E1907" s="3">
        <v>10.32772541</v>
      </c>
      <c r="F1907" s="3">
        <v>0.928012192</v>
      </c>
      <c r="G1907" s="3">
        <v>66.30000305</v>
      </c>
      <c r="H1907" s="3">
        <v>0.820111692</v>
      </c>
      <c r="I1907" s="3">
        <v>-0.083579808</v>
      </c>
      <c r="J1907" s="3">
        <v>0.808821976</v>
      </c>
    </row>
    <row r="1908">
      <c r="A1908" s="1" t="s">
        <v>21</v>
      </c>
      <c r="B1908" s="1" t="s">
        <v>10</v>
      </c>
      <c r="C1908" s="1">
        <v>2020.0</v>
      </c>
      <c r="D1908" s="2">
        <v>2.633752584</v>
      </c>
      <c r="E1908" s="3">
        <v>9.531043053</v>
      </c>
      <c r="F1908" s="3">
        <v>0.546599805</v>
      </c>
      <c r="G1908" s="3">
        <v>66.07499695</v>
      </c>
      <c r="H1908" s="3">
        <v>0.551600993</v>
      </c>
      <c r="I1908" s="3">
        <v>-0.136191308</v>
      </c>
      <c r="J1908" s="3">
        <v>0.883976877</v>
      </c>
    </row>
    <row r="1909">
      <c r="A1909" s="1" t="s">
        <v>78</v>
      </c>
      <c r="B1909" s="1" t="s">
        <v>15</v>
      </c>
      <c r="C1909" s="1">
        <v>2020.0</v>
      </c>
      <c r="D1909" s="2">
        <v>6.39137888</v>
      </c>
      <c r="E1909" s="3">
        <v>10.52316093</v>
      </c>
      <c r="F1909" s="3">
        <v>0.952544093</v>
      </c>
      <c r="G1909" s="3">
        <v>67.05000305</v>
      </c>
      <c r="H1909" s="3">
        <v>0.824060559</v>
      </c>
      <c r="I1909" s="3">
        <v>-0.127253518</v>
      </c>
      <c r="J1909" s="3">
        <v>0.829204798</v>
      </c>
    </row>
    <row r="1910">
      <c r="A1910" s="1" t="s">
        <v>81</v>
      </c>
      <c r="B1910" s="1" t="s">
        <v>47</v>
      </c>
      <c r="C1910" s="1">
        <v>2020.0</v>
      </c>
      <c r="D1910" s="2">
        <v>6.01419878</v>
      </c>
      <c r="E1910" s="3">
        <v>10.15932941</v>
      </c>
      <c r="F1910" s="3">
        <v>0.796895385</v>
      </c>
      <c r="G1910" s="3">
        <v>65.67500305</v>
      </c>
      <c r="H1910" s="3">
        <v>0.877859235</v>
      </c>
      <c r="I1910" s="3">
        <v>0.097759947</v>
      </c>
      <c r="J1910" s="3">
        <v>0.746997535</v>
      </c>
    </row>
    <row r="1911">
      <c r="A1911" s="1" t="s">
        <v>82</v>
      </c>
      <c r="B1911" s="1" t="s">
        <v>42</v>
      </c>
      <c r="C1911" s="1">
        <v>2020.0</v>
      </c>
      <c r="D1911" s="2">
        <v>4.269473553</v>
      </c>
      <c r="E1911" s="3">
        <v>7.660975456</v>
      </c>
      <c r="F1911" s="3">
        <v>0.567915261</v>
      </c>
      <c r="G1911" s="3">
        <v>55.0</v>
      </c>
      <c r="H1911" s="3">
        <v>0.645313561</v>
      </c>
      <c r="I1911" s="3">
        <v>-0.065397367</v>
      </c>
      <c r="J1911" s="3">
        <v>0.894637346</v>
      </c>
    </row>
    <row r="1912">
      <c r="A1912" s="1" t="s">
        <v>151</v>
      </c>
      <c r="B1912" s="1" t="s">
        <v>3</v>
      </c>
      <c r="C1912" s="1">
        <v>2020.0</v>
      </c>
      <c r="D1912" s="2">
        <v>6.156822681</v>
      </c>
      <c r="E1912" s="3">
        <v>10.61498928</v>
      </c>
      <c r="F1912" s="3">
        <v>0.937920272</v>
      </c>
      <c r="G1912" s="3">
        <v>71.55000305</v>
      </c>
      <c r="H1912" s="3">
        <v>0.930600464</v>
      </c>
      <c r="I1912" s="3">
        <v>-0.00296971</v>
      </c>
      <c r="J1912" s="3">
        <v>0.67462635</v>
      </c>
    </row>
    <row r="1913">
      <c r="A1913" s="1" t="s">
        <v>164</v>
      </c>
      <c r="B1913" s="1" t="s">
        <v>42</v>
      </c>
      <c r="C1913" s="1">
        <v>2020.0</v>
      </c>
      <c r="D1913" s="2">
        <v>6.015300274</v>
      </c>
      <c r="E1913" s="3">
        <v>9.914636612</v>
      </c>
      <c r="F1913" s="3">
        <v>0.892565966</v>
      </c>
      <c r="G1913" s="3">
        <v>63.875</v>
      </c>
      <c r="H1913" s="3">
        <v>0.842598081</v>
      </c>
      <c r="I1913" s="3">
        <v>-0.036158979</v>
      </c>
      <c r="J1913" s="3">
        <v>0.771790087</v>
      </c>
    </row>
    <row r="1914">
      <c r="A1914" s="1" t="s">
        <v>22</v>
      </c>
      <c r="B1914" s="1" t="s">
        <v>5</v>
      </c>
      <c r="C1914" s="1">
        <v>2020.0</v>
      </c>
      <c r="D1914" s="2">
        <v>5.964221001</v>
      </c>
      <c r="E1914" s="3">
        <v>9.816184998</v>
      </c>
      <c r="F1914" s="3">
        <v>0.778816223</v>
      </c>
      <c r="G1914" s="3">
        <v>65.80000305</v>
      </c>
      <c r="H1914" s="3">
        <v>0.873346984</v>
      </c>
      <c r="I1914" s="3">
        <v>-0.125294715</v>
      </c>
      <c r="J1914" s="3">
        <v>0.778165877</v>
      </c>
    </row>
    <row r="1915">
      <c r="A1915" s="1" t="s">
        <v>83</v>
      </c>
      <c r="B1915" s="1" t="s">
        <v>36</v>
      </c>
      <c r="C1915" s="1">
        <v>2020.0</v>
      </c>
      <c r="D1915" s="2">
        <v>5.811628819</v>
      </c>
      <c r="E1915" s="3">
        <v>9.409337044</v>
      </c>
      <c r="F1915" s="3">
        <v>0.874061763</v>
      </c>
      <c r="G1915" s="3">
        <v>64.90000153</v>
      </c>
      <c r="H1915" s="3">
        <v>0.859083235</v>
      </c>
      <c r="I1915" s="3">
        <v>-0.057646256</v>
      </c>
      <c r="J1915" s="3">
        <v>0.941438973</v>
      </c>
    </row>
    <row r="1916">
      <c r="A1916" s="1" t="s">
        <v>133</v>
      </c>
      <c r="B1916" s="1" t="s">
        <v>19</v>
      </c>
      <c r="C1916" s="1">
        <v>2020.0</v>
      </c>
      <c r="D1916" s="2">
        <v>6.011364937</v>
      </c>
      <c r="E1916" s="3">
        <v>9.364500999</v>
      </c>
      <c r="F1916" s="3">
        <v>0.917789161</v>
      </c>
      <c r="G1916" s="3">
        <v>60.40000153</v>
      </c>
      <c r="H1916" s="3">
        <v>0.718491018</v>
      </c>
      <c r="I1916" s="3">
        <v>0.140477866</v>
      </c>
      <c r="J1916" s="3">
        <v>0.842827678</v>
      </c>
    </row>
    <row r="1917">
      <c r="A1917" s="1" t="s">
        <v>134</v>
      </c>
      <c r="B1917" s="1" t="s">
        <v>15</v>
      </c>
      <c r="C1917" s="1">
        <v>2020.0</v>
      </c>
      <c r="D1917" s="2">
        <v>5.722162724</v>
      </c>
      <c r="E1917" s="3">
        <v>9.812590599</v>
      </c>
      <c r="F1917" s="3">
        <v>0.887129486</v>
      </c>
      <c r="G1917" s="3">
        <v>67.09999847</v>
      </c>
      <c r="H1917" s="3">
        <v>0.801855087</v>
      </c>
      <c r="I1917" s="3">
        <v>0.06348329</v>
      </c>
      <c r="J1917" s="3">
        <v>0.844687104</v>
      </c>
    </row>
    <row r="1918">
      <c r="A1918" s="1" t="s">
        <v>158</v>
      </c>
      <c r="B1918" s="1" t="s">
        <v>10</v>
      </c>
      <c r="C1918" s="1">
        <v>2020.0</v>
      </c>
      <c r="D1918" s="2">
        <v>4.80261755</v>
      </c>
      <c r="E1918" s="3">
        <v>8.928771973</v>
      </c>
      <c r="F1918" s="3">
        <v>0.552520096</v>
      </c>
      <c r="G1918" s="3">
        <v>63.79999924</v>
      </c>
      <c r="H1918" s="3">
        <v>0.818995237</v>
      </c>
      <c r="I1918" s="3">
        <v>-0.235434562</v>
      </c>
      <c r="J1918" s="3">
        <v>0.802740276</v>
      </c>
    </row>
    <row r="1919">
      <c r="A1919" s="1" t="s">
        <v>168</v>
      </c>
      <c r="B1919" s="1" t="s">
        <v>47</v>
      </c>
      <c r="C1919" s="1">
        <v>2020.0</v>
      </c>
      <c r="D1919" s="2">
        <v>4.431364059</v>
      </c>
      <c r="E1919" s="3">
        <v>8.506555557</v>
      </c>
      <c r="F1919" s="3">
        <v>0.795763254</v>
      </c>
      <c r="G1919" s="3">
        <v>61.22499847</v>
      </c>
      <c r="H1919" s="3">
        <v>0.824870706</v>
      </c>
      <c r="I1919" s="3">
        <v>0.471267819</v>
      </c>
      <c r="J1919" s="3">
        <v>0.646702111</v>
      </c>
    </row>
    <row r="1920">
      <c r="A1920" s="1" t="s">
        <v>135</v>
      </c>
      <c r="B1920" s="1" t="s">
        <v>42</v>
      </c>
      <c r="C1920" s="1">
        <v>2020.0</v>
      </c>
      <c r="D1920" s="2">
        <v>4.451010227</v>
      </c>
      <c r="E1920" s="3">
        <v>9.110319138</v>
      </c>
      <c r="F1920" s="3">
        <v>0.740570307</v>
      </c>
      <c r="G1920" s="3">
        <v>56.47499847</v>
      </c>
      <c r="H1920" s="3">
        <v>0.665681958</v>
      </c>
      <c r="I1920" s="3">
        <v>-0.107202545</v>
      </c>
      <c r="J1920" s="3">
        <v>0.810354829</v>
      </c>
    </row>
    <row r="1921">
      <c r="A1921" s="1" t="s">
        <v>85</v>
      </c>
      <c r="B1921" s="1" t="s">
        <v>25</v>
      </c>
      <c r="C1921" s="1">
        <v>2020.0</v>
      </c>
      <c r="D1921" s="2">
        <v>5.982410431</v>
      </c>
      <c r="E1921" s="3">
        <v>8.232653618</v>
      </c>
      <c r="F1921" s="3">
        <v>0.787215233</v>
      </c>
      <c r="G1921" s="3">
        <v>61.57500076</v>
      </c>
      <c r="H1921" s="3">
        <v>0.771715939</v>
      </c>
      <c r="I1921" s="3">
        <v>0.137670934</v>
      </c>
      <c r="J1921" s="3">
        <v>0.811892331</v>
      </c>
    </row>
    <row r="1922">
      <c r="A1922" s="1" t="s">
        <v>23</v>
      </c>
      <c r="B1922" s="1" t="s">
        <v>3</v>
      </c>
      <c r="C1922" s="1">
        <v>2020.0</v>
      </c>
      <c r="D1922" s="2">
        <v>7.504447937</v>
      </c>
      <c r="E1922" s="3">
        <v>10.90181923</v>
      </c>
      <c r="F1922" s="3">
        <v>0.943956137</v>
      </c>
      <c r="G1922" s="3">
        <v>71.47499847</v>
      </c>
      <c r="H1922" s="3">
        <v>0.934522629</v>
      </c>
      <c r="I1922" s="3">
        <v>0.146807</v>
      </c>
      <c r="J1922" s="3">
        <v>0.280604511</v>
      </c>
    </row>
    <row r="1923">
      <c r="A1923" s="1" t="s">
        <v>86</v>
      </c>
      <c r="B1923" s="1" t="s">
        <v>1</v>
      </c>
      <c r="C1923" s="1">
        <v>2020.0</v>
      </c>
      <c r="D1923" s="2">
        <v>7.257381916</v>
      </c>
      <c r="E1923" s="3">
        <v>10.63686562</v>
      </c>
      <c r="F1923" s="3">
        <v>0.951990783</v>
      </c>
      <c r="G1923" s="3">
        <v>70.27500153</v>
      </c>
      <c r="H1923" s="3">
        <v>0.918154597</v>
      </c>
      <c r="I1923" s="3">
        <v>0.118488289</v>
      </c>
      <c r="J1923" s="3">
        <v>0.282767951</v>
      </c>
    </row>
    <row r="1924">
      <c r="A1924" s="1" t="s">
        <v>87</v>
      </c>
      <c r="B1924" s="1" t="s">
        <v>5</v>
      </c>
      <c r="C1924" s="1">
        <v>2020.0</v>
      </c>
      <c r="D1924" s="2">
        <v>6.28689003</v>
      </c>
      <c r="E1924" s="3">
        <v>8.552893639</v>
      </c>
      <c r="F1924" s="3">
        <v>0.855702758</v>
      </c>
      <c r="G1924" s="3">
        <v>65.57499695</v>
      </c>
      <c r="H1924" s="3">
        <v>0.817625225</v>
      </c>
      <c r="I1924" s="3">
        <v>0.040343624</v>
      </c>
      <c r="J1924" s="3">
        <v>0.631003439</v>
      </c>
    </row>
    <row r="1925">
      <c r="A1925" s="1" t="s">
        <v>89</v>
      </c>
      <c r="B1925" s="1" t="s">
        <v>42</v>
      </c>
      <c r="C1925" s="1">
        <v>2020.0</v>
      </c>
      <c r="D1925" s="2">
        <v>5.502948284</v>
      </c>
      <c r="E1925" s="3">
        <v>8.489839554</v>
      </c>
      <c r="F1925" s="3">
        <v>0.739289463</v>
      </c>
      <c r="G1925" s="3">
        <v>54.72499847</v>
      </c>
      <c r="H1925" s="3">
        <v>0.713061512</v>
      </c>
      <c r="I1925" s="3">
        <v>0.096645422</v>
      </c>
      <c r="J1925" s="3">
        <v>0.912774444</v>
      </c>
    </row>
    <row r="1926">
      <c r="A1926" s="1" t="s">
        <v>136</v>
      </c>
      <c r="B1926" s="1" t="s">
        <v>15</v>
      </c>
      <c r="C1926" s="1">
        <v>2020.0</v>
      </c>
      <c r="D1926" s="2">
        <v>5.053664207</v>
      </c>
      <c r="E1926" s="3">
        <v>9.666660309</v>
      </c>
      <c r="F1926" s="3">
        <v>0.750374198</v>
      </c>
      <c r="G1926" s="3">
        <v>66.30000305</v>
      </c>
      <c r="H1926" s="3">
        <v>0.787284732</v>
      </c>
      <c r="I1926" s="3">
        <v>0.129589304</v>
      </c>
      <c r="J1926" s="3">
        <v>0.877421141</v>
      </c>
    </row>
    <row r="1927">
      <c r="A1927" s="1" t="s">
        <v>90</v>
      </c>
      <c r="B1927" s="1" t="s">
        <v>3</v>
      </c>
      <c r="C1927" s="1">
        <v>2020.0</v>
      </c>
      <c r="D1927" s="2">
        <v>7.290032387</v>
      </c>
      <c r="E1927" s="3">
        <v>11.05955124</v>
      </c>
      <c r="F1927" s="3">
        <v>0.955979943</v>
      </c>
      <c r="G1927" s="3">
        <v>71.44999695</v>
      </c>
      <c r="H1927" s="3">
        <v>0.964561105</v>
      </c>
      <c r="I1927" s="3">
        <v>0.069376923</v>
      </c>
      <c r="J1927" s="3">
        <v>0.271083295</v>
      </c>
    </row>
    <row r="1928">
      <c r="A1928" s="1" t="s">
        <v>24</v>
      </c>
      <c r="B1928" s="1" t="s">
        <v>25</v>
      </c>
      <c r="C1928" s="1">
        <v>2020.0</v>
      </c>
      <c r="D1928" s="2">
        <v>4.623969078</v>
      </c>
      <c r="E1928" s="3">
        <v>8.518063545</v>
      </c>
      <c r="F1928" s="3">
        <v>0.594273567</v>
      </c>
      <c r="G1928" s="3">
        <v>57.17499924</v>
      </c>
      <c r="H1928" s="3">
        <v>0.767367244</v>
      </c>
      <c r="I1928" s="3">
        <v>0.005707503</v>
      </c>
      <c r="J1928" s="3">
        <v>0.832585573</v>
      </c>
    </row>
    <row r="1929">
      <c r="A1929" s="1" t="s">
        <v>92</v>
      </c>
      <c r="B1929" s="1" t="s">
        <v>5</v>
      </c>
      <c r="C1929" s="1">
        <v>2020.0</v>
      </c>
      <c r="D1929" s="2">
        <v>5.501248837</v>
      </c>
      <c r="E1929" s="3">
        <v>9.49682045</v>
      </c>
      <c r="F1929" s="3">
        <v>0.906508625</v>
      </c>
      <c r="G1929" s="3">
        <v>65.84999847</v>
      </c>
      <c r="H1929" s="3">
        <v>0.865221083</v>
      </c>
      <c r="I1929" s="3">
        <v>0.056183871</v>
      </c>
      <c r="J1929" s="3">
        <v>0.828658342</v>
      </c>
    </row>
    <row r="1930">
      <c r="A1930" s="1" t="s">
        <v>93</v>
      </c>
      <c r="B1930" s="1" t="s">
        <v>5</v>
      </c>
      <c r="C1930" s="1">
        <v>2020.0</v>
      </c>
      <c r="D1930" s="2">
        <v>4.994379044</v>
      </c>
      <c r="E1930" s="3">
        <v>9.321605682</v>
      </c>
      <c r="F1930" s="3">
        <v>0.748887837</v>
      </c>
      <c r="G1930" s="3">
        <v>69.67500305</v>
      </c>
      <c r="H1930" s="3">
        <v>0.805973649</v>
      </c>
      <c r="I1930" s="3">
        <v>-0.091480441</v>
      </c>
      <c r="J1930" s="3">
        <v>0.911601484</v>
      </c>
    </row>
    <row r="1931">
      <c r="A1931" s="1" t="s">
        <v>94</v>
      </c>
      <c r="B1931" s="1" t="s">
        <v>47</v>
      </c>
      <c r="C1931" s="1">
        <v>2020.0</v>
      </c>
      <c r="D1931" s="2">
        <v>5.079585075</v>
      </c>
      <c r="E1931" s="3">
        <v>8.958444595</v>
      </c>
      <c r="F1931" s="3">
        <v>0.781140387</v>
      </c>
      <c r="G1931" s="3">
        <v>62.02500153</v>
      </c>
      <c r="H1931" s="3">
        <v>0.932041705</v>
      </c>
      <c r="I1931" s="3">
        <v>-0.110944264</v>
      </c>
      <c r="J1931" s="3">
        <v>0.744283676</v>
      </c>
    </row>
    <row r="1932">
      <c r="A1932" s="1" t="s">
        <v>26</v>
      </c>
      <c r="B1932" s="1" t="s">
        <v>15</v>
      </c>
      <c r="C1932" s="1">
        <v>2020.0</v>
      </c>
      <c r="D1932" s="2">
        <v>6.139455318</v>
      </c>
      <c r="E1932" s="3">
        <v>10.39043522</v>
      </c>
      <c r="F1932" s="3">
        <v>0.95317173</v>
      </c>
      <c r="G1932" s="3">
        <v>68.875</v>
      </c>
      <c r="H1932" s="3">
        <v>0.767428696</v>
      </c>
      <c r="I1932" s="3">
        <v>-0.011896272</v>
      </c>
      <c r="J1932" s="3">
        <v>0.786873639</v>
      </c>
    </row>
    <row r="1933">
      <c r="A1933" s="1" t="s">
        <v>95</v>
      </c>
      <c r="B1933" s="1" t="s">
        <v>3</v>
      </c>
      <c r="C1933" s="1">
        <v>2020.0</v>
      </c>
      <c r="D1933" s="2">
        <v>5.767792225</v>
      </c>
      <c r="E1933" s="3">
        <v>10.3738451</v>
      </c>
      <c r="F1933" s="3">
        <v>0.874990344</v>
      </c>
      <c r="G1933" s="3">
        <v>71.125</v>
      </c>
      <c r="H1933" s="3">
        <v>0.91313076</v>
      </c>
      <c r="I1933" s="3">
        <v>-0.242256343</v>
      </c>
      <c r="J1933" s="3">
        <v>0.867157161</v>
      </c>
    </row>
    <row r="1934">
      <c r="A1934" s="1" t="s">
        <v>27</v>
      </c>
      <c r="B1934" s="1" t="s">
        <v>15</v>
      </c>
      <c r="C1934" s="1">
        <v>2020.0</v>
      </c>
      <c r="D1934" s="2">
        <v>6.785142422</v>
      </c>
      <c r="E1934" s="3">
        <v>10.27720261</v>
      </c>
      <c r="F1934" s="3">
        <v>0.869008839</v>
      </c>
      <c r="G1934" s="3">
        <v>66.92500305</v>
      </c>
      <c r="H1934" s="3">
        <v>0.863305271</v>
      </c>
      <c r="I1934" s="3">
        <v>-0.158914402</v>
      </c>
      <c r="J1934" s="3">
        <v>0.91769141</v>
      </c>
    </row>
    <row r="1935">
      <c r="A1935" s="1" t="s">
        <v>96</v>
      </c>
      <c r="B1935" s="1" t="s">
        <v>36</v>
      </c>
      <c r="C1935" s="1">
        <v>2020.0</v>
      </c>
      <c r="D1935" s="2">
        <v>5.495288849</v>
      </c>
      <c r="E1935" s="3">
        <v>10.18805695</v>
      </c>
      <c r="F1935" s="3">
        <v>0.887020171</v>
      </c>
      <c r="G1935" s="3">
        <v>64.57499695</v>
      </c>
      <c r="H1935" s="3">
        <v>0.714466453</v>
      </c>
      <c r="I1935" s="3">
        <v>-0.07624834</v>
      </c>
      <c r="J1935" s="3">
        <v>0.823047519</v>
      </c>
    </row>
    <row r="1936">
      <c r="A1936" s="1" t="s">
        <v>28</v>
      </c>
      <c r="B1936" s="1" t="s">
        <v>10</v>
      </c>
      <c r="C1936" s="1">
        <v>2020.0</v>
      </c>
      <c r="D1936" s="2">
        <v>6.559588432</v>
      </c>
      <c r="E1936" s="3">
        <v>10.66643333</v>
      </c>
      <c r="F1936" s="3">
        <v>0.890255928</v>
      </c>
      <c r="G1936" s="3">
        <v>64.19999695</v>
      </c>
      <c r="H1936" s="3">
        <v>0.884220123</v>
      </c>
      <c r="I1936" s="3">
        <v>-0.112286396</v>
      </c>
      <c r="J1936" s="4"/>
    </row>
    <row r="1937">
      <c r="A1937" s="1" t="s">
        <v>98</v>
      </c>
      <c r="B1937" s="1" t="s">
        <v>42</v>
      </c>
      <c r="C1937" s="1">
        <v>2020.0</v>
      </c>
      <c r="D1937" s="2">
        <v>4.756773472</v>
      </c>
      <c r="E1937" s="3">
        <v>8.12678051</v>
      </c>
      <c r="F1937" s="3">
        <v>0.620670676</v>
      </c>
      <c r="G1937" s="3">
        <v>59.70000076</v>
      </c>
      <c r="H1937" s="3">
        <v>0.797190309</v>
      </c>
      <c r="I1937" s="3">
        <v>-0.048871942</v>
      </c>
      <c r="J1937" s="3">
        <v>0.855092525</v>
      </c>
    </row>
    <row r="1938">
      <c r="A1938" s="1" t="s">
        <v>137</v>
      </c>
      <c r="B1938" s="1" t="s">
        <v>15</v>
      </c>
      <c r="C1938" s="1">
        <v>2020.0</v>
      </c>
      <c r="D1938" s="2">
        <v>6.041546345</v>
      </c>
      <c r="E1938" s="3">
        <v>9.812794685</v>
      </c>
      <c r="F1938" s="3">
        <v>0.852101862</v>
      </c>
      <c r="G1938" s="3">
        <v>67.02500153</v>
      </c>
      <c r="H1938" s="3">
        <v>0.843479872</v>
      </c>
      <c r="I1938" s="3">
        <v>0.144174546</v>
      </c>
      <c r="J1938" s="3">
        <v>0.824472487</v>
      </c>
    </row>
    <row r="1939">
      <c r="A1939" s="1" t="s">
        <v>101</v>
      </c>
      <c r="B1939" s="1" t="s">
        <v>15</v>
      </c>
      <c r="C1939" s="1">
        <v>2020.0</v>
      </c>
      <c r="D1939" s="2">
        <v>6.519098282</v>
      </c>
      <c r="E1939" s="3">
        <v>10.33747482</v>
      </c>
      <c r="F1939" s="3">
        <v>0.954159975</v>
      </c>
      <c r="G1939" s="3">
        <v>68.72499847</v>
      </c>
      <c r="H1939" s="3">
        <v>0.76189661</v>
      </c>
      <c r="I1939" s="3">
        <v>-0.079218529</v>
      </c>
      <c r="J1939" s="3">
        <v>0.900533676</v>
      </c>
    </row>
    <row r="1940">
      <c r="A1940" s="1" t="s">
        <v>102</v>
      </c>
      <c r="B1940" s="1" t="s">
        <v>15</v>
      </c>
      <c r="C1940" s="1">
        <v>2020.0</v>
      </c>
      <c r="D1940" s="2">
        <v>6.462076187</v>
      </c>
      <c r="E1940" s="3">
        <v>10.5213213</v>
      </c>
      <c r="F1940" s="3">
        <v>0.953437507</v>
      </c>
      <c r="G1940" s="3">
        <v>70.875</v>
      </c>
      <c r="H1940" s="3">
        <v>0.958442569</v>
      </c>
      <c r="I1940" s="3">
        <v>-0.088533178</v>
      </c>
      <c r="J1940" s="3">
        <v>0.796557486</v>
      </c>
    </row>
    <row r="1941">
      <c r="A1941" s="1" t="s">
        <v>103</v>
      </c>
      <c r="B1941" s="1" t="s">
        <v>42</v>
      </c>
      <c r="C1941" s="1">
        <v>2020.0</v>
      </c>
      <c r="D1941" s="2">
        <v>4.946800709</v>
      </c>
      <c r="E1941" s="3">
        <v>9.458442688</v>
      </c>
      <c r="F1941" s="3">
        <v>0.891050339</v>
      </c>
      <c r="G1941" s="3">
        <v>56.72499847</v>
      </c>
      <c r="H1941" s="3">
        <v>0.756946266</v>
      </c>
      <c r="I1941" s="3">
        <v>-0.027118756</v>
      </c>
      <c r="J1941" s="3">
        <v>0.912407219</v>
      </c>
    </row>
    <row r="1942">
      <c r="A1942" s="1" t="s">
        <v>104</v>
      </c>
      <c r="B1942" s="1" t="s">
        <v>19</v>
      </c>
      <c r="C1942" s="1">
        <v>2020.0</v>
      </c>
      <c r="D1942" s="2">
        <v>5.792695522</v>
      </c>
      <c r="E1942" s="3">
        <v>10.65482712</v>
      </c>
      <c r="F1942" s="3">
        <v>0.807952285</v>
      </c>
      <c r="G1942" s="3">
        <v>73.375</v>
      </c>
      <c r="H1942" s="3">
        <v>0.711480439</v>
      </c>
      <c r="I1942" s="3">
        <v>-0.110537827</v>
      </c>
      <c r="J1942" s="3">
        <v>0.664694011</v>
      </c>
    </row>
    <row r="1943">
      <c r="A1943" s="1" t="s">
        <v>29</v>
      </c>
      <c r="B1943" s="1" t="s">
        <v>3</v>
      </c>
      <c r="C1943" s="1">
        <v>2020.0</v>
      </c>
      <c r="D1943" s="2">
        <v>6.502175331</v>
      </c>
      <c r="E1943" s="3">
        <v>10.49038219</v>
      </c>
      <c r="F1943" s="3">
        <v>0.934934676</v>
      </c>
      <c r="G1943" s="3">
        <v>72.22499847</v>
      </c>
      <c r="H1943" s="3">
        <v>0.783256531</v>
      </c>
      <c r="I1943" s="3">
        <v>-0.124827951</v>
      </c>
      <c r="J1943" s="3">
        <v>0.729977489</v>
      </c>
    </row>
    <row r="1944">
      <c r="A1944" s="1" t="s">
        <v>105</v>
      </c>
      <c r="B1944" s="1" t="s">
        <v>25</v>
      </c>
      <c r="C1944" s="1">
        <v>2020.0</v>
      </c>
      <c r="D1944" s="2">
        <v>4.778489113</v>
      </c>
      <c r="E1944" s="3">
        <v>9.480043411</v>
      </c>
      <c r="F1944" s="3">
        <v>0.842499971</v>
      </c>
      <c r="G1944" s="3">
        <v>67.09999847</v>
      </c>
      <c r="H1944" s="3">
        <v>0.803484857</v>
      </c>
      <c r="I1944" s="3">
        <v>-0.048394185</v>
      </c>
      <c r="J1944" s="3">
        <v>0.768454254</v>
      </c>
    </row>
    <row r="1945">
      <c r="A1945" s="1" t="s">
        <v>30</v>
      </c>
      <c r="B1945" s="1" t="s">
        <v>3</v>
      </c>
      <c r="C1945" s="1">
        <v>2020.0</v>
      </c>
      <c r="D1945" s="2">
        <v>7.314341068</v>
      </c>
      <c r="E1945" s="3">
        <v>10.84605598</v>
      </c>
      <c r="F1945" s="3">
        <v>0.93558234</v>
      </c>
      <c r="G1945" s="3">
        <v>72.02500153</v>
      </c>
      <c r="H1945" s="3">
        <v>0.951181591</v>
      </c>
      <c r="I1945" s="3">
        <v>0.085886888</v>
      </c>
      <c r="J1945" s="3">
        <v>0.203440145</v>
      </c>
    </row>
    <row r="1946">
      <c r="A1946" s="1" t="s">
        <v>107</v>
      </c>
      <c r="B1946" s="1" t="s">
        <v>3</v>
      </c>
      <c r="C1946" s="1">
        <v>2020.0</v>
      </c>
      <c r="D1946" s="2">
        <v>7.508435249</v>
      </c>
      <c r="E1946" s="3">
        <v>11.13707161</v>
      </c>
      <c r="F1946" s="3">
        <v>0.946316481</v>
      </c>
      <c r="G1946" s="3">
        <v>72.69999695</v>
      </c>
      <c r="H1946" s="3">
        <v>0.917343259</v>
      </c>
      <c r="I1946" s="3">
        <v>-0.072107695</v>
      </c>
      <c r="J1946" s="3">
        <v>0.280367136</v>
      </c>
    </row>
    <row r="1947">
      <c r="A1947" s="1" t="s">
        <v>108</v>
      </c>
      <c r="B1947" s="1" t="s">
        <v>19</v>
      </c>
      <c r="C1947" s="1">
        <v>2020.0</v>
      </c>
      <c r="D1947" s="2">
        <v>6.751067638</v>
      </c>
      <c r="E1947" s="4"/>
      <c r="F1947" s="3">
        <v>0.900832534</v>
      </c>
      <c r="G1947" s="4"/>
      <c r="H1947" s="3">
        <v>0.798834741</v>
      </c>
      <c r="I1947" s="4"/>
      <c r="J1947" s="3">
        <v>0.710567415</v>
      </c>
    </row>
    <row r="1948">
      <c r="A1948" s="1" t="s">
        <v>109</v>
      </c>
      <c r="B1948" s="1" t="s">
        <v>36</v>
      </c>
      <c r="C1948" s="1">
        <v>2020.0</v>
      </c>
      <c r="D1948" s="2">
        <v>5.373398781</v>
      </c>
      <c r="E1948" s="3">
        <v>8.203014374</v>
      </c>
      <c r="F1948" s="3">
        <v>0.789744556</v>
      </c>
      <c r="G1948" s="3">
        <v>62.15000153</v>
      </c>
      <c r="H1948" s="4"/>
      <c r="I1948" s="3">
        <v>-0.051335339</v>
      </c>
      <c r="J1948" s="3">
        <v>0.549786448</v>
      </c>
    </row>
    <row r="1949">
      <c r="A1949" s="1" t="s">
        <v>110</v>
      </c>
      <c r="B1949" s="1" t="s">
        <v>42</v>
      </c>
      <c r="C1949" s="1">
        <v>2020.0</v>
      </c>
      <c r="D1949" s="2">
        <v>3.785684109</v>
      </c>
      <c r="E1949" s="3">
        <v>7.844321728</v>
      </c>
      <c r="F1949" s="3">
        <v>0.739817083</v>
      </c>
      <c r="G1949" s="3">
        <v>58.95000076</v>
      </c>
      <c r="H1949" s="3">
        <v>0.830343485</v>
      </c>
      <c r="I1949" s="3">
        <v>0.296098918</v>
      </c>
      <c r="J1949" s="3">
        <v>0.520631671</v>
      </c>
    </row>
    <row r="1950">
      <c r="A1950" s="1" t="s">
        <v>111</v>
      </c>
      <c r="B1950" s="1" t="s">
        <v>47</v>
      </c>
      <c r="C1950" s="1">
        <v>2020.0</v>
      </c>
      <c r="D1950" s="2">
        <v>5.884544373</v>
      </c>
      <c r="E1950" s="3">
        <v>9.732022285</v>
      </c>
      <c r="F1950" s="3">
        <v>0.866702616</v>
      </c>
      <c r="G1950" s="3">
        <v>68.375</v>
      </c>
      <c r="H1950" s="3">
        <v>0.840463281</v>
      </c>
      <c r="I1950" s="3">
        <v>0.272304952</v>
      </c>
      <c r="J1950" s="3">
        <v>0.918340027</v>
      </c>
    </row>
    <row r="1951">
      <c r="A1951" s="1" t="s">
        <v>155</v>
      </c>
      <c r="B1951" s="1" t="s">
        <v>10</v>
      </c>
      <c r="C1951" s="1">
        <v>2020.0</v>
      </c>
      <c r="D1951" s="2">
        <v>4.730811119</v>
      </c>
      <c r="E1951" s="3">
        <v>9.215332031</v>
      </c>
      <c r="F1951" s="3">
        <v>0.719013214</v>
      </c>
      <c r="G1951" s="3">
        <v>66.94999695</v>
      </c>
      <c r="H1951" s="3">
        <v>0.667758107</v>
      </c>
      <c r="I1951" s="3">
        <v>-0.203692898</v>
      </c>
      <c r="J1951" s="3">
        <v>0.877354085</v>
      </c>
    </row>
    <row r="1952">
      <c r="A1952" s="1" t="s">
        <v>31</v>
      </c>
      <c r="C1952" s="1">
        <v>2020.0</v>
      </c>
      <c r="D1952" s="2">
        <v>4.861554146</v>
      </c>
      <c r="E1952" s="3">
        <v>10.25671864</v>
      </c>
      <c r="F1952" s="3">
        <v>0.856730223</v>
      </c>
      <c r="G1952" s="3">
        <v>68.57499695</v>
      </c>
      <c r="H1952" s="3">
        <v>0.510385871</v>
      </c>
      <c r="I1952" s="3">
        <v>-0.117426276</v>
      </c>
      <c r="J1952" s="3">
        <v>0.774417162</v>
      </c>
    </row>
    <row r="1953">
      <c r="A1953" s="1" t="s">
        <v>114</v>
      </c>
      <c r="B1953" s="1" t="s">
        <v>42</v>
      </c>
      <c r="C1953" s="1">
        <v>2020.0</v>
      </c>
      <c r="D1953" s="2">
        <v>4.640909672</v>
      </c>
      <c r="E1953" s="3">
        <v>7.714449883</v>
      </c>
      <c r="F1953" s="3">
        <v>0.800461173</v>
      </c>
      <c r="G1953" s="3">
        <v>58.67499924</v>
      </c>
      <c r="H1953" s="3">
        <v>0.687482119</v>
      </c>
      <c r="I1953" s="3">
        <v>0.143275976</v>
      </c>
      <c r="J1953" s="3">
        <v>0.877587259</v>
      </c>
    </row>
    <row r="1954">
      <c r="A1954" s="1" t="s">
        <v>115</v>
      </c>
      <c r="B1954" s="1" t="s">
        <v>36</v>
      </c>
      <c r="C1954" s="1">
        <v>2020.0</v>
      </c>
      <c r="D1954" s="2">
        <v>5.269675732</v>
      </c>
      <c r="E1954" s="3">
        <v>9.42607975</v>
      </c>
      <c r="F1954" s="3">
        <v>0.884686291</v>
      </c>
      <c r="G1954" s="3">
        <v>64.42500305</v>
      </c>
      <c r="H1954" s="3">
        <v>0.784273446</v>
      </c>
      <c r="I1954" s="3">
        <v>0.123323813</v>
      </c>
      <c r="J1954" s="3">
        <v>0.945668995</v>
      </c>
    </row>
    <row r="1955">
      <c r="A1955" s="1" t="s">
        <v>116</v>
      </c>
      <c r="B1955" s="1" t="s">
        <v>10</v>
      </c>
      <c r="C1955" s="1">
        <v>2020.0</v>
      </c>
      <c r="D1955" s="2">
        <v>6.458392143</v>
      </c>
      <c r="E1955" s="3">
        <v>11.12237263</v>
      </c>
      <c r="F1955" s="3">
        <v>0.826755583</v>
      </c>
      <c r="G1955" s="3">
        <v>66.15000153</v>
      </c>
      <c r="H1955" s="3">
        <v>0.9421615</v>
      </c>
      <c r="I1955" s="3">
        <v>0.050476916</v>
      </c>
      <c r="J1955" s="4"/>
    </row>
    <row r="1956">
      <c r="A1956" s="1" t="s">
        <v>32</v>
      </c>
      <c r="B1956" s="1" t="s">
        <v>3</v>
      </c>
      <c r="C1956" s="1">
        <v>2020.0</v>
      </c>
      <c r="D1956" s="2">
        <v>6.798177242</v>
      </c>
      <c r="E1956" s="3">
        <v>10.64504623</v>
      </c>
      <c r="F1956" s="3">
        <v>0.929353237</v>
      </c>
      <c r="G1956" s="3">
        <v>70.19999695</v>
      </c>
      <c r="H1956" s="3">
        <v>0.884624004</v>
      </c>
      <c r="I1956" s="3">
        <v>0.19695583</v>
      </c>
      <c r="J1956" s="3">
        <v>0.490203947</v>
      </c>
    </row>
    <row r="1957">
      <c r="A1957" s="1" t="s">
        <v>117</v>
      </c>
      <c r="B1957" s="1" t="s">
        <v>1</v>
      </c>
      <c r="C1957" s="1">
        <v>2020.0</v>
      </c>
      <c r="D1957" s="2">
        <v>7.028088093</v>
      </c>
      <c r="E1957" s="3">
        <v>11.0048933</v>
      </c>
      <c r="F1957" s="3">
        <v>0.937369823</v>
      </c>
      <c r="G1957" s="3">
        <v>65.97499847</v>
      </c>
      <c r="H1957" s="3">
        <v>0.850447297</v>
      </c>
      <c r="I1957" s="3">
        <v>0.029316831</v>
      </c>
      <c r="J1957" s="3">
        <v>0.678124607</v>
      </c>
    </row>
    <row r="1958">
      <c r="A1958" s="1" t="s">
        <v>118</v>
      </c>
      <c r="B1958" s="1" t="s">
        <v>5</v>
      </c>
      <c r="C1958" s="1">
        <v>2020.0</v>
      </c>
      <c r="D1958" s="2">
        <v>6.309681416</v>
      </c>
      <c r="E1958" s="3">
        <v>9.990978241</v>
      </c>
      <c r="F1958" s="3">
        <v>0.921070337</v>
      </c>
      <c r="G1958" s="3">
        <v>67.5</v>
      </c>
      <c r="H1958" s="3">
        <v>0.907761931</v>
      </c>
      <c r="I1958" s="3">
        <v>-0.091452166</v>
      </c>
      <c r="J1958" s="3">
        <v>0.491007835</v>
      </c>
    </row>
    <row r="1959">
      <c r="A1959" s="1" t="s">
        <v>119</v>
      </c>
      <c r="B1959" s="1" t="s">
        <v>36</v>
      </c>
      <c r="C1959" s="1">
        <v>2020.0</v>
      </c>
      <c r="D1959" s="2">
        <v>5.841929913</v>
      </c>
      <c r="E1959" s="3">
        <v>8.901668549</v>
      </c>
      <c r="F1959" s="3">
        <v>0.849564791</v>
      </c>
      <c r="G1959" s="3">
        <v>65.0</v>
      </c>
      <c r="H1959" s="3">
        <v>0.928216279</v>
      </c>
      <c r="I1959" s="3">
        <v>0.193077326</v>
      </c>
      <c r="J1959" s="3">
        <v>0.642043591</v>
      </c>
    </row>
    <row r="1960">
      <c r="A1960" s="1" t="s">
        <v>33</v>
      </c>
      <c r="B1960" s="1" t="s">
        <v>5</v>
      </c>
      <c r="C1960" s="1">
        <v>2020.0</v>
      </c>
      <c r="D1960" s="2">
        <v>4.573829651</v>
      </c>
      <c r="E1960" s="4"/>
      <c r="F1960" s="3">
        <v>0.80522424</v>
      </c>
      <c r="G1960" s="3">
        <v>64.22499847</v>
      </c>
      <c r="H1960" s="3">
        <v>0.611814618</v>
      </c>
      <c r="I1960" s="4"/>
      <c r="J1960" s="3">
        <v>0.811319113</v>
      </c>
    </row>
    <row r="1961">
      <c r="A1961" s="1" t="s">
        <v>120</v>
      </c>
      <c r="B1961" s="1" t="s">
        <v>47</v>
      </c>
      <c r="C1961" s="1">
        <v>2020.0</v>
      </c>
      <c r="D1961" s="2">
        <v>5.462341785</v>
      </c>
      <c r="E1961" s="3">
        <v>9.254416466</v>
      </c>
      <c r="F1961" s="3">
        <v>0.764509618</v>
      </c>
      <c r="G1961" s="3">
        <v>65.40000153</v>
      </c>
      <c r="H1961" s="3">
        <v>0.944707036</v>
      </c>
      <c r="I1961" s="3">
        <v>0.065848432</v>
      </c>
      <c r="J1961" s="3">
        <v>0.791133821</v>
      </c>
    </row>
    <row r="1962">
      <c r="A1962" s="1" t="s">
        <v>121</v>
      </c>
      <c r="B1962" s="1" t="s">
        <v>42</v>
      </c>
      <c r="C1962" s="1">
        <v>2020.0</v>
      </c>
      <c r="D1962" s="2">
        <v>4.837992191</v>
      </c>
      <c r="E1962" s="3">
        <v>8.065783501</v>
      </c>
      <c r="F1962" s="3">
        <v>0.766871631</v>
      </c>
      <c r="G1962" s="3">
        <v>54.82500076</v>
      </c>
      <c r="H1962" s="3">
        <v>0.750422418</v>
      </c>
      <c r="I1962" s="3">
        <v>0.057657126</v>
      </c>
      <c r="J1962" s="3">
        <v>0.809749782</v>
      </c>
    </row>
    <row r="1963">
      <c r="A1963" s="1" t="s">
        <v>122</v>
      </c>
      <c r="B1963" s="1" t="s">
        <v>42</v>
      </c>
      <c r="C1963" s="1">
        <v>2020.0</v>
      </c>
      <c r="D1963" s="2">
        <v>3.159802198</v>
      </c>
      <c r="E1963" s="3">
        <v>7.596050262</v>
      </c>
      <c r="F1963" s="3">
        <v>0.717242658</v>
      </c>
      <c r="G1963" s="3">
        <v>53.57500076</v>
      </c>
      <c r="H1963" s="3">
        <v>0.643302977</v>
      </c>
      <c r="I1963" s="3">
        <v>0.006313191</v>
      </c>
      <c r="J1963" s="3">
        <v>0.78852278</v>
      </c>
    </row>
    <row r="1964">
      <c r="A1964" s="1" t="s">
        <v>139</v>
      </c>
      <c r="B1964" s="1" t="s">
        <v>25</v>
      </c>
      <c r="C1964" s="1">
        <v>2021.0</v>
      </c>
      <c r="D1964" s="2">
        <v>2.436034441</v>
      </c>
      <c r="E1964" s="3">
        <v>7.324032307</v>
      </c>
      <c r="F1964" s="3">
        <v>0.454174697</v>
      </c>
      <c r="G1964" s="3">
        <v>54.54999924</v>
      </c>
      <c r="H1964" s="3">
        <v>0.394305944</v>
      </c>
      <c r="I1964" s="3">
        <v>-0.081011124</v>
      </c>
      <c r="J1964" s="3">
        <v>0.946299374</v>
      </c>
    </row>
    <row r="1965">
      <c r="A1965" s="1" t="s">
        <v>123</v>
      </c>
      <c r="B1965" s="1" t="s">
        <v>15</v>
      </c>
      <c r="C1965" s="1">
        <v>2021.0</v>
      </c>
      <c r="D1965" s="2">
        <v>5.25548172</v>
      </c>
      <c r="E1965" s="3">
        <v>9.58320713</v>
      </c>
      <c r="F1965" s="3">
        <v>0.70188278</v>
      </c>
      <c r="G1965" s="3">
        <v>69.15000153</v>
      </c>
      <c r="H1965" s="3">
        <v>0.827452719</v>
      </c>
      <c r="I1965" s="3">
        <v>0.041377552</v>
      </c>
      <c r="J1965" s="3">
        <v>0.896126628</v>
      </c>
    </row>
    <row r="1966">
      <c r="A1966" s="1" t="s">
        <v>157</v>
      </c>
      <c r="B1966" s="1" t="s">
        <v>10</v>
      </c>
      <c r="C1966" s="1">
        <v>2021.0</v>
      </c>
      <c r="D1966" s="2">
        <v>5.217017651</v>
      </c>
      <c r="E1966" s="3">
        <v>9.309262276</v>
      </c>
      <c r="F1966" s="3">
        <v>0.840710282</v>
      </c>
      <c r="G1966" s="3">
        <v>66.59999847</v>
      </c>
      <c r="H1966" s="3">
        <v>0.558486938</v>
      </c>
      <c r="I1966" s="3">
        <v>-0.113483414</v>
      </c>
      <c r="J1966" s="3">
        <v>0.711900055</v>
      </c>
    </row>
    <row r="1967">
      <c r="A1967" s="1" t="s">
        <v>34</v>
      </c>
      <c r="B1967" s="1" t="s">
        <v>5</v>
      </c>
      <c r="C1967" s="1">
        <v>2021.0</v>
      </c>
      <c r="D1967" s="2">
        <v>5.908278942</v>
      </c>
      <c r="E1967" s="3">
        <v>9.977072716</v>
      </c>
      <c r="F1967" s="3">
        <v>0.882304549</v>
      </c>
      <c r="G1967" s="3">
        <v>67.19999695</v>
      </c>
      <c r="H1967" s="3">
        <v>0.819479346</v>
      </c>
      <c r="I1967" s="3">
        <v>-0.012197027</v>
      </c>
      <c r="J1967" s="3">
        <v>0.816256702</v>
      </c>
    </row>
    <row r="1968">
      <c r="A1968" s="1" t="s">
        <v>35</v>
      </c>
      <c r="B1968" s="1" t="s">
        <v>36</v>
      </c>
      <c r="C1968" s="1">
        <v>2021.0</v>
      </c>
      <c r="D1968" s="2">
        <v>5.300568581</v>
      </c>
      <c r="E1968" s="3">
        <v>9.560512543</v>
      </c>
      <c r="F1968" s="3">
        <v>0.762044132</v>
      </c>
      <c r="G1968" s="3">
        <v>67.65000153</v>
      </c>
      <c r="H1968" s="3">
        <v>0.795169771</v>
      </c>
      <c r="I1968" s="3">
        <v>-0.156325892</v>
      </c>
      <c r="J1968" s="3">
        <v>0.705333829</v>
      </c>
    </row>
    <row r="1969">
      <c r="A1969" s="1" t="s">
        <v>0</v>
      </c>
      <c r="B1969" s="1" t="s">
        <v>1</v>
      </c>
      <c r="C1969" s="1">
        <v>2021.0</v>
      </c>
      <c r="D1969" s="2">
        <v>7.111598969</v>
      </c>
      <c r="E1969" s="3">
        <v>10.81525517</v>
      </c>
      <c r="F1969" s="3">
        <v>0.91975528</v>
      </c>
      <c r="G1969" s="3">
        <v>71.05000305</v>
      </c>
      <c r="H1969" s="3">
        <v>0.912402213</v>
      </c>
      <c r="I1969" s="3">
        <v>0.236002743</v>
      </c>
      <c r="J1969" s="3">
        <v>0.453676045</v>
      </c>
    </row>
    <row r="1970">
      <c r="A1970" s="1" t="s">
        <v>37</v>
      </c>
      <c r="B1970" s="1" t="s">
        <v>3</v>
      </c>
      <c r="C1970" s="1">
        <v>2021.0</v>
      </c>
      <c r="D1970" s="2">
        <v>7.079640865</v>
      </c>
      <c r="E1970" s="3">
        <v>10.89898014</v>
      </c>
      <c r="F1970" s="3">
        <v>0.862975955</v>
      </c>
      <c r="G1970" s="3">
        <v>71.15000153</v>
      </c>
      <c r="H1970" s="3">
        <v>0.794845939</v>
      </c>
      <c r="I1970" s="3">
        <v>0.159445032</v>
      </c>
      <c r="J1970" s="3">
        <v>0.500808597</v>
      </c>
    </row>
    <row r="1971">
      <c r="A1971" s="1" t="s">
        <v>39</v>
      </c>
      <c r="B1971" s="1" t="s">
        <v>25</v>
      </c>
      <c r="C1971" s="1">
        <v>2021.0</v>
      </c>
      <c r="D1971" s="2">
        <v>4.123318672</v>
      </c>
      <c r="E1971" s="3">
        <v>8.68457222</v>
      </c>
      <c r="F1971" s="3">
        <v>0.484740287</v>
      </c>
      <c r="G1971" s="3">
        <v>64.55000305</v>
      </c>
      <c r="H1971" s="3">
        <v>0.893013358</v>
      </c>
      <c r="I1971" s="3">
        <v>0.091825157</v>
      </c>
      <c r="J1971" s="3">
        <v>0.746206582</v>
      </c>
    </row>
    <row r="1972">
      <c r="A1972" s="1" t="s">
        <v>2</v>
      </c>
      <c r="B1972" s="1" t="s">
        <v>3</v>
      </c>
      <c r="C1972" s="1">
        <v>2021.0</v>
      </c>
      <c r="D1972" s="2">
        <v>6.881756306</v>
      </c>
      <c r="E1972" s="3">
        <v>10.8539772</v>
      </c>
      <c r="F1972" s="3">
        <v>0.914856791</v>
      </c>
      <c r="G1972" s="3">
        <v>70.90000153</v>
      </c>
      <c r="H1972" s="3">
        <v>0.82250309</v>
      </c>
      <c r="I1972" s="3">
        <v>0.079182751</v>
      </c>
      <c r="J1972" s="3">
        <v>0.523367822</v>
      </c>
    </row>
    <row r="1973">
      <c r="A1973" s="1" t="s">
        <v>41</v>
      </c>
      <c r="B1973" s="1" t="s">
        <v>42</v>
      </c>
      <c r="C1973" s="1">
        <v>2021.0</v>
      </c>
      <c r="D1973" s="2">
        <v>4.493431091</v>
      </c>
      <c r="E1973" s="3">
        <v>8.108187675</v>
      </c>
      <c r="F1973" s="3">
        <v>0.435524195</v>
      </c>
      <c r="G1973" s="3">
        <v>56.09999847</v>
      </c>
      <c r="H1973" s="3">
        <v>0.724061847</v>
      </c>
      <c r="I1973" s="3">
        <v>-0.013133102</v>
      </c>
      <c r="J1973" s="3">
        <v>0.6125471</v>
      </c>
    </row>
    <row r="1974">
      <c r="A1974" s="1" t="s">
        <v>43</v>
      </c>
      <c r="B1974" s="1" t="s">
        <v>5</v>
      </c>
      <c r="C1974" s="1">
        <v>2021.0</v>
      </c>
      <c r="D1974" s="2">
        <v>5.56862402</v>
      </c>
      <c r="E1974" s="3">
        <v>8.99369812</v>
      </c>
      <c r="F1974" s="3">
        <v>0.797810495</v>
      </c>
      <c r="G1974" s="3">
        <v>63.59999847</v>
      </c>
      <c r="H1974" s="3">
        <v>0.861731231</v>
      </c>
      <c r="I1974" s="3">
        <v>-0.055375014</v>
      </c>
      <c r="J1974" s="3">
        <v>0.812174439</v>
      </c>
    </row>
    <row r="1975">
      <c r="A1975" s="1" t="s">
        <v>125</v>
      </c>
      <c r="B1975" s="1" t="s">
        <v>15</v>
      </c>
      <c r="C1975" s="1">
        <v>2021.0</v>
      </c>
      <c r="D1975" s="2">
        <v>5.748823166</v>
      </c>
      <c r="E1975" s="3">
        <v>9.659282684</v>
      </c>
      <c r="F1975" s="3">
        <v>0.859953582</v>
      </c>
      <c r="G1975" s="3">
        <v>67.30000305</v>
      </c>
      <c r="H1975" s="3">
        <v>0.758979201</v>
      </c>
      <c r="I1975" s="3">
        <v>0.277147263</v>
      </c>
      <c r="J1975" s="3">
        <v>0.920913935</v>
      </c>
    </row>
    <row r="1976">
      <c r="A1976" s="1" t="s">
        <v>4</v>
      </c>
      <c r="B1976" s="1" t="s">
        <v>5</v>
      </c>
      <c r="C1976" s="1">
        <v>2021.0</v>
      </c>
      <c r="D1976" s="2">
        <v>6.009953499</v>
      </c>
      <c r="E1976" s="3">
        <v>9.588253021</v>
      </c>
      <c r="F1976" s="3">
        <v>0.814328671</v>
      </c>
      <c r="G1976" s="3">
        <v>65.75</v>
      </c>
      <c r="H1976" s="3">
        <v>0.791507721</v>
      </c>
      <c r="I1976" s="3">
        <v>0.089277193</v>
      </c>
      <c r="J1976" s="3">
        <v>0.738571405</v>
      </c>
    </row>
    <row r="1977">
      <c r="A1977" s="1" t="s">
        <v>126</v>
      </c>
      <c r="B1977" s="1" t="s">
        <v>15</v>
      </c>
      <c r="C1977" s="1">
        <v>2021.0</v>
      </c>
      <c r="D1977" s="2">
        <v>5.421693325</v>
      </c>
      <c r="E1977" s="3">
        <v>10.10226154</v>
      </c>
      <c r="F1977" s="3">
        <v>0.883621037</v>
      </c>
      <c r="G1977" s="3">
        <v>66.5</v>
      </c>
      <c r="H1977" s="3">
        <v>0.841188073</v>
      </c>
      <c r="I1977" s="3">
        <v>-0.015801253</v>
      </c>
      <c r="J1977" s="3">
        <v>0.891248465</v>
      </c>
    </row>
    <row r="1978">
      <c r="A1978" s="1" t="s">
        <v>45</v>
      </c>
      <c r="B1978" s="1" t="s">
        <v>42</v>
      </c>
      <c r="C1978" s="1">
        <v>2021.0</v>
      </c>
      <c r="D1978" s="2">
        <v>4.635508537</v>
      </c>
      <c r="E1978" s="3">
        <v>7.686983585</v>
      </c>
      <c r="F1978" s="3">
        <v>0.6575436</v>
      </c>
      <c r="G1978" s="3">
        <v>55.65000153</v>
      </c>
      <c r="H1978" s="3">
        <v>0.64410162</v>
      </c>
      <c r="I1978" s="3">
        <v>0.067367151</v>
      </c>
      <c r="J1978" s="3">
        <v>0.736158907</v>
      </c>
    </row>
    <row r="1979">
      <c r="A1979" s="1" t="s">
        <v>46</v>
      </c>
      <c r="B1979" s="1" t="s">
        <v>47</v>
      </c>
      <c r="C1979" s="1">
        <v>2021.0</v>
      </c>
      <c r="D1979" s="2">
        <v>4.555141449</v>
      </c>
      <c r="E1979" s="3">
        <v>8.378979683</v>
      </c>
      <c r="F1979" s="3">
        <v>0.712757587</v>
      </c>
      <c r="G1979" s="3">
        <v>61.90000153</v>
      </c>
      <c r="H1979" s="3">
        <v>0.965093315</v>
      </c>
      <c r="I1979" s="3">
        <v>0.015026662</v>
      </c>
      <c r="J1979" s="3">
        <v>0.84435308</v>
      </c>
    </row>
    <row r="1980">
      <c r="A1980" s="1" t="s">
        <v>48</v>
      </c>
      <c r="B1980" s="1" t="s">
        <v>42</v>
      </c>
      <c r="C1980" s="1">
        <v>2021.0</v>
      </c>
      <c r="D1980" s="2">
        <v>4.962747574</v>
      </c>
      <c r="E1980" s="3">
        <v>8.216213226</v>
      </c>
      <c r="F1980" s="3">
        <v>0.694936395</v>
      </c>
      <c r="G1980" s="3">
        <v>55.84999847</v>
      </c>
      <c r="H1980" s="3">
        <v>0.715301752</v>
      </c>
      <c r="I1980" s="3">
        <v>-0.026043305</v>
      </c>
      <c r="J1980" s="3">
        <v>0.848717153</v>
      </c>
    </row>
    <row r="1981">
      <c r="A1981" s="1" t="s">
        <v>6</v>
      </c>
      <c r="B1981" s="1" t="s">
        <v>1</v>
      </c>
      <c r="C1981" s="1">
        <v>2021.0</v>
      </c>
      <c r="D1981" s="2">
        <v>6.939435482</v>
      </c>
      <c r="E1981" s="3">
        <v>10.77672386</v>
      </c>
      <c r="F1981" s="3">
        <v>0.926076412</v>
      </c>
      <c r="G1981" s="3">
        <v>71.40000153</v>
      </c>
      <c r="H1981" s="3">
        <v>0.898229182</v>
      </c>
      <c r="I1981" s="3">
        <v>0.191067189</v>
      </c>
      <c r="J1981" s="3">
        <v>0.383990496</v>
      </c>
    </row>
    <row r="1982">
      <c r="A1982" s="1" t="s">
        <v>50</v>
      </c>
      <c r="B1982" s="1" t="s">
        <v>5</v>
      </c>
      <c r="C1982" s="1">
        <v>2021.0</v>
      </c>
      <c r="D1982" s="2">
        <v>6.435630798</v>
      </c>
      <c r="E1982" s="3">
        <v>10.14443684</v>
      </c>
      <c r="F1982" s="3">
        <v>0.891460538</v>
      </c>
      <c r="G1982" s="3">
        <v>70.30000305</v>
      </c>
      <c r="H1982" s="3">
        <v>0.80341506</v>
      </c>
      <c r="I1982" s="3">
        <v>-0.049678605</v>
      </c>
      <c r="J1982" s="3">
        <v>0.858552754</v>
      </c>
    </row>
    <row r="1983">
      <c r="A1983" s="1" t="s">
        <v>51</v>
      </c>
      <c r="B1983" s="1" t="s">
        <v>19</v>
      </c>
      <c r="C1983" s="1">
        <v>2021.0</v>
      </c>
      <c r="D1983" s="2">
        <v>5.862864494</v>
      </c>
      <c r="E1983" s="3">
        <v>9.775807381</v>
      </c>
      <c r="F1983" s="3">
        <v>0.85600698</v>
      </c>
      <c r="G1983" s="3">
        <v>68.75</v>
      </c>
      <c r="H1983" s="3">
        <v>0.874755502</v>
      </c>
      <c r="I1983" s="3">
        <v>0.022141412</v>
      </c>
      <c r="J1983" s="4"/>
    </row>
    <row r="1984">
      <c r="A1984" s="1" t="s">
        <v>52</v>
      </c>
      <c r="B1984" s="1" t="s">
        <v>5</v>
      </c>
      <c r="C1984" s="1">
        <v>2021.0</v>
      </c>
      <c r="D1984" s="2">
        <v>5.289958477</v>
      </c>
      <c r="E1984" s="3">
        <v>9.59209919</v>
      </c>
      <c r="F1984" s="3">
        <v>0.792830646</v>
      </c>
      <c r="G1984" s="3">
        <v>69.34999847</v>
      </c>
      <c r="H1984" s="3">
        <v>0.774668455</v>
      </c>
      <c r="I1984" s="3">
        <v>-0.062906832</v>
      </c>
      <c r="J1984" s="3">
        <v>0.831330955</v>
      </c>
    </row>
    <row r="1985">
      <c r="A1985" s="1" t="s">
        <v>141</v>
      </c>
      <c r="B1985" s="1" t="s">
        <v>42</v>
      </c>
      <c r="C1985" s="1">
        <v>2021.0</v>
      </c>
      <c r="D1985" s="2">
        <v>4.920531273</v>
      </c>
      <c r="E1985" s="3">
        <v>8.081596375</v>
      </c>
      <c r="F1985" s="3">
        <v>0.567651093</v>
      </c>
      <c r="G1985" s="3">
        <v>56.84999847</v>
      </c>
      <c r="H1985" s="3">
        <v>0.737661481</v>
      </c>
      <c r="I1985" s="3">
        <v>-0.019420257</v>
      </c>
      <c r="J1985" s="3">
        <v>0.732729912</v>
      </c>
    </row>
    <row r="1986">
      <c r="A1986" s="1" t="s">
        <v>53</v>
      </c>
      <c r="B1986" s="1" t="s">
        <v>5</v>
      </c>
      <c r="C1986" s="1">
        <v>2021.0</v>
      </c>
      <c r="D1986" s="2">
        <v>6.408448219</v>
      </c>
      <c r="E1986" s="3">
        <v>9.961722374</v>
      </c>
      <c r="F1986" s="3">
        <v>0.87605232</v>
      </c>
      <c r="G1986" s="3">
        <v>70.0</v>
      </c>
      <c r="H1986" s="3">
        <v>0.886652231</v>
      </c>
      <c r="I1986" s="3">
        <v>-0.02657732</v>
      </c>
      <c r="J1986" s="3">
        <v>0.781826913</v>
      </c>
    </row>
    <row r="1987">
      <c r="A1987" s="1" t="s">
        <v>128</v>
      </c>
      <c r="B1987" s="1" t="s">
        <v>15</v>
      </c>
      <c r="C1987" s="1">
        <v>2021.0</v>
      </c>
      <c r="D1987" s="2">
        <v>6.286790371</v>
      </c>
      <c r="E1987" s="3">
        <v>10.36204529</v>
      </c>
      <c r="F1987" s="3">
        <v>0.917741537</v>
      </c>
      <c r="G1987" s="3">
        <v>68.94999695</v>
      </c>
      <c r="H1987" s="3">
        <v>0.841837883</v>
      </c>
      <c r="I1987" s="3">
        <v>0.003264118</v>
      </c>
      <c r="J1987" s="3">
        <v>0.933650374</v>
      </c>
    </row>
    <row r="1988">
      <c r="A1988" s="1" t="s">
        <v>55</v>
      </c>
      <c r="B1988" s="1" t="s">
        <v>3</v>
      </c>
      <c r="C1988" s="1">
        <v>2021.0</v>
      </c>
      <c r="D1988" s="2">
        <v>6.269202232</v>
      </c>
      <c r="E1988" s="3">
        <v>10.63829708</v>
      </c>
      <c r="F1988" s="3">
        <v>0.85535723</v>
      </c>
      <c r="G1988" s="3">
        <v>72.80000305</v>
      </c>
      <c r="H1988" s="3">
        <v>0.717639267</v>
      </c>
      <c r="I1988" s="3">
        <v>-0.036411244</v>
      </c>
      <c r="J1988" s="3">
        <v>0.876456022</v>
      </c>
    </row>
    <row r="1989">
      <c r="A1989" s="1" t="s">
        <v>7</v>
      </c>
      <c r="C1989" s="1">
        <v>2021.0</v>
      </c>
      <c r="D1989" s="2">
        <v>6.942496777</v>
      </c>
      <c r="E1989" s="3">
        <v>10.61499023</v>
      </c>
      <c r="F1989" s="3">
        <v>0.950226784</v>
      </c>
      <c r="G1989" s="3">
        <v>69.05000305</v>
      </c>
      <c r="H1989" s="3">
        <v>0.890521467</v>
      </c>
      <c r="I1989" s="3">
        <v>0.159110054</v>
      </c>
      <c r="J1989" s="3">
        <v>0.8625741</v>
      </c>
    </row>
    <row r="1990">
      <c r="A1990" s="1" t="s">
        <v>8</v>
      </c>
      <c r="B1990" s="1" t="s">
        <v>3</v>
      </c>
      <c r="C1990" s="1">
        <v>2021.0</v>
      </c>
      <c r="D1990" s="2">
        <v>7.698747158</v>
      </c>
      <c r="E1990" s="3">
        <v>10.96755409</v>
      </c>
      <c r="F1990" s="3">
        <v>0.944926739</v>
      </c>
      <c r="G1990" s="3">
        <v>71.25</v>
      </c>
      <c r="H1990" s="3">
        <v>0.933439255</v>
      </c>
      <c r="I1990" s="3">
        <v>0.131484345</v>
      </c>
      <c r="J1990" s="3">
        <v>0.172680944</v>
      </c>
    </row>
    <row r="1991">
      <c r="A1991" s="1" t="s">
        <v>56</v>
      </c>
      <c r="B1991" s="1" t="s">
        <v>5</v>
      </c>
      <c r="C1991" s="1">
        <v>2021.0</v>
      </c>
      <c r="D1991" s="2">
        <v>6.030537128</v>
      </c>
      <c r="E1991" s="3">
        <v>9.832318306</v>
      </c>
      <c r="F1991" s="3">
        <v>0.857106984</v>
      </c>
      <c r="G1991" s="3">
        <v>64.40000153</v>
      </c>
      <c r="H1991" s="3">
        <v>0.859358311</v>
      </c>
      <c r="I1991" s="3">
        <v>-0.086154111</v>
      </c>
      <c r="J1991" s="3">
        <v>0.677408218</v>
      </c>
    </row>
    <row r="1992">
      <c r="A1992" s="1" t="s">
        <v>57</v>
      </c>
      <c r="B1992" s="1" t="s">
        <v>5</v>
      </c>
      <c r="C1992" s="1">
        <v>2021.0</v>
      </c>
      <c r="D1992" s="2">
        <v>5.43487215</v>
      </c>
      <c r="E1992" s="3">
        <v>9.275074959</v>
      </c>
      <c r="F1992" s="3">
        <v>0.785531878</v>
      </c>
      <c r="G1992" s="3">
        <v>69.0</v>
      </c>
      <c r="H1992" s="3">
        <v>0.821025372</v>
      </c>
      <c r="I1992" s="3">
        <v>-0.083002262</v>
      </c>
      <c r="J1992" s="3">
        <v>0.774508297</v>
      </c>
    </row>
    <row r="1993">
      <c r="A1993" s="1" t="s">
        <v>9</v>
      </c>
      <c r="B1993" s="1" t="s">
        <v>10</v>
      </c>
      <c r="C1993" s="1">
        <v>2021.0</v>
      </c>
      <c r="D1993" s="2">
        <v>4.025747776</v>
      </c>
      <c r="E1993" s="3">
        <v>9.355829239</v>
      </c>
      <c r="F1993" s="3">
        <v>0.717022359</v>
      </c>
      <c r="G1993" s="3">
        <v>63.5</v>
      </c>
      <c r="H1993" s="3">
        <v>0.704442561</v>
      </c>
      <c r="I1993" s="3">
        <v>-0.226317123</v>
      </c>
      <c r="J1993" s="3">
        <v>0.580454171</v>
      </c>
    </row>
    <row r="1994">
      <c r="A1994" s="1" t="s">
        <v>58</v>
      </c>
      <c r="B1994" s="1" t="s">
        <v>5</v>
      </c>
      <c r="C1994" s="1">
        <v>2021.0</v>
      </c>
      <c r="D1994" s="2">
        <v>6.431447029</v>
      </c>
      <c r="E1994" s="3">
        <v>9.114495277</v>
      </c>
      <c r="F1994" s="3">
        <v>0.796106219</v>
      </c>
      <c r="G1994" s="3">
        <v>65.59999847</v>
      </c>
      <c r="H1994" s="3">
        <v>0.914903879</v>
      </c>
      <c r="I1994" s="3">
        <v>-0.081289321</v>
      </c>
      <c r="J1994" s="3">
        <v>0.663288593</v>
      </c>
    </row>
    <row r="1995">
      <c r="A1995" s="1" t="s">
        <v>59</v>
      </c>
      <c r="B1995" s="1" t="s">
        <v>15</v>
      </c>
      <c r="C1995" s="1">
        <v>2021.0</v>
      </c>
      <c r="D1995" s="2">
        <v>6.553915501</v>
      </c>
      <c r="E1995" s="3">
        <v>10.56405163</v>
      </c>
      <c r="F1995" s="3">
        <v>0.945865035</v>
      </c>
      <c r="G1995" s="3">
        <v>69.65000153</v>
      </c>
      <c r="H1995" s="3">
        <v>0.925818324</v>
      </c>
      <c r="I1995" s="3">
        <v>0.047387216</v>
      </c>
      <c r="J1995" s="3">
        <v>0.441425771</v>
      </c>
    </row>
    <row r="1996">
      <c r="A1996" s="1" t="s">
        <v>60</v>
      </c>
      <c r="B1996" s="1" t="s">
        <v>3</v>
      </c>
      <c r="C1996" s="1">
        <v>2021.0</v>
      </c>
      <c r="D1996" s="2">
        <v>7.794377804</v>
      </c>
      <c r="E1996" s="3">
        <v>10.79452896</v>
      </c>
      <c r="F1996" s="3">
        <v>0.97028929</v>
      </c>
      <c r="G1996" s="3">
        <v>71.15000153</v>
      </c>
      <c r="H1996" s="3">
        <v>0.96318984</v>
      </c>
      <c r="I1996" s="3">
        <v>-0.037466645</v>
      </c>
      <c r="J1996" s="3">
        <v>0.191753656</v>
      </c>
    </row>
    <row r="1997">
      <c r="A1997" s="1" t="s">
        <v>11</v>
      </c>
      <c r="B1997" s="1" t="s">
        <v>3</v>
      </c>
      <c r="C1997" s="1">
        <v>2021.0</v>
      </c>
      <c r="D1997" s="2">
        <v>6.656206608</v>
      </c>
      <c r="E1997" s="3">
        <v>10.71426487</v>
      </c>
      <c r="F1997" s="3">
        <v>0.914597511</v>
      </c>
      <c r="G1997" s="3">
        <v>72.30000305</v>
      </c>
      <c r="H1997" s="3">
        <v>0.836917698</v>
      </c>
      <c r="I1997" s="3">
        <v>-0.102300741</v>
      </c>
      <c r="J1997" s="3">
        <v>0.56081295</v>
      </c>
    </row>
    <row r="1998">
      <c r="A1998" s="1" t="s">
        <v>161</v>
      </c>
      <c r="B1998" s="1" t="s">
        <v>42</v>
      </c>
      <c r="C1998" s="1">
        <v>2021.0</v>
      </c>
      <c r="D1998" s="2">
        <v>5.075422287</v>
      </c>
      <c r="E1998" s="3">
        <v>9.533417702</v>
      </c>
      <c r="F1998" s="3">
        <v>0.75387162</v>
      </c>
      <c r="G1998" s="3">
        <v>58.25</v>
      </c>
      <c r="H1998" s="3">
        <v>0.699056685</v>
      </c>
      <c r="I1998" s="3">
        <v>-0.204896048</v>
      </c>
      <c r="J1998" s="3">
        <v>0.765906811</v>
      </c>
    </row>
    <row r="1999">
      <c r="A1999" s="1" t="s">
        <v>61</v>
      </c>
      <c r="B1999" s="1" t="s">
        <v>36</v>
      </c>
      <c r="C1999" s="1">
        <v>2021.0</v>
      </c>
      <c r="D1999" s="2">
        <v>4.911273479</v>
      </c>
      <c r="E1999" s="3">
        <v>9.647734642</v>
      </c>
      <c r="F1999" s="3">
        <v>0.670689464</v>
      </c>
      <c r="G1999" s="3">
        <v>64.94999695</v>
      </c>
      <c r="H1999" s="3">
        <v>0.777061343</v>
      </c>
      <c r="I1999" s="3">
        <v>-0.287350744</v>
      </c>
      <c r="J1999" s="3">
        <v>0.723406911</v>
      </c>
    </row>
    <row r="2000">
      <c r="A2000" s="1" t="s">
        <v>12</v>
      </c>
      <c r="B2000" s="1" t="s">
        <v>3</v>
      </c>
      <c r="C2000" s="1">
        <v>2021.0</v>
      </c>
      <c r="D2000" s="2">
        <v>6.754523754</v>
      </c>
      <c r="E2000" s="3">
        <v>10.88143158</v>
      </c>
      <c r="F2000" s="3">
        <v>0.86758256</v>
      </c>
      <c r="G2000" s="3">
        <v>71.30000305</v>
      </c>
      <c r="H2000" s="3">
        <v>0.778439999</v>
      </c>
      <c r="I2000" s="3">
        <v>0.075374454</v>
      </c>
      <c r="J2000" s="3">
        <v>0.417581916</v>
      </c>
    </row>
    <row r="2001">
      <c r="A2001" s="1" t="s">
        <v>62</v>
      </c>
      <c r="B2001" s="1" t="s">
        <v>42</v>
      </c>
      <c r="C2001" s="1">
        <v>2021.0</v>
      </c>
      <c r="D2001" s="2">
        <v>4.377950668</v>
      </c>
      <c r="E2001" s="3">
        <v>8.600658417</v>
      </c>
      <c r="F2001" s="3">
        <v>0.63272965</v>
      </c>
      <c r="G2001" s="3">
        <v>58.75</v>
      </c>
      <c r="H2001" s="3">
        <v>0.730264723</v>
      </c>
      <c r="I2001" s="3">
        <v>0.108049184</v>
      </c>
      <c r="J2001" s="3">
        <v>0.887770474</v>
      </c>
    </row>
    <row r="2002">
      <c r="A2002" s="1" t="s">
        <v>13</v>
      </c>
      <c r="B2002" s="1" t="s">
        <v>3</v>
      </c>
      <c r="C2002" s="1">
        <v>2021.0</v>
      </c>
      <c r="D2002" s="2">
        <v>6.104214191</v>
      </c>
      <c r="E2002" s="3">
        <v>10.2937727</v>
      </c>
      <c r="F2002" s="3">
        <v>0.85032618</v>
      </c>
      <c r="G2002" s="3">
        <v>71.15000153</v>
      </c>
      <c r="H2002" s="3">
        <v>0.574029803</v>
      </c>
      <c r="I2002" s="3">
        <v>-0.158694386</v>
      </c>
      <c r="J2002" s="3">
        <v>0.751816869</v>
      </c>
    </row>
    <row r="2003">
      <c r="A2003" s="1" t="s">
        <v>162</v>
      </c>
      <c r="B2003" s="1" t="s">
        <v>42</v>
      </c>
      <c r="C2003" s="1">
        <v>2021.0</v>
      </c>
      <c r="D2003" s="2">
        <v>4.944539547</v>
      </c>
      <c r="E2003" s="3">
        <v>7.878664494</v>
      </c>
      <c r="F2003" s="3">
        <v>0.627239227</v>
      </c>
      <c r="G2003" s="3">
        <v>54.20000076</v>
      </c>
      <c r="H2003" s="3">
        <v>0.676289976</v>
      </c>
      <c r="I2003" s="3">
        <v>0.160383582</v>
      </c>
      <c r="J2003" s="3">
        <v>0.783515692</v>
      </c>
    </row>
    <row r="2004">
      <c r="A2004" s="1" t="s">
        <v>65</v>
      </c>
      <c r="B2004" s="1" t="s">
        <v>5</v>
      </c>
      <c r="C2004" s="1">
        <v>2021.0</v>
      </c>
      <c r="D2004" s="2">
        <v>6.113636017</v>
      </c>
      <c r="E2004" s="3">
        <v>8.625540733</v>
      </c>
      <c r="F2004" s="3">
        <v>0.805980861</v>
      </c>
      <c r="G2004" s="3">
        <v>63.84999847</v>
      </c>
      <c r="H2004" s="3">
        <v>0.835045755</v>
      </c>
      <c r="I2004" s="3">
        <v>0.113522492</v>
      </c>
      <c r="J2004" s="3">
        <v>0.847225428</v>
      </c>
    </row>
    <row r="2005">
      <c r="A2005" s="1" t="s">
        <v>66</v>
      </c>
      <c r="B2005" s="1" t="s">
        <v>19</v>
      </c>
      <c r="C2005" s="1">
        <v>2021.0</v>
      </c>
      <c r="D2005" s="2">
        <v>5.321550846</v>
      </c>
      <c r="E2005" s="3">
        <v>11.00173569</v>
      </c>
      <c r="F2005" s="3">
        <v>0.821088552</v>
      </c>
      <c r="G2005" s="4"/>
      <c r="H2005" s="3">
        <v>0.6686306</v>
      </c>
      <c r="I2005" s="3">
        <v>0.022380574</v>
      </c>
      <c r="J2005" s="3">
        <v>0.389589489</v>
      </c>
    </row>
    <row r="2006">
      <c r="A2006" s="1" t="s">
        <v>14</v>
      </c>
      <c r="B2006" s="1" t="s">
        <v>15</v>
      </c>
      <c r="C2006" s="1">
        <v>2021.0</v>
      </c>
      <c r="D2006" s="2">
        <v>6.226647854</v>
      </c>
      <c r="E2006" s="3">
        <v>10.42207718</v>
      </c>
      <c r="F2006" s="3">
        <v>0.947892129</v>
      </c>
      <c r="G2006" s="3">
        <v>67.5</v>
      </c>
      <c r="H2006" s="3">
        <v>0.727489948</v>
      </c>
      <c r="I2006" s="3">
        <v>-0.044104263</v>
      </c>
      <c r="J2006" s="3">
        <v>0.831555367</v>
      </c>
    </row>
    <row r="2007">
      <c r="A2007" s="1" t="s">
        <v>143</v>
      </c>
      <c r="B2007" s="1" t="s">
        <v>3</v>
      </c>
      <c r="C2007" s="1">
        <v>2021.0</v>
      </c>
      <c r="D2007" s="2">
        <v>7.564624786</v>
      </c>
      <c r="E2007" s="3">
        <v>10.88904572</v>
      </c>
      <c r="F2007" s="3">
        <v>0.97985822</v>
      </c>
      <c r="G2007" s="3">
        <v>72.05000305</v>
      </c>
      <c r="H2007" s="3">
        <v>0.923243344</v>
      </c>
      <c r="I2007" s="3">
        <v>0.257897198</v>
      </c>
      <c r="J2007" s="3">
        <v>0.664465606</v>
      </c>
    </row>
    <row r="2008">
      <c r="A2008" s="1" t="s">
        <v>67</v>
      </c>
      <c r="B2008" s="1" t="s">
        <v>25</v>
      </c>
      <c r="C2008" s="1">
        <v>2021.0</v>
      </c>
      <c r="D2008" s="2">
        <v>3.558253765</v>
      </c>
      <c r="E2008" s="3">
        <v>8.793618202</v>
      </c>
      <c r="F2008" s="3">
        <v>0.569732904</v>
      </c>
      <c r="G2008" s="3">
        <v>60.90000153</v>
      </c>
      <c r="H2008" s="3">
        <v>0.866110921</v>
      </c>
      <c r="I2008" s="3">
        <v>0.055863027</v>
      </c>
      <c r="J2008" s="3">
        <v>0.756820023</v>
      </c>
    </row>
    <row r="2009">
      <c r="A2009" s="1" t="s">
        <v>68</v>
      </c>
      <c r="B2009" s="1" t="s">
        <v>47</v>
      </c>
      <c r="C2009" s="1">
        <v>2021.0</v>
      </c>
      <c r="D2009" s="2">
        <v>5.43317318</v>
      </c>
      <c r="E2009" s="3">
        <v>9.380770683</v>
      </c>
      <c r="F2009" s="3">
        <v>0.816924691</v>
      </c>
      <c r="G2009" s="3">
        <v>63.04999924</v>
      </c>
      <c r="H2009" s="3">
        <v>0.884855866</v>
      </c>
      <c r="I2009" s="3">
        <v>0.54299742</v>
      </c>
      <c r="J2009" s="3">
        <v>0.845080256</v>
      </c>
    </row>
    <row r="2010">
      <c r="A2010" s="1" t="s">
        <v>16</v>
      </c>
      <c r="B2010" s="1" t="s">
        <v>10</v>
      </c>
      <c r="C2010" s="1">
        <v>2021.0</v>
      </c>
      <c r="D2010" s="2">
        <v>4.78781414</v>
      </c>
      <c r="E2010" s="3">
        <v>9.616117477</v>
      </c>
      <c r="F2010" s="3">
        <v>0.771469533</v>
      </c>
      <c r="G2010" s="3">
        <v>66.59999847</v>
      </c>
      <c r="H2010" s="3">
        <v>0.609310269</v>
      </c>
      <c r="I2010" s="3">
        <v>0.17448397</v>
      </c>
      <c r="J2010" s="3">
        <v>0.761170328</v>
      </c>
    </row>
    <row r="2011">
      <c r="A2011" s="1" t="s">
        <v>144</v>
      </c>
      <c r="B2011" s="1" t="s">
        <v>10</v>
      </c>
      <c r="C2011" s="1">
        <v>2021.0</v>
      </c>
      <c r="D2011" s="2">
        <v>5.093667984</v>
      </c>
      <c r="E2011" s="3">
        <v>9.100792885</v>
      </c>
      <c r="F2011" s="3">
        <v>0.730212867</v>
      </c>
      <c r="G2011" s="3">
        <v>63.65000153</v>
      </c>
      <c r="H2011" s="3">
        <v>0.594466746</v>
      </c>
      <c r="I2011" s="3">
        <v>0.007494672</v>
      </c>
      <c r="J2011" s="3">
        <v>0.900640011</v>
      </c>
    </row>
    <row r="2012">
      <c r="A2012" s="1" t="s">
        <v>69</v>
      </c>
      <c r="B2012" s="1" t="s">
        <v>3</v>
      </c>
      <c r="C2012" s="1">
        <v>2021.0</v>
      </c>
      <c r="D2012" s="2">
        <v>6.827651978</v>
      </c>
      <c r="E2012" s="3">
        <v>11.53758144</v>
      </c>
      <c r="F2012" s="3">
        <v>0.849838138</v>
      </c>
      <c r="G2012" s="3">
        <v>71.30000305</v>
      </c>
      <c r="H2012" s="3">
        <v>0.846344113</v>
      </c>
      <c r="I2012" s="3">
        <v>0.132696584</v>
      </c>
      <c r="J2012" s="3">
        <v>0.360423386</v>
      </c>
    </row>
    <row r="2013">
      <c r="A2013" s="1" t="s">
        <v>70</v>
      </c>
      <c r="B2013" s="1" t="s">
        <v>10</v>
      </c>
      <c r="C2013" s="1">
        <v>2021.0</v>
      </c>
      <c r="D2013" s="2">
        <v>7.577528</v>
      </c>
      <c r="E2013" s="3">
        <v>10.64688206</v>
      </c>
      <c r="F2013" s="3">
        <v>0.91658324</v>
      </c>
      <c r="G2013" s="3">
        <v>72.69999695</v>
      </c>
      <c r="H2013" s="3">
        <v>0.819777012</v>
      </c>
      <c r="I2013" s="3">
        <v>-0.005923409</v>
      </c>
      <c r="J2013" s="3">
        <v>0.726003766</v>
      </c>
    </row>
    <row r="2014">
      <c r="A2014" s="1" t="s">
        <v>17</v>
      </c>
      <c r="B2014" s="1" t="s">
        <v>3</v>
      </c>
      <c r="C2014" s="1">
        <v>2021.0</v>
      </c>
      <c r="D2014" s="2">
        <v>6.4667449</v>
      </c>
      <c r="E2014" s="3">
        <v>10.64374352</v>
      </c>
      <c r="F2014" s="3">
        <v>0.885533631</v>
      </c>
      <c r="G2014" s="3">
        <v>72.05000305</v>
      </c>
      <c r="H2014" s="3">
        <v>0.702845216</v>
      </c>
      <c r="I2014" s="3">
        <v>-0.094107211</v>
      </c>
      <c r="J2014" s="3">
        <v>0.862317502</v>
      </c>
    </row>
    <row r="2015">
      <c r="A2015" s="1" t="s">
        <v>149</v>
      </c>
      <c r="B2015" s="1" t="s">
        <v>42</v>
      </c>
      <c r="C2015" s="1">
        <v>2021.0</v>
      </c>
      <c r="D2015" s="2">
        <v>5.055806637</v>
      </c>
      <c r="E2015" s="3">
        <v>8.580173492</v>
      </c>
      <c r="F2015" s="3">
        <v>0.554224849</v>
      </c>
      <c r="G2015" s="3">
        <v>55.95000076</v>
      </c>
      <c r="H2015" s="3">
        <v>0.717105269</v>
      </c>
      <c r="I2015" s="3">
        <v>-0.001522999</v>
      </c>
      <c r="J2015" s="3">
        <v>0.715896964</v>
      </c>
    </row>
    <row r="2016">
      <c r="A2016" s="1" t="s">
        <v>71</v>
      </c>
      <c r="B2016" s="1" t="s">
        <v>5</v>
      </c>
      <c r="C2016" s="1">
        <v>2021.0</v>
      </c>
      <c r="D2016" s="2">
        <v>5.813733578</v>
      </c>
      <c r="E2016" s="3">
        <v>9.169160843</v>
      </c>
      <c r="F2016" s="3">
        <v>0.857367575</v>
      </c>
      <c r="G2016" s="3">
        <v>66.59999847</v>
      </c>
      <c r="H2016" s="3">
        <v>0.730657279</v>
      </c>
      <c r="I2016" s="3">
        <v>-0.08164607</v>
      </c>
      <c r="J2016" s="3">
        <v>0.88274461</v>
      </c>
    </row>
    <row r="2017">
      <c r="A2017" s="1" t="s">
        <v>18</v>
      </c>
      <c r="B2017" s="1" t="s">
        <v>19</v>
      </c>
      <c r="C2017" s="1">
        <v>2021.0</v>
      </c>
      <c r="D2017" s="2">
        <v>6.091324806</v>
      </c>
      <c r="E2017" s="3">
        <v>10.61605453</v>
      </c>
      <c r="F2017" s="3">
        <v>0.895737708</v>
      </c>
      <c r="G2017" s="3">
        <v>74.34999847</v>
      </c>
      <c r="H2017" s="3">
        <v>0.801350355</v>
      </c>
      <c r="I2017" s="3">
        <v>-0.211056769</v>
      </c>
      <c r="J2017" s="3">
        <v>0.669546723</v>
      </c>
    </row>
    <row r="2018">
      <c r="A2018" s="1" t="s">
        <v>20</v>
      </c>
      <c r="B2018" s="1" t="s">
        <v>10</v>
      </c>
      <c r="C2018" s="1">
        <v>2021.0</v>
      </c>
      <c r="D2018" s="2">
        <v>3.90914917</v>
      </c>
      <c r="E2018" s="3">
        <v>9.129471779</v>
      </c>
      <c r="F2018" s="3">
        <v>0.702918172</v>
      </c>
      <c r="G2018" s="3">
        <v>67.59999847</v>
      </c>
      <c r="H2018" s="3">
        <v>0.77311343</v>
      </c>
      <c r="I2018" s="3">
        <v>-0.145580366</v>
      </c>
      <c r="J2018" s="3">
        <v>0.655549169</v>
      </c>
    </row>
    <row r="2019">
      <c r="A2019" s="1" t="s">
        <v>72</v>
      </c>
      <c r="B2019" s="1" t="s">
        <v>36</v>
      </c>
      <c r="C2019" s="1">
        <v>2021.0</v>
      </c>
      <c r="D2019" s="2">
        <v>6.259634018</v>
      </c>
      <c r="E2019" s="3">
        <v>10.17009354</v>
      </c>
      <c r="F2019" s="3">
        <v>0.906053364</v>
      </c>
      <c r="G2019" s="3">
        <v>65.80000305</v>
      </c>
      <c r="H2019" s="3">
        <v>0.807489097</v>
      </c>
      <c r="I2019" s="3">
        <v>0.03642213</v>
      </c>
      <c r="J2019" s="3">
        <v>0.782494009</v>
      </c>
    </row>
    <row r="2020">
      <c r="A2020" s="1" t="s">
        <v>73</v>
      </c>
      <c r="B2020" s="1" t="s">
        <v>42</v>
      </c>
      <c r="C2020" s="1">
        <v>2021.0</v>
      </c>
      <c r="D2020" s="2">
        <v>4.464540958</v>
      </c>
      <c r="E2020" s="3">
        <v>8.464528084</v>
      </c>
      <c r="F2020" s="3">
        <v>0.702200711</v>
      </c>
      <c r="G2020" s="3">
        <v>58.5</v>
      </c>
      <c r="H2020" s="3">
        <v>0.678108215</v>
      </c>
      <c r="I2020" s="3">
        <v>0.31601575</v>
      </c>
      <c r="J2020" s="3">
        <v>0.841331422</v>
      </c>
    </row>
    <row r="2021">
      <c r="A2021" s="1" t="s">
        <v>130</v>
      </c>
      <c r="B2021" s="1" t="s">
        <v>15</v>
      </c>
      <c r="C2021" s="1">
        <v>2021.0</v>
      </c>
      <c r="D2021" s="2">
        <v>6.648499489</v>
      </c>
      <c r="E2021" s="3">
        <v>9.382963181</v>
      </c>
      <c r="F2021" s="3">
        <v>0.848838627</v>
      </c>
      <c r="G2021" s="4"/>
      <c r="H2021" s="3">
        <v>0.84011656</v>
      </c>
      <c r="I2021" s="3">
        <v>0.260641217</v>
      </c>
      <c r="J2021" s="3">
        <v>0.842378795</v>
      </c>
    </row>
    <row r="2022">
      <c r="A2022" s="1" t="s">
        <v>75</v>
      </c>
      <c r="B2022" s="1" t="s">
        <v>36</v>
      </c>
      <c r="C2022" s="1">
        <v>2021.0</v>
      </c>
      <c r="D2022" s="2">
        <v>5.563699722</v>
      </c>
      <c r="E2022" s="3">
        <v>8.479482651</v>
      </c>
      <c r="F2022" s="3">
        <v>0.904273272</v>
      </c>
      <c r="G2022" s="3">
        <v>66.84999847</v>
      </c>
      <c r="H2022" s="3">
        <v>0.91787082</v>
      </c>
      <c r="I2022" s="3">
        <v>0.203469187</v>
      </c>
      <c r="J2022" s="3">
        <v>0.90251559</v>
      </c>
    </row>
    <row r="2023">
      <c r="A2023" s="1" t="s">
        <v>76</v>
      </c>
      <c r="B2023" s="1" t="s">
        <v>47</v>
      </c>
      <c r="C2023" s="1">
        <v>2021.0</v>
      </c>
      <c r="D2023" s="2">
        <v>4.926521778</v>
      </c>
      <c r="E2023" s="3">
        <v>8.96788311</v>
      </c>
      <c r="F2023" s="3">
        <v>0.649893284</v>
      </c>
      <c r="G2023" s="3">
        <v>61.09999847</v>
      </c>
      <c r="H2023" s="3">
        <v>0.927041471</v>
      </c>
      <c r="I2023" s="3">
        <v>0.040204596</v>
      </c>
      <c r="J2023" s="3">
        <v>0.668031454</v>
      </c>
    </row>
    <row r="2024">
      <c r="A2024" s="1" t="s">
        <v>77</v>
      </c>
      <c r="B2024" s="1" t="s">
        <v>15</v>
      </c>
      <c r="C2024" s="1">
        <v>2021.0</v>
      </c>
      <c r="D2024" s="2">
        <v>6.353090763</v>
      </c>
      <c r="E2024" s="3">
        <v>10.37603378</v>
      </c>
      <c r="F2024" s="3">
        <v>0.954086423</v>
      </c>
      <c r="G2024" s="3">
        <v>66.40000153</v>
      </c>
      <c r="H2024" s="3">
        <v>0.815278113</v>
      </c>
      <c r="I2024" s="3">
        <v>-0.101973705</v>
      </c>
      <c r="J2024" s="3">
        <v>0.839525342</v>
      </c>
    </row>
    <row r="2025">
      <c r="A2025" s="1" t="s">
        <v>21</v>
      </c>
      <c r="B2025" s="1" t="s">
        <v>10</v>
      </c>
      <c r="C2025" s="1">
        <v>2021.0</v>
      </c>
      <c r="D2025" s="2">
        <v>2.178809404</v>
      </c>
      <c r="E2025" s="3">
        <v>9.470949173</v>
      </c>
      <c r="F2025" s="3">
        <v>0.50677526</v>
      </c>
      <c r="G2025" s="3">
        <v>66.15000153</v>
      </c>
      <c r="H2025" s="3">
        <v>0.42269668</v>
      </c>
      <c r="I2025" s="3">
        <v>-0.161281437</v>
      </c>
      <c r="J2025" s="3">
        <v>0.9052791</v>
      </c>
    </row>
    <row r="2026">
      <c r="A2026" s="1" t="s">
        <v>78</v>
      </c>
      <c r="B2026" s="1" t="s">
        <v>15</v>
      </c>
      <c r="C2026" s="1">
        <v>2021.0</v>
      </c>
      <c r="D2026" s="2">
        <v>6.864572525</v>
      </c>
      <c r="E2026" s="3">
        <v>10.57912254</v>
      </c>
      <c r="F2026" s="3">
        <v>0.928175211</v>
      </c>
      <c r="G2026" s="3">
        <v>67.40000153</v>
      </c>
      <c r="H2026" s="3">
        <v>0.707402527</v>
      </c>
      <c r="I2026" s="3">
        <v>-0.119342811</v>
      </c>
      <c r="J2026" s="3">
        <v>0.877800763</v>
      </c>
    </row>
    <row r="2027">
      <c r="A2027" s="1" t="s">
        <v>80</v>
      </c>
      <c r="B2027" s="1" t="s">
        <v>42</v>
      </c>
      <c r="C2027" s="1">
        <v>2021.0</v>
      </c>
      <c r="D2027" s="2">
        <v>3.635283232</v>
      </c>
      <c r="E2027" s="3">
        <v>7.307291985</v>
      </c>
      <c r="F2027" s="3">
        <v>0.557914317</v>
      </c>
      <c r="G2027" s="3">
        <v>58.20000076</v>
      </c>
      <c r="H2027" s="3">
        <v>0.757269025</v>
      </c>
      <c r="I2027" s="3">
        <v>-0.010125406</v>
      </c>
      <c r="J2027" s="3">
        <v>0.740276992</v>
      </c>
    </row>
    <row r="2028">
      <c r="A2028" s="1" t="s">
        <v>81</v>
      </c>
      <c r="B2028" s="1" t="s">
        <v>47</v>
      </c>
      <c r="C2028" s="1">
        <v>2021.0</v>
      </c>
      <c r="D2028" s="2">
        <v>6.010391712</v>
      </c>
      <c r="E2028" s="3">
        <v>10.1785841</v>
      </c>
      <c r="F2028" s="3">
        <v>0.79405117</v>
      </c>
      <c r="G2028" s="3">
        <v>65.65000153</v>
      </c>
      <c r="H2028" s="3">
        <v>0.878362298</v>
      </c>
      <c r="I2028" s="3">
        <v>0.219777569</v>
      </c>
      <c r="J2028" s="3">
        <v>0.769417465</v>
      </c>
    </row>
    <row r="2029">
      <c r="A2029" s="1" t="s">
        <v>82</v>
      </c>
      <c r="B2029" s="1" t="s">
        <v>42</v>
      </c>
      <c r="C2029" s="1">
        <v>2021.0</v>
      </c>
      <c r="D2029" s="2">
        <v>4.11309576</v>
      </c>
      <c r="E2029" s="3">
        <v>7.659465313</v>
      </c>
      <c r="F2029" s="3">
        <v>0.573393524</v>
      </c>
      <c r="G2029" s="3">
        <v>55.40000153</v>
      </c>
      <c r="H2029" s="3">
        <v>0.672789276</v>
      </c>
      <c r="I2029" s="3">
        <v>-2.30506E-4</v>
      </c>
      <c r="J2029" s="3">
        <v>0.90156728</v>
      </c>
    </row>
    <row r="2030">
      <c r="A2030" s="1" t="s">
        <v>151</v>
      </c>
      <c r="B2030" s="1" t="s">
        <v>3</v>
      </c>
      <c r="C2030" s="1">
        <v>2021.0</v>
      </c>
      <c r="D2030" s="2">
        <v>6.443715096</v>
      </c>
      <c r="E2030" s="3">
        <v>10.70680523</v>
      </c>
      <c r="F2030" s="3">
        <v>0.897113085</v>
      </c>
      <c r="G2030" s="3">
        <v>71.59999847</v>
      </c>
      <c r="H2030" s="3">
        <v>0.889073849</v>
      </c>
      <c r="I2030" s="3">
        <v>0.241765574</v>
      </c>
      <c r="J2030" s="3">
        <v>0.752515912</v>
      </c>
    </row>
    <row r="2031">
      <c r="A2031" s="1" t="s">
        <v>164</v>
      </c>
      <c r="B2031" s="1" t="s">
        <v>42</v>
      </c>
      <c r="C2031" s="1">
        <v>2021.0</v>
      </c>
      <c r="D2031" s="2">
        <v>5.949120045</v>
      </c>
      <c r="E2031" s="3">
        <v>9.950750351</v>
      </c>
      <c r="F2031" s="3">
        <v>0.886509895</v>
      </c>
      <c r="G2031" s="3">
        <v>63.84999847</v>
      </c>
      <c r="H2031" s="3">
        <v>0.802364588</v>
      </c>
      <c r="I2031" s="3">
        <v>-0.010926317</v>
      </c>
      <c r="J2031" s="3">
        <v>0.783532083</v>
      </c>
    </row>
    <row r="2032">
      <c r="A2032" s="1" t="s">
        <v>22</v>
      </c>
      <c r="B2032" s="1" t="s">
        <v>5</v>
      </c>
      <c r="C2032" s="1">
        <v>2021.0</v>
      </c>
      <c r="D2032" s="2">
        <v>5.99075079</v>
      </c>
      <c r="E2032" s="3">
        <v>9.856716156</v>
      </c>
      <c r="F2032" s="3">
        <v>0.778605103</v>
      </c>
      <c r="G2032" s="3">
        <v>65.80000305</v>
      </c>
      <c r="H2032" s="3">
        <v>0.837159336</v>
      </c>
      <c r="I2032" s="3">
        <v>-0.034609362</v>
      </c>
      <c r="J2032" s="3">
        <v>0.745186806</v>
      </c>
    </row>
    <row r="2033">
      <c r="A2033" s="1" t="s">
        <v>83</v>
      </c>
      <c r="B2033" s="1" t="s">
        <v>36</v>
      </c>
      <c r="C2033" s="1">
        <v>2021.0</v>
      </c>
      <c r="D2033" s="2">
        <v>5.959048748</v>
      </c>
      <c r="E2033" s="3">
        <v>9.547471046</v>
      </c>
      <c r="F2033" s="3">
        <v>0.879554033</v>
      </c>
      <c r="G2033" s="3">
        <v>65.30000305</v>
      </c>
      <c r="H2033" s="3">
        <v>0.832602262</v>
      </c>
      <c r="I2033" s="3">
        <v>-0.095501058</v>
      </c>
      <c r="J2033" s="3">
        <v>0.875060678</v>
      </c>
    </row>
    <row r="2034">
      <c r="A2034" s="1" t="s">
        <v>133</v>
      </c>
      <c r="B2034" s="1" t="s">
        <v>19</v>
      </c>
      <c r="C2034" s="1">
        <v>2021.0</v>
      </c>
      <c r="D2034" s="2">
        <v>5.72103405</v>
      </c>
      <c r="E2034" s="3">
        <v>9.364642143</v>
      </c>
      <c r="F2034" s="3">
        <v>0.92711699</v>
      </c>
      <c r="G2034" s="3">
        <v>60.5</v>
      </c>
      <c r="H2034" s="3">
        <v>0.666846633</v>
      </c>
      <c r="I2034" s="3">
        <v>0.217151552</v>
      </c>
      <c r="J2034" s="3">
        <v>0.850720286</v>
      </c>
    </row>
    <row r="2035">
      <c r="A2035" s="1" t="s">
        <v>158</v>
      </c>
      <c r="B2035" s="1" t="s">
        <v>10</v>
      </c>
      <c r="C2035" s="1">
        <v>2021.0</v>
      </c>
      <c r="D2035" s="2">
        <v>5.326248646</v>
      </c>
      <c r="E2035" s="3">
        <v>8.994469643</v>
      </c>
      <c r="F2035" s="3">
        <v>0.504563928</v>
      </c>
      <c r="G2035" s="3">
        <v>63.90000153</v>
      </c>
      <c r="H2035" s="3">
        <v>0.761806488</v>
      </c>
      <c r="I2035" s="3">
        <v>-0.201621071</v>
      </c>
      <c r="J2035" s="3">
        <v>0.817366838</v>
      </c>
    </row>
    <row r="2036">
      <c r="A2036" s="1" t="s">
        <v>84</v>
      </c>
      <c r="B2036" s="1" t="s">
        <v>42</v>
      </c>
      <c r="C2036" s="1">
        <v>2021.0</v>
      </c>
      <c r="D2036" s="2">
        <v>5.178486824</v>
      </c>
      <c r="E2036" s="3">
        <v>7.112137318</v>
      </c>
      <c r="F2036" s="3">
        <v>0.664022684</v>
      </c>
      <c r="G2036" s="3">
        <v>51.29999924</v>
      </c>
      <c r="H2036" s="3">
        <v>0.838100493</v>
      </c>
      <c r="I2036" s="3">
        <v>0.046138112</v>
      </c>
      <c r="J2036" s="3">
        <v>0.62746644</v>
      </c>
    </row>
    <row r="2037">
      <c r="A2037" s="1" t="s">
        <v>168</v>
      </c>
      <c r="B2037" s="1" t="s">
        <v>47</v>
      </c>
      <c r="C2037" s="1">
        <v>2021.0</v>
      </c>
      <c r="D2037" s="2">
        <v>4.314039707</v>
      </c>
      <c r="E2037" s="3">
        <v>8.302172661</v>
      </c>
      <c r="F2037" s="3">
        <v>0.779576421</v>
      </c>
      <c r="G2037" s="3">
        <v>61.54999924</v>
      </c>
      <c r="H2037" s="3">
        <v>0.631394386</v>
      </c>
      <c r="I2037" s="3">
        <v>0.511372387</v>
      </c>
      <c r="J2037" s="3">
        <v>0.671063483</v>
      </c>
    </row>
    <row r="2038">
      <c r="A2038" s="1" t="s">
        <v>135</v>
      </c>
      <c r="B2038" s="1" t="s">
        <v>42</v>
      </c>
      <c r="C2038" s="1">
        <v>2021.0</v>
      </c>
      <c r="D2038" s="2">
        <v>4.491207123</v>
      </c>
      <c r="E2038" s="3">
        <v>9.120174408</v>
      </c>
      <c r="F2038" s="3">
        <v>0.80780077</v>
      </c>
      <c r="G2038" s="3">
        <v>56.84999847</v>
      </c>
      <c r="H2038" s="3">
        <v>0.658505261</v>
      </c>
      <c r="I2038" s="3">
        <v>-0.149577275</v>
      </c>
      <c r="J2038" s="3">
        <v>0.828966737</v>
      </c>
    </row>
    <row r="2039">
      <c r="A2039" s="1" t="s">
        <v>85</v>
      </c>
      <c r="B2039" s="1" t="s">
        <v>25</v>
      </c>
      <c r="C2039" s="1">
        <v>2021.0</v>
      </c>
      <c r="D2039" s="2">
        <v>4.622300148</v>
      </c>
      <c r="E2039" s="3">
        <v>8.25112915</v>
      </c>
      <c r="F2039" s="3">
        <v>0.698646426</v>
      </c>
      <c r="G2039" s="3">
        <v>61.84999847</v>
      </c>
      <c r="H2039" s="3">
        <v>0.817544639</v>
      </c>
      <c r="I2039" s="3">
        <v>0.147184625</v>
      </c>
      <c r="J2039" s="3">
        <v>0.769947886</v>
      </c>
    </row>
    <row r="2040">
      <c r="A2040" s="1" t="s">
        <v>23</v>
      </c>
      <c r="B2040" s="1" t="s">
        <v>3</v>
      </c>
      <c r="C2040" s="1">
        <v>2021.0</v>
      </c>
      <c r="D2040" s="2">
        <v>7.314151287</v>
      </c>
      <c r="E2040" s="3">
        <v>10.94407082</v>
      </c>
      <c r="F2040" s="3">
        <v>0.918759406</v>
      </c>
      <c r="G2040" s="3">
        <v>71.55000305</v>
      </c>
      <c r="H2040" s="3">
        <v>0.85629344</v>
      </c>
      <c r="I2040" s="3">
        <v>0.267292023</v>
      </c>
      <c r="J2040" s="3">
        <v>0.396572888</v>
      </c>
    </row>
    <row r="2041">
      <c r="A2041" s="1" t="s">
        <v>86</v>
      </c>
      <c r="B2041" s="1" t="s">
        <v>1</v>
      </c>
      <c r="C2041" s="1">
        <v>2021.0</v>
      </c>
      <c r="D2041" s="2">
        <v>7.13670063</v>
      </c>
      <c r="E2041" s="3">
        <v>10.66698742</v>
      </c>
      <c r="F2041" s="3">
        <v>0.949832201</v>
      </c>
      <c r="G2041" s="3">
        <v>70.34999847</v>
      </c>
      <c r="H2041" s="3">
        <v>0.910249829</v>
      </c>
      <c r="I2041" s="3">
        <v>0.219179839</v>
      </c>
      <c r="J2041" s="3">
        <v>0.252423555</v>
      </c>
    </row>
    <row r="2042">
      <c r="A2042" s="1" t="s">
        <v>87</v>
      </c>
      <c r="B2042" s="1" t="s">
        <v>5</v>
      </c>
      <c r="C2042" s="1">
        <v>2021.0</v>
      </c>
      <c r="D2042" s="2">
        <v>6.095348835</v>
      </c>
      <c r="E2042" s="3">
        <v>8.637417793</v>
      </c>
      <c r="F2042" s="3">
        <v>0.848263025</v>
      </c>
      <c r="G2042" s="3">
        <v>65.65000153</v>
      </c>
      <c r="H2042" s="3">
        <v>0.904980481</v>
      </c>
      <c r="I2042" s="3">
        <v>0.023330038</v>
      </c>
      <c r="J2042" s="3">
        <v>0.674668729</v>
      </c>
    </row>
    <row r="2043">
      <c r="A2043" s="1" t="s">
        <v>89</v>
      </c>
      <c r="B2043" s="1" t="s">
        <v>42</v>
      </c>
      <c r="C2043" s="1">
        <v>2021.0</v>
      </c>
      <c r="D2043" s="2">
        <v>4.47926569</v>
      </c>
      <c r="E2043" s="3">
        <v>8.501598358</v>
      </c>
      <c r="F2043" s="3">
        <v>0.741560102</v>
      </c>
      <c r="G2043" s="3">
        <v>55.04999924</v>
      </c>
      <c r="H2043" s="3">
        <v>0.725732863</v>
      </c>
      <c r="I2043" s="3">
        <v>0.05000848</v>
      </c>
      <c r="J2043" s="3">
        <v>0.911945105</v>
      </c>
    </row>
    <row r="2044">
      <c r="A2044" s="1" t="s">
        <v>136</v>
      </c>
      <c r="B2044" s="1" t="s">
        <v>15</v>
      </c>
      <c r="C2044" s="1">
        <v>2021.0</v>
      </c>
      <c r="D2044" s="2">
        <v>5.534749985</v>
      </c>
      <c r="E2044" s="3">
        <v>9.709133148</v>
      </c>
      <c r="F2044" s="3">
        <v>0.808856964</v>
      </c>
      <c r="G2044" s="3">
        <v>66.5</v>
      </c>
      <c r="H2044" s="3">
        <v>0.79296577</v>
      </c>
      <c r="I2044" s="3">
        <v>0.19125995</v>
      </c>
      <c r="J2044" s="3">
        <v>0.884325325</v>
      </c>
    </row>
    <row r="2045">
      <c r="A2045" s="1" t="s">
        <v>90</v>
      </c>
      <c r="B2045" s="1" t="s">
        <v>3</v>
      </c>
      <c r="C2045" s="1">
        <v>2021.0</v>
      </c>
      <c r="D2045" s="2">
        <v>7.361573696</v>
      </c>
      <c r="E2045" s="3">
        <v>11.09227848</v>
      </c>
      <c r="F2045" s="3">
        <v>0.947877407</v>
      </c>
      <c r="G2045" s="3">
        <v>71.5</v>
      </c>
      <c r="H2045" s="3">
        <v>0.936379194</v>
      </c>
      <c r="I2045" s="3">
        <v>0.167681649</v>
      </c>
      <c r="J2045" s="3">
        <v>0.263276964</v>
      </c>
    </row>
    <row r="2046">
      <c r="A2046" s="1" t="s">
        <v>24</v>
      </c>
      <c r="B2046" s="1" t="s">
        <v>25</v>
      </c>
      <c r="C2046" s="1">
        <v>2021.0</v>
      </c>
      <c r="D2046" s="2">
        <v>4.486834526</v>
      </c>
      <c r="E2046" s="3">
        <v>8.562576294</v>
      </c>
      <c r="F2046" s="3">
        <v>0.608395636</v>
      </c>
      <c r="G2046" s="3">
        <v>57.45000076</v>
      </c>
      <c r="H2046" s="3">
        <v>0.763992071</v>
      </c>
      <c r="I2046" s="3">
        <v>0.009923469</v>
      </c>
      <c r="J2046" s="3">
        <v>0.742719173</v>
      </c>
    </row>
    <row r="2047">
      <c r="A2047" s="1" t="s">
        <v>91</v>
      </c>
      <c r="B2047" s="1" t="s">
        <v>5</v>
      </c>
      <c r="C2047" s="1">
        <v>2021.0</v>
      </c>
      <c r="D2047" s="2">
        <v>6.552778721</v>
      </c>
      <c r="E2047" s="3">
        <v>10.2763586</v>
      </c>
      <c r="F2047" s="3">
        <v>0.898621261</v>
      </c>
      <c r="G2047" s="3">
        <v>68.90000153</v>
      </c>
      <c r="H2047" s="3">
        <v>0.810681999</v>
      </c>
      <c r="I2047" s="3">
        <v>-0.146257266</v>
      </c>
      <c r="J2047" s="3">
        <v>0.861062586</v>
      </c>
    </row>
    <row r="2048">
      <c r="A2048" s="1" t="s">
        <v>92</v>
      </c>
      <c r="B2048" s="1" t="s">
        <v>5</v>
      </c>
      <c r="C2048" s="1">
        <v>2021.0</v>
      </c>
      <c r="D2048" s="2">
        <v>5.575535297</v>
      </c>
      <c r="E2048" s="3">
        <v>9.524250031</v>
      </c>
      <c r="F2048" s="3">
        <v>0.907541871</v>
      </c>
      <c r="G2048" s="3">
        <v>65.90000153</v>
      </c>
      <c r="H2048" s="3">
        <v>0.887960792</v>
      </c>
      <c r="I2048" s="3">
        <v>0.016907537</v>
      </c>
      <c r="J2048" s="3">
        <v>0.856721044</v>
      </c>
    </row>
    <row r="2049">
      <c r="A2049" s="1" t="s">
        <v>93</v>
      </c>
      <c r="B2049" s="1" t="s">
        <v>5</v>
      </c>
      <c r="C2049" s="1">
        <v>2021.0</v>
      </c>
      <c r="D2049" s="2">
        <v>5.694317818</v>
      </c>
      <c r="E2049" s="3">
        <v>9.43465519</v>
      </c>
      <c r="F2049" s="3">
        <v>0.818539441</v>
      </c>
      <c r="G2049" s="3">
        <v>69.84999847</v>
      </c>
      <c r="H2049" s="3">
        <v>0.811777532</v>
      </c>
      <c r="I2049" s="3">
        <v>-0.08730986</v>
      </c>
      <c r="J2049" s="3">
        <v>0.879913747</v>
      </c>
    </row>
    <row r="2050">
      <c r="A2050" s="1" t="s">
        <v>94</v>
      </c>
      <c r="B2050" s="1" t="s">
        <v>47</v>
      </c>
      <c r="C2050" s="1">
        <v>2021.0</v>
      </c>
      <c r="D2050" s="2">
        <v>5.96505785</v>
      </c>
      <c r="E2050" s="3">
        <v>8.99896431</v>
      </c>
      <c r="F2050" s="3">
        <v>0.778192103</v>
      </c>
      <c r="G2050" s="3">
        <v>62.04999924</v>
      </c>
      <c r="H2050" s="3">
        <v>0.905275464</v>
      </c>
      <c r="I2050" s="3">
        <v>-0.008972425</v>
      </c>
      <c r="J2050" s="3">
        <v>0.72116226</v>
      </c>
    </row>
    <row r="2051">
      <c r="A2051" s="1" t="s">
        <v>26</v>
      </c>
      <c r="B2051" s="1" t="s">
        <v>15</v>
      </c>
      <c r="C2051" s="1">
        <v>2021.0</v>
      </c>
      <c r="D2051" s="2">
        <v>5.978068829</v>
      </c>
      <c r="E2051" s="3">
        <v>10.46068668</v>
      </c>
      <c r="F2051" s="3">
        <v>0.935534835</v>
      </c>
      <c r="G2051" s="3">
        <v>69.05000305</v>
      </c>
      <c r="H2051" s="3">
        <v>0.731805563</v>
      </c>
      <c r="I2051" s="3">
        <v>0.123874821</v>
      </c>
      <c r="J2051" s="3">
        <v>0.743913174</v>
      </c>
    </row>
    <row r="2052">
      <c r="A2052" s="1" t="s">
        <v>95</v>
      </c>
      <c r="B2052" s="1" t="s">
        <v>3</v>
      </c>
      <c r="C2052" s="1">
        <v>2021.0</v>
      </c>
      <c r="D2052" s="2">
        <v>6.183014393</v>
      </c>
      <c r="E2052" s="3">
        <v>10.42449665</v>
      </c>
      <c r="F2052" s="3">
        <v>0.894941688</v>
      </c>
      <c r="G2052" s="3">
        <v>71.25</v>
      </c>
      <c r="H2052" s="3">
        <v>0.892121136</v>
      </c>
      <c r="I2052" s="3">
        <v>-0.20941405</v>
      </c>
      <c r="J2052" s="3">
        <v>0.872229338</v>
      </c>
    </row>
    <row r="2053">
      <c r="A2053" s="1" t="s">
        <v>27</v>
      </c>
      <c r="B2053" s="1" t="s">
        <v>15</v>
      </c>
      <c r="C2053" s="1">
        <v>2021.0</v>
      </c>
      <c r="D2053" s="2">
        <v>6.548725605</v>
      </c>
      <c r="E2053" s="3">
        <v>10.33452034</v>
      </c>
      <c r="F2053" s="3">
        <v>0.834509134</v>
      </c>
      <c r="G2053" s="3">
        <v>67.05000305</v>
      </c>
      <c r="H2053" s="3">
        <v>0.870957971</v>
      </c>
      <c r="I2053" s="3">
        <v>-0.184267014</v>
      </c>
      <c r="J2053" s="3">
        <v>0.928280115</v>
      </c>
    </row>
    <row r="2054">
      <c r="A2054" s="1" t="s">
        <v>96</v>
      </c>
      <c r="B2054" s="1" t="s">
        <v>36</v>
      </c>
      <c r="C2054" s="1">
        <v>2021.0</v>
      </c>
      <c r="D2054" s="2">
        <v>5.448261261</v>
      </c>
      <c r="E2054" s="3">
        <v>10.23853397</v>
      </c>
      <c r="F2054" s="3">
        <v>0.861716568</v>
      </c>
      <c r="G2054" s="3">
        <v>64.94999695</v>
      </c>
      <c r="H2054" s="3">
        <v>0.670810163</v>
      </c>
      <c r="I2054" s="3">
        <v>0.055832274</v>
      </c>
      <c r="J2054" s="3">
        <v>0.807839274</v>
      </c>
    </row>
    <row r="2055">
      <c r="A2055" s="1" t="s">
        <v>28</v>
      </c>
      <c r="B2055" s="1" t="s">
        <v>10</v>
      </c>
      <c r="C2055" s="1">
        <v>2021.0</v>
      </c>
      <c r="D2055" s="2">
        <v>6.44529438</v>
      </c>
      <c r="E2055" s="3">
        <v>10.69962692</v>
      </c>
      <c r="F2055" s="3">
        <v>0.859361112</v>
      </c>
      <c r="G2055" s="3">
        <v>64.40000153</v>
      </c>
      <c r="H2055" s="3">
        <v>0.902473032</v>
      </c>
      <c r="I2055" s="3">
        <v>-0.102417298</v>
      </c>
      <c r="J2055" s="4"/>
    </row>
    <row r="2056">
      <c r="A2056" s="1" t="s">
        <v>98</v>
      </c>
      <c r="B2056" s="1" t="s">
        <v>42</v>
      </c>
      <c r="C2056" s="1">
        <v>2021.0</v>
      </c>
      <c r="D2056" s="2">
        <v>4.902830601</v>
      </c>
      <c r="E2056" s="3">
        <v>8.159204483</v>
      </c>
      <c r="F2056" s="3">
        <v>0.645179272</v>
      </c>
      <c r="G2056" s="3">
        <v>60.0</v>
      </c>
      <c r="H2056" s="3">
        <v>0.758525133</v>
      </c>
      <c r="I2056" s="3">
        <v>0.02992768</v>
      </c>
      <c r="J2056" s="3">
        <v>0.82134825</v>
      </c>
    </row>
    <row r="2057">
      <c r="A2057" s="1" t="s">
        <v>137</v>
      </c>
      <c r="B2057" s="1" t="s">
        <v>15</v>
      </c>
      <c r="C2057" s="1">
        <v>2021.0</v>
      </c>
      <c r="D2057" s="2">
        <v>6.245267391</v>
      </c>
      <c r="E2057" s="3">
        <v>9.89501667</v>
      </c>
      <c r="F2057" s="3">
        <v>0.890106082</v>
      </c>
      <c r="G2057" s="3">
        <v>67.15000153</v>
      </c>
      <c r="H2057" s="3">
        <v>0.850367904</v>
      </c>
      <c r="I2057" s="3">
        <v>0.263601363</v>
      </c>
      <c r="J2057" s="3">
        <v>0.806221604</v>
      </c>
    </row>
    <row r="2058">
      <c r="A2058" s="1" t="s">
        <v>99</v>
      </c>
      <c r="B2058" s="1" t="s">
        <v>42</v>
      </c>
      <c r="C2058" s="1">
        <v>2021.0</v>
      </c>
      <c r="D2058" s="2">
        <v>3.714294434</v>
      </c>
      <c r="E2058" s="3">
        <v>7.386903286</v>
      </c>
      <c r="F2058" s="3">
        <v>0.609334111</v>
      </c>
      <c r="G2058" s="3">
        <v>54.5</v>
      </c>
      <c r="H2058" s="3">
        <v>0.659139514</v>
      </c>
      <c r="I2058" s="3">
        <v>0.109318823</v>
      </c>
      <c r="J2058" s="3">
        <v>0.851488411</v>
      </c>
    </row>
    <row r="2059">
      <c r="A2059" s="1" t="s">
        <v>100</v>
      </c>
      <c r="B2059" s="1" t="s">
        <v>47</v>
      </c>
      <c r="C2059" s="1">
        <v>2021.0</v>
      </c>
      <c r="D2059" s="2">
        <v>6.586717129</v>
      </c>
      <c r="E2059" s="3">
        <v>11.57149792</v>
      </c>
      <c r="F2059" s="3">
        <v>0.876408994</v>
      </c>
      <c r="G2059" s="3">
        <v>73.80000305</v>
      </c>
      <c r="H2059" s="3">
        <v>0.878701091</v>
      </c>
      <c r="I2059" s="3">
        <v>0.062738985</v>
      </c>
      <c r="J2059" s="3">
        <v>0.144935384</v>
      </c>
    </row>
    <row r="2060">
      <c r="A2060" s="1" t="s">
        <v>101</v>
      </c>
      <c r="B2060" s="1" t="s">
        <v>15</v>
      </c>
      <c r="C2060" s="1">
        <v>2021.0</v>
      </c>
      <c r="D2060" s="2">
        <v>6.418503761</v>
      </c>
      <c r="E2060" s="3">
        <v>10.36929607</v>
      </c>
      <c r="F2060" s="3">
        <v>0.951163888</v>
      </c>
      <c r="G2060" s="3">
        <v>68.94999695</v>
      </c>
      <c r="H2060" s="3">
        <v>0.74153322</v>
      </c>
      <c r="I2060" s="3">
        <v>0.045955859</v>
      </c>
      <c r="J2060" s="3">
        <v>0.895546556</v>
      </c>
    </row>
    <row r="2061">
      <c r="A2061" s="1" t="s">
        <v>102</v>
      </c>
      <c r="B2061" s="1" t="s">
        <v>15</v>
      </c>
      <c r="C2061" s="1">
        <v>2021.0</v>
      </c>
      <c r="D2061" s="2">
        <v>6.761220932</v>
      </c>
      <c r="E2061" s="3">
        <v>10.59754658</v>
      </c>
      <c r="F2061" s="3">
        <v>0.955252588</v>
      </c>
      <c r="G2061" s="3">
        <v>71.05000305</v>
      </c>
      <c r="H2061" s="3">
        <v>0.851086736</v>
      </c>
      <c r="I2061" s="3">
        <v>0.027393518</v>
      </c>
      <c r="J2061" s="3">
        <v>0.754198194</v>
      </c>
    </row>
    <row r="2062">
      <c r="A2062" s="1" t="s">
        <v>103</v>
      </c>
      <c r="B2062" s="1" t="s">
        <v>42</v>
      </c>
      <c r="C2062" s="1">
        <v>2021.0</v>
      </c>
      <c r="D2062" s="2">
        <v>5.598653793</v>
      </c>
      <c r="E2062" s="3">
        <v>9.496415138</v>
      </c>
      <c r="F2062" s="3">
        <v>0.922238767</v>
      </c>
      <c r="G2062" s="3">
        <v>57.25</v>
      </c>
      <c r="H2062" s="3">
        <v>0.703564703</v>
      </c>
      <c r="I2062" s="3">
        <v>-0.145475447</v>
      </c>
      <c r="J2062" s="3">
        <v>0.891578615</v>
      </c>
    </row>
    <row r="2063">
      <c r="A2063" s="1" t="s">
        <v>104</v>
      </c>
      <c r="B2063" s="1" t="s">
        <v>19</v>
      </c>
      <c r="C2063" s="1">
        <v>2021.0</v>
      </c>
      <c r="D2063" s="2">
        <v>6.112745285</v>
      </c>
      <c r="E2063" s="3">
        <v>10.6972084</v>
      </c>
      <c r="F2063" s="3">
        <v>0.810740769</v>
      </c>
      <c r="G2063" s="3">
        <v>73.65000153</v>
      </c>
      <c r="H2063" s="3">
        <v>0.717086375</v>
      </c>
      <c r="I2063" s="3">
        <v>-0.031413686</v>
      </c>
      <c r="J2063" s="3">
        <v>0.685114563</v>
      </c>
    </row>
    <row r="2064">
      <c r="A2064" s="1" t="s">
        <v>29</v>
      </c>
      <c r="B2064" s="1" t="s">
        <v>3</v>
      </c>
      <c r="C2064" s="1">
        <v>2021.0</v>
      </c>
      <c r="D2064" s="2">
        <v>6.469611168</v>
      </c>
      <c r="E2064" s="3">
        <v>10.54305172</v>
      </c>
      <c r="F2064" s="3">
        <v>0.926416755</v>
      </c>
      <c r="G2064" s="3">
        <v>72.34999847</v>
      </c>
      <c r="H2064" s="3">
        <v>0.781794965</v>
      </c>
      <c r="I2064" s="3">
        <v>-0.074128382</v>
      </c>
      <c r="J2064" s="3">
        <v>0.729346991</v>
      </c>
    </row>
    <row r="2065">
      <c r="A2065" s="1" t="s">
        <v>105</v>
      </c>
      <c r="B2065" s="1" t="s">
        <v>25</v>
      </c>
      <c r="C2065" s="1">
        <v>2021.0</v>
      </c>
      <c r="D2065" s="2">
        <v>4.10344696</v>
      </c>
      <c r="E2065" s="3">
        <v>9.502015114</v>
      </c>
      <c r="F2065" s="3">
        <v>0.812373936</v>
      </c>
      <c r="G2065" s="3">
        <v>67.19999695</v>
      </c>
      <c r="H2065" s="3">
        <v>0.771430016</v>
      </c>
      <c r="I2065" s="3">
        <v>-0.011509877</v>
      </c>
      <c r="J2065" s="3">
        <v>0.848541498</v>
      </c>
    </row>
    <row r="2066">
      <c r="A2066" s="1" t="s">
        <v>30</v>
      </c>
      <c r="B2066" s="1" t="s">
        <v>3</v>
      </c>
      <c r="C2066" s="1">
        <v>2021.0</v>
      </c>
      <c r="D2066" s="2">
        <v>7.439280033</v>
      </c>
      <c r="E2066" s="3">
        <v>10.88955498</v>
      </c>
      <c r="F2066" s="3">
        <v>0.931819558</v>
      </c>
      <c r="G2066" s="3">
        <v>72.15000153</v>
      </c>
      <c r="H2066" s="3">
        <v>0.953379214</v>
      </c>
      <c r="I2066" s="3">
        <v>0.174091205</v>
      </c>
      <c r="J2066" s="3">
        <v>0.191473097</v>
      </c>
    </row>
    <row r="2067">
      <c r="A2067" s="1" t="s">
        <v>107</v>
      </c>
      <c r="B2067" s="1" t="s">
        <v>3</v>
      </c>
      <c r="C2067" s="1">
        <v>2021.0</v>
      </c>
      <c r="D2067" s="2">
        <v>7.327672482</v>
      </c>
      <c r="E2067" s="3">
        <v>11.17089748</v>
      </c>
      <c r="F2067" s="3">
        <v>0.934393048</v>
      </c>
      <c r="G2067" s="3">
        <v>72.90000153</v>
      </c>
      <c r="H2067" s="3">
        <v>0.907875359</v>
      </c>
      <c r="I2067" s="3">
        <v>0.024104627</v>
      </c>
      <c r="J2067" s="3">
        <v>0.286672562</v>
      </c>
    </row>
    <row r="2068">
      <c r="A2068" s="1" t="s">
        <v>108</v>
      </c>
      <c r="B2068" s="1" t="s">
        <v>19</v>
      </c>
      <c r="C2068" s="1">
        <v>2021.0</v>
      </c>
      <c r="D2068" s="2">
        <v>6.246744156</v>
      </c>
      <c r="E2068" s="4"/>
      <c r="F2068" s="3">
        <v>0.866297543</v>
      </c>
      <c r="G2068" s="4"/>
      <c r="H2068" s="3">
        <v>0.818467379</v>
      </c>
      <c r="I2068" s="4"/>
      <c r="J2068" s="3">
        <v>0.675438643</v>
      </c>
    </row>
    <row r="2069">
      <c r="A2069" s="1" t="s">
        <v>109</v>
      </c>
      <c r="B2069" s="1" t="s">
        <v>36</v>
      </c>
      <c r="C2069" s="1">
        <v>2021.0</v>
      </c>
      <c r="D2069" s="2">
        <v>5.286824226</v>
      </c>
      <c r="E2069" s="3">
        <v>8.269582748</v>
      </c>
      <c r="F2069" s="3">
        <v>0.882888913</v>
      </c>
      <c r="G2069" s="3">
        <v>62.29999924</v>
      </c>
      <c r="H2069" s="4"/>
      <c r="I2069" s="3">
        <v>-0.068064049</v>
      </c>
      <c r="J2069" s="3">
        <v>0.498924732</v>
      </c>
    </row>
    <row r="2070">
      <c r="A2070" s="1" t="s">
        <v>110</v>
      </c>
      <c r="B2070" s="1" t="s">
        <v>42</v>
      </c>
      <c r="C2070" s="1">
        <v>2021.0</v>
      </c>
      <c r="D2070" s="2">
        <v>3.68056798</v>
      </c>
      <c r="E2070" s="3">
        <v>7.856203079</v>
      </c>
      <c r="F2070" s="3">
        <v>0.618984401</v>
      </c>
      <c r="G2070" s="3">
        <v>59.40000153</v>
      </c>
      <c r="H2070" s="3">
        <v>0.821772814</v>
      </c>
      <c r="I2070" s="3">
        <v>0.113438092</v>
      </c>
      <c r="J2070" s="3">
        <v>0.546387076</v>
      </c>
    </row>
    <row r="2071">
      <c r="A2071" s="1" t="s">
        <v>111</v>
      </c>
      <c r="B2071" s="1" t="s">
        <v>47</v>
      </c>
      <c r="C2071" s="1">
        <v>2021.0</v>
      </c>
      <c r="D2071" s="2">
        <v>5.638096809</v>
      </c>
      <c r="E2071" s="3">
        <v>9.745490074</v>
      </c>
      <c r="F2071" s="3">
        <v>0.882821918</v>
      </c>
      <c r="G2071" s="3">
        <v>68.44999695</v>
      </c>
      <c r="H2071" s="3">
        <v>0.835590303</v>
      </c>
      <c r="I2071" s="3">
        <v>0.292775661</v>
      </c>
      <c r="J2071" s="3">
        <v>0.943129361</v>
      </c>
    </row>
    <row r="2072">
      <c r="A2072" s="1" t="s">
        <v>112</v>
      </c>
      <c r="B2072" s="1" t="s">
        <v>42</v>
      </c>
      <c r="C2072" s="1">
        <v>2021.0</v>
      </c>
      <c r="D2072" s="2">
        <v>4.036543846</v>
      </c>
      <c r="E2072" s="3">
        <v>7.661435127</v>
      </c>
      <c r="F2072" s="3">
        <v>0.603399694</v>
      </c>
      <c r="G2072" s="3">
        <v>57.20000076</v>
      </c>
      <c r="H2072" s="3">
        <v>0.618520677</v>
      </c>
      <c r="I2072" s="3">
        <v>0.040942594</v>
      </c>
      <c r="J2072" s="3">
        <v>0.765818477</v>
      </c>
    </row>
    <row r="2073">
      <c r="A2073" s="1" t="s">
        <v>155</v>
      </c>
      <c r="B2073" s="1" t="s">
        <v>10</v>
      </c>
      <c r="C2073" s="1">
        <v>2021.0</v>
      </c>
      <c r="D2073" s="2">
        <v>4.49948597</v>
      </c>
      <c r="E2073" s="3">
        <v>9.249362946</v>
      </c>
      <c r="F2073" s="3">
        <v>0.711321533</v>
      </c>
      <c r="G2073" s="3">
        <v>67.0</v>
      </c>
      <c r="H2073" s="3">
        <v>0.591229916</v>
      </c>
      <c r="I2073" s="3">
        <v>-0.203170478</v>
      </c>
      <c r="J2073" s="3">
        <v>0.932745636</v>
      </c>
    </row>
    <row r="2074">
      <c r="A2074" s="1" t="s">
        <v>31</v>
      </c>
      <c r="C2074" s="1">
        <v>2021.0</v>
      </c>
      <c r="D2074" s="2">
        <v>4.366639614</v>
      </c>
      <c r="E2074" s="3">
        <v>10.35668087</v>
      </c>
      <c r="F2074" s="3">
        <v>0.736194909</v>
      </c>
      <c r="G2074" s="3">
        <v>68.75</v>
      </c>
      <c r="H2074" s="3">
        <v>0.44652763</v>
      </c>
      <c r="I2074" s="3">
        <v>-0.036791019</v>
      </c>
      <c r="J2074" s="3">
        <v>0.810165942</v>
      </c>
    </row>
    <row r="2075">
      <c r="A2075" s="1" t="s">
        <v>114</v>
      </c>
      <c r="B2075" s="1" t="s">
        <v>42</v>
      </c>
      <c r="C2075" s="1">
        <v>2021.0</v>
      </c>
      <c r="D2075" s="2">
        <v>4.224533558</v>
      </c>
      <c r="E2075" s="3">
        <v>7.717090607</v>
      </c>
      <c r="F2075" s="3">
        <v>0.793349564</v>
      </c>
      <c r="G2075" s="3">
        <v>59.15000153</v>
      </c>
      <c r="H2075" s="3">
        <v>0.710621119</v>
      </c>
      <c r="I2075" s="3">
        <v>0.084252886</v>
      </c>
      <c r="J2075" s="3">
        <v>0.835011721</v>
      </c>
    </row>
    <row r="2076">
      <c r="A2076" s="1" t="s">
        <v>115</v>
      </c>
      <c r="B2076" s="1" t="s">
        <v>36</v>
      </c>
      <c r="C2076" s="1">
        <v>2021.0</v>
      </c>
      <c r="D2076" s="2">
        <v>5.311355114</v>
      </c>
      <c r="E2076" s="3">
        <v>9.46835804</v>
      </c>
      <c r="F2076" s="3">
        <v>0.879308522</v>
      </c>
      <c r="G2076" s="3">
        <v>64.55000305</v>
      </c>
      <c r="H2076" s="3">
        <v>0.769904315</v>
      </c>
      <c r="I2076" s="3">
        <v>0.16855143</v>
      </c>
      <c r="J2076" s="3">
        <v>0.922350943</v>
      </c>
    </row>
    <row r="2077">
      <c r="A2077" s="1" t="s">
        <v>116</v>
      </c>
      <c r="B2077" s="1" t="s">
        <v>10</v>
      </c>
      <c r="C2077" s="1">
        <v>2021.0</v>
      </c>
      <c r="D2077" s="2">
        <v>6.733067513</v>
      </c>
      <c r="E2077" s="3">
        <v>11.15244007</v>
      </c>
      <c r="F2077" s="3">
        <v>0.826060593</v>
      </c>
      <c r="G2077" s="3">
        <v>66.30000305</v>
      </c>
      <c r="H2077" s="3">
        <v>0.95132792</v>
      </c>
      <c r="I2077" s="3">
        <v>0.151218623</v>
      </c>
      <c r="J2077" s="4"/>
    </row>
    <row r="2078">
      <c r="A2078" s="1" t="s">
        <v>32</v>
      </c>
      <c r="B2078" s="1" t="s">
        <v>3</v>
      </c>
      <c r="C2078" s="1">
        <v>2021.0</v>
      </c>
      <c r="D2078" s="2">
        <v>6.866961956</v>
      </c>
      <c r="E2078" s="3">
        <v>10.71394444</v>
      </c>
      <c r="F2078" s="3">
        <v>0.854029596</v>
      </c>
      <c r="G2078" s="3">
        <v>70.30000305</v>
      </c>
      <c r="H2078" s="3">
        <v>0.815077186</v>
      </c>
      <c r="I2078" s="3">
        <v>0.253572524</v>
      </c>
      <c r="J2078" s="3">
        <v>0.447526574</v>
      </c>
    </row>
    <row r="2079">
      <c r="A2079" s="1" t="s">
        <v>117</v>
      </c>
      <c r="B2079" s="1" t="s">
        <v>1</v>
      </c>
      <c r="C2079" s="1">
        <v>2021.0</v>
      </c>
      <c r="D2079" s="2">
        <v>6.959087849</v>
      </c>
      <c r="E2079" s="3">
        <v>11.06146431</v>
      </c>
      <c r="F2079" s="3">
        <v>0.920008719</v>
      </c>
      <c r="G2079" s="3">
        <v>65.84999847</v>
      </c>
      <c r="H2079" s="3">
        <v>0.815734804</v>
      </c>
      <c r="I2079" s="3">
        <v>0.190033197</v>
      </c>
      <c r="J2079" s="3">
        <v>0.686591566</v>
      </c>
    </row>
    <row r="2080">
      <c r="A2080" s="1" t="s">
        <v>118</v>
      </c>
      <c r="B2080" s="1" t="s">
        <v>5</v>
      </c>
      <c r="C2080" s="1">
        <v>2021.0</v>
      </c>
      <c r="D2080" s="2">
        <v>6.501700401</v>
      </c>
      <c r="E2080" s="3">
        <v>10.0345459</v>
      </c>
      <c r="F2080" s="3">
        <v>0.913873136</v>
      </c>
      <c r="G2080" s="3">
        <v>67.5</v>
      </c>
      <c r="H2080" s="3">
        <v>0.8987239</v>
      </c>
      <c r="I2080" s="3">
        <v>-0.050625291</v>
      </c>
      <c r="J2080" s="3">
        <v>0.60564214</v>
      </c>
    </row>
    <row r="2081">
      <c r="A2081" s="1" t="s">
        <v>119</v>
      </c>
      <c r="B2081" s="1" t="s">
        <v>36</v>
      </c>
      <c r="C2081" s="1">
        <v>2021.0</v>
      </c>
      <c r="D2081" s="2">
        <v>6.18530798</v>
      </c>
      <c r="E2081" s="3">
        <v>8.953489304</v>
      </c>
      <c r="F2081" s="3">
        <v>0.895503759</v>
      </c>
      <c r="G2081" s="3">
        <v>65.30000305</v>
      </c>
      <c r="H2081" s="3">
        <v>0.927415252</v>
      </c>
      <c r="I2081" s="3">
        <v>0.186012119</v>
      </c>
      <c r="J2081" s="3">
        <v>0.661561668</v>
      </c>
    </row>
    <row r="2082">
      <c r="A2082" s="1" t="s">
        <v>33</v>
      </c>
      <c r="B2082" s="1" t="s">
        <v>5</v>
      </c>
      <c r="C2082" s="1">
        <v>2021.0</v>
      </c>
      <c r="D2082" s="2">
        <v>5.107553005</v>
      </c>
      <c r="E2082" s="4"/>
      <c r="F2082" s="3">
        <v>0.812418044</v>
      </c>
      <c r="G2082" s="3">
        <v>64.05000305</v>
      </c>
      <c r="H2082" s="3">
        <v>0.595620394</v>
      </c>
      <c r="I2082" s="4"/>
      <c r="J2082" s="3">
        <v>0.823898435</v>
      </c>
    </row>
    <row r="2083">
      <c r="A2083" s="1" t="s">
        <v>120</v>
      </c>
      <c r="B2083" s="1" t="s">
        <v>47</v>
      </c>
      <c r="C2083" s="1">
        <v>2021.0</v>
      </c>
      <c r="D2083" s="2">
        <v>5.540249825</v>
      </c>
      <c r="E2083" s="3">
        <v>9.271267891</v>
      </c>
      <c r="F2083" s="3">
        <v>0.799493909</v>
      </c>
      <c r="G2083" s="3">
        <v>65.5</v>
      </c>
      <c r="H2083" s="3">
        <v>0.896800399</v>
      </c>
      <c r="I2083" s="3">
        <v>0.106941305</v>
      </c>
      <c r="J2083" s="3">
        <v>0.797787547</v>
      </c>
    </row>
    <row r="2084">
      <c r="A2084" s="1" t="s">
        <v>121</v>
      </c>
      <c r="B2084" s="1" t="s">
        <v>42</v>
      </c>
      <c r="C2084" s="1">
        <v>2021.0</v>
      </c>
      <c r="D2084" s="2">
        <v>3.082154989</v>
      </c>
      <c r="E2084" s="3">
        <v>8.082337379</v>
      </c>
      <c r="F2084" s="3">
        <v>0.619071007</v>
      </c>
      <c r="G2084" s="3">
        <v>55.25</v>
      </c>
      <c r="H2084" s="3">
        <v>0.832573771</v>
      </c>
      <c r="I2084" s="3">
        <v>0.141229719</v>
      </c>
      <c r="J2084" s="3">
        <v>0.824030817</v>
      </c>
    </row>
    <row r="2085">
      <c r="A2085" s="1" t="s">
        <v>122</v>
      </c>
      <c r="B2085" s="1" t="s">
        <v>42</v>
      </c>
      <c r="C2085" s="1">
        <v>2021.0</v>
      </c>
      <c r="D2085" s="2">
        <v>3.154578209</v>
      </c>
      <c r="E2085" s="3">
        <v>7.656878471</v>
      </c>
      <c r="F2085" s="3">
        <v>0.685150504</v>
      </c>
      <c r="G2085" s="3">
        <v>54.04999924</v>
      </c>
      <c r="H2085" s="3">
        <v>0.667636156</v>
      </c>
      <c r="I2085" s="3">
        <v>-0.075574532</v>
      </c>
      <c r="J2085" s="3">
        <v>0.756945193</v>
      </c>
    </row>
    <row r="2086">
      <c r="A2086" s="1" t="s">
        <v>139</v>
      </c>
      <c r="B2086" s="1" t="s">
        <v>25</v>
      </c>
      <c r="C2086" s="1">
        <v>2022.0</v>
      </c>
      <c r="D2086" s="2">
        <v>1.2812711</v>
      </c>
      <c r="E2086" s="4"/>
      <c r="F2086" s="3">
        <v>0.228217229</v>
      </c>
      <c r="G2086" s="3">
        <v>54.875</v>
      </c>
      <c r="H2086" s="3">
        <v>0.368377149</v>
      </c>
      <c r="I2086" s="4"/>
      <c r="J2086" s="3">
        <v>0.733197868</v>
      </c>
    </row>
    <row r="2087">
      <c r="A2087" s="1" t="s">
        <v>123</v>
      </c>
      <c r="B2087" s="1" t="s">
        <v>15</v>
      </c>
      <c r="C2087" s="1">
        <v>2022.0</v>
      </c>
      <c r="D2087" s="2">
        <v>5.212213039</v>
      </c>
      <c r="E2087" s="3">
        <v>9.626482964</v>
      </c>
      <c r="F2087" s="3">
        <v>0.724089622</v>
      </c>
      <c r="G2087" s="3">
        <v>69.17500305</v>
      </c>
      <c r="H2087" s="3">
        <v>0.802249789</v>
      </c>
      <c r="I2087" s="3">
        <v>-0.065987259</v>
      </c>
      <c r="J2087" s="3">
        <v>0.845501959</v>
      </c>
    </row>
    <row r="2088">
      <c r="A2088" s="1" t="s">
        <v>34</v>
      </c>
      <c r="B2088" s="1" t="s">
        <v>5</v>
      </c>
      <c r="C2088" s="1">
        <v>2022.0</v>
      </c>
      <c r="D2088" s="2">
        <v>6.260993481</v>
      </c>
      <c r="E2088" s="3">
        <v>10.01140499</v>
      </c>
      <c r="F2088" s="3">
        <v>0.893329561</v>
      </c>
      <c r="G2088" s="3">
        <v>67.25</v>
      </c>
      <c r="H2088" s="3">
        <v>0.825188935</v>
      </c>
      <c r="I2088" s="3">
        <v>-0.127506226</v>
      </c>
      <c r="J2088" s="3">
        <v>0.810037434</v>
      </c>
    </row>
    <row r="2089">
      <c r="A2089" s="1" t="s">
        <v>35</v>
      </c>
      <c r="B2089" s="1" t="s">
        <v>36</v>
      </c>
      <c r="C2089" s="1">
        <v>2022.0</v>
      </c>
      <c r="D2089" s="2">
        <v>5.381942749</v>
      </c>
      <c r="E2089" s="3">
        <v>9.667765617</v>
      </c>
      <c r="F2089" s="3">
        <v>0.811169267</v>
      </c>
      <c r="G2089" s="3">
        <v>67.92500305</v>
      </c>
      <c r="H2089" s="3">
        <v>0.789598525</v>
      </c>
      <c r="I2089" s="3">
        <v>-0.154325441</v>
      </c>
      <c r="J2089" s="3">
        <v>0.704730451</v>
      </c>
    </row>
    <row r="2090">
      <c r="A2090" s="1" t="s">
        <v>0</v>
      </c>
      <c r="B2090" s="1" t="s">
        <v>1</v>
      </c>
      <c r="C2090" s="1">
        <v>2022.0</v>
      </c>
      <c r="D2090" s="2">
        <v>7.034696102</v>
      </c>
      <c r="E2090" s="3">
        <v>10.85352898</v>
      </c>
      <c r="F2090" s="3">
        <v>0.941673338</v>
      </c>
      <c r="G2090" s="3">
        <v>71.125</v>
      </c>
      <c r="H2090" s="3">
        <v>0.853776991</v>
      </c>
      <c r="I2090" s="3">
        <v>0.15346466</v>
      </c>
      <c r="J2090" s="3">
        <v>0.545216978</v>
      </c>
    </row>
    <row r="2091">
      <c r="A2091" s="1" t="s">
        <v>37</v>
      </c>
      <c r="B2091" s="1" t="s">
        <v>3</v>
      </c>
      <c r="C2091" s="1">
        <v>2022.0</v>
      </c>
      <c r="D2091" s="2">
        <v>6.998997211</v>
      </c>
      <c r="E2091" s="3">
        <v>10.93891716</v>
      </c>
      <c r="F2091" s="3">
        <v>0.876287401</v>
      </c>
      <c r="G2091" s="3">
        <v>71.27500153</v>
      </c>
      <c r="H2091" s="3">
        <v>0.855502605</v>
      </c>
      <c r="I2091" s="3">
        <v>0.139042094</v>
      </c>
      <c r="J2091" s="3">
        <v>0.524212122</v>
      </c>
    </row>
    <row r="2092">
      <c r="A2092" s="1" t="s">
        <v>39</v>
      </c>
      <c r="B2092" s="1" t="s">
        <v>25</v>
      </c>
      <c r="C2092" s="1">
        <v>2022.0</v>
      </c>
      <c r="D2092" s="2">
        <v>3.407532215</v>
      </c>
      <c r="E2092" s="3">
        <v>8.743256569</v>
      </c>
      <c r="F2092" s="3">
        <v>0.403707534</v>
      </c>
      <c r="G2092" s="3">
        <v>64.67500305</v>
      </c>
      <c r="H2092" s="3">
        <v>0.86457628</v>
      </c>
      <c r="I2092" s="3">
        <v>-0.054776076</v>
      </c>
      <c r="J2092" s="3">
        <v>0.61687237</v>
      </c>
    </row>
    <row r="2093">
      <c r="A2093" s="1" t="s">
        <v>2</v>
      </c>
      <c r="B2093" s="1" t="s">
        <v>3</v>
      </c>
      <c r="C2093" s="1">
        <v>2022.0</v>
      </c>
      <c r="D2093" s="2">
        <v>6.856874466</v>
      </c>
      <c r="E2093" s="3">
        <v>10.87826824</v>
      </c>
      <c r="F2093" s="3">
        <v>0.922732711</v>
      </c>
      <c r="G2093" s="3">
        <v>71.05000305</v>
      </c>
      <c r="H2093" s="3">
        <v>0.889889002</v>
      </c>
      <c r="I2093" s="3">
        <v>0.096943997</v>
      </c>
      <c r="J2093" s="3">
        <v>0.48338443</v>
      </c>
    </row>
    <row r="2094">
      <c r="A2094" s="1" t="s">
        <v>41</v>
      </c>
      <c r="B2094" s="1" t="s">
        <v>42</v>
      </c>
      <c r="C2094" s="1">
        <v>2022.0</v>
      </c>
      <c r="D2094" s="2">
        <v>4.217325687</v>
      </c>
      <c r="E2094" s="3">
        <v>8.136793137</v>
      </c>
      <c r="F2094" s="3">
        <v>0.365682811</v>
      </c>
      <c r="G2094" s="3">
        <v>56.40000153</v>
      </c>
      <c r="H2094" s="3">
        <v>0.714036763</v>
      </c>
      <c r="I2094" s="3">
        <v>-0.029674673</v>
      </c>
      <c r="J2094" s="3">
        <v>0.579618931</v>
      </c>
    </row>
    <row r="2095">
      <c r="A2095" s="1" t="s">
        <v>43</v>
      </c>
      <c r="B2095" s="1" t="s">
        <v>5</v>
      </c>
      <c r="C2095" s="1">
        <v>2022.0</v>
      </c>
      <c r="D2095" s="2">
        <v>5.928882122</v>
      </c>
      <c r="E2095" s="3">
        <v>9.014473915</v>
      </c>
      <c r="F2095" s="3">
        <v>0.823510289</v>
      </c>
      <c r="G2095" s="3">
        <v>63.75</v>
      </c>
      <c r="H2095" s="3">
        <v>0.86501044</v>
      </c>
      <c r="I2095" s="3">
        <v>-0.080244467</v>
      </c>
      <c r="J2095" s="3">
        <v>0.84024471</v>
      </c>
    </row>
    <row r="2096">
      <c r="A2096" s="1" t="s">
        <v>44</v>
      </c>
      <c r="B2096" s="1" t="s">
        <v>42</v>
      </c>
      <c r="C2096" s="1">
        <v>2022.0</v>
      </c>
      <c r="D2096" s="2">
        <v>3.435275078</v>
      </c>
      <c r="E2096" s="3">
        <v>9.629345894</v>
      </c>
      <c r="F2096" s="3">
        <v>0.750399292</v>
      </c>
      <c r="G2096" s="3">
        <v>54.72499847</v>
      </c>
      <c r="H2096" s="3">
        <v>0.739403069</v>
      </c>
      <c r="I2096" s="3">
        <v>-0.21462056</v>
      </c>
      <c r="J2096" s="3">
        <v>0.830940306</v>
      </c>
    </row>
    <row r="2097">
      <c r="A2097" s="1" t="s">
        <v>4</v>
      </c>
      <c r="B2097" s="1" t="s">
        <v>5</v>
      </c>
      <c r="C2097" s="1">
        <v>2022.0</v>
      </c>
      <c r="D2097" s="2">
        <v>6.257079601</v>
      </c>
      <c r="E2097" s="3">
        <v>9.610548019</v>
      </c>
      <c r="F2097" s="3">
        <v>0.865809739</v>
      </c>
      <c r="G2097" s="3">
        <v>65.92500305</v>
      </c>
      <c r="H2097" s="3">
        <v>0.82977134</v>
      </c>
      <c r="I2097" s="3">
        <v>-0.060690548</v>
      </c>
      <c r="J2097" s="3">
        <v>0.741963506</v>
      </c>
    </row>
    <row r="2098">
      <c r="A2098" s="1" t="s">
        <v>126</v>
      </c>
      <c r="B2098" s="1" t="s">
        <v>15</v>
      </c>
      <c r="C2098" s="1">
        <v>2022.0</v>
      </c>
      <c r="D2098" s="2">
        <v>5.378348827</v>
      </c>
      <c r="E2098" s="3">
        <v>10.13758183</v>
      </c>
      <c r="F2098" s="3">
        <v>0.952761054</v>
      </c>
      <c r="G2098" s="3">
        <v>66.59999847</v>
      </c>
      <c r="H2098" s="3">
        <v>0.741359413</v>
      </c>
      <c r="I2098" s="3">
        <v>-0.145212695</v>
      </c>
      <c r="J2098" s="3">
        <v>0.941625774</v>
      </c>
    </row>
    <row r="2099">
      <c r="A2099" s="1" t="s">
        <v>46</v>
      </c>
      <c r="B2099" s="1" t="s">
        <v>47</v>
      </c>
      <c r="C2099" s="1">
        <v>2022.0</v>
      </c>
      <c r="D2099" s="2">
        <v>4.250280857</v>
      </c>
      <c r="E2099" s="3">
        <v>8.414617538</v>
      </c>
      <c r="F2099" s="3">
        <v>0.78360188</v>
      </c>
      <c r="G2099" s="3">
        <v>62.09999847</v>
      </c>
      <c r="H2099" s="3">
        <v>0.946244061</v>
      </c>
      <c r="I2099" s="3">
        <v>0.154094294</v>
      </c>
      <c r="J2099" s="3">
        <v>0.859684169</v>
      </c>
    </row>
    <row r="2100">
      <c r="A2100" s="1" t="s">
        <v>48</v>
      </c>
      <c r="B2100" s="1" t="s">
        <v>42</v>
      </c>
      <c r="C2100" s="1">
        <v>2022.0</v>
      </c>
      <c r="D2100" s="2">
        <v>4.712408066</v>
      </c>
      <c r="E2100" s="3">
        <v>8.227441788</v>
      </c>
      <c r="F2100" s="3">
        <v>0.629108608</v>
      </c>
      <c r="G2100" s="3">
        <v>56.52500153</v>
      </c>
      <c r="H2100" s="3">
        <v>0.674506366</v>
      </c>
      <c r="I2100" s="3">
        <v>0.025319204</v>
      </c>
      <c r="J2100" s="3">
        <v>0.849325359</v>
      </c>
    </row>
    <row r="2101">
      <c r="A2101" s="1" t="s">
        <v>6</v>
      </c>
      <c r="B2101" s="1" t="s">
        <v>1</v>
      </c>
      <c r="C2101" s="1">
        <v>2022.0</v>
      </c>
      <c r="D2101" s="2">
        <v>6.917935371</v>
      </c>
      <c r="E2101" s="3">
        <v>10.80336666</v>
      </c>
      <c r="F2101" s="3">
        <v>0.929101527</v>
      </c>
      <c r="G2101" s="3">
        <v>71.44999695</v>
      </c>
      <c r="H2101" s="3">
        <v>0.838263929</v>
      </c>
      <c r="I2101" s="3">
        <v>0.221541926</v>
      </c>
      <c r="J2101" s="3">
        <v>0.44200018</v>
      </c>
    </row>
    <row r="2102">
      <c r="A2102" s="1" t="s">
        <v>49</v>
      </c>
      <c r="B2102" s="1" t="s">
        <v>42</v>
      </c>
      <c r="C2102" s="1">
        <v>2022.0</v>
      </c>
      <c r="D2102" s="2">
        <v>4.396646023</v>
      </c>
      <c r="E2102" s="3">
        <v>7.261128902</v>
      </c>
      <c r="F2102" s="3">
        <v>0.719671786</v>
      </c>
      <c r="G2102" s="3">
        <v>53.125</v>
      </c>
      <c r="H2102" s="3">
        <v>0.679479539</v>
      </c>
      <c r="I2102" s="3">
        <v>0.221161678</v>
      </c>
      <c r="J2102" s="3">
        <v>0.805424452</v>
      </c>
    </row>
    <row r="2103">
      <c r="A2103" s="1" t="s">
        <v>50</v>
      </c>
      <c r="B2103" s="1" t="s">
        <v>5</v>
      </c>
      <c r="C2103" s="1">
        <v>2022.0</v>
      </c>
      <c r="D2103" s="2">
        <v>6.415198803</v>
      </c>
      <c r="E2103" s="3">
        <v>10.15356255</v>
      </c>
      <c r="F2103" s="3">
        <v>0.886761963</v>
      </c>
      <c r="G2103" s="3">
        <v>70.44999695</v>
      </c>
      <c r="H2103" s="3">
        <v>0.793485582</v>
      </c>
      <c r="I2103" s="3">
        <v>-0.010977617</v>
      </c>
      <c r="J2103" s="3">
        <v>0.796396375</v>
      </c>
    </row>
    <row r="2104">
      <c r="A2104" s="1" t="s">
        <v>52</v>
      </c>
      <c r="B2104" s="1" t="s">
        <v>5</v>
      </c>
      <c r="C2104" s="1">
        <v>2022.0</v>
      </c>
      <c r="D2104" s="2">
        <v>5.891712189</v>
      </c>
      <c r="E2104" s="3">
        <v>9.659547806</v>
      </c>
      <c r="F2104" s="3">
        <v>0.87694943</v>
      </c>
      <c r="G2104" s="3">
        <v>69.52500153</v>
      </c>
      <c r="H2104" s="3">
        <v>0.799183786</v>
      </c>
      <c r="I2104" s="3">
        <v>-0.161807224</v>
      </c>
      <c r="J2104" s="3">
        <v>0.862641215</v>
      </c>
    </row>
    <row r="2105">
      <c r="A2105" s="1" t="s">
        <v>147</v>
      </c>
      <c r="B2105" s="1" t="s">
        <v>42</v>
      </c>
      <c r="C2105" s="1">
        <v>2022.0</v>
      </c>
      <c r="D2105" s="2">
        <v>3.545203686</v>
      </c>
      <c r="E2105" s="3">
        <v>8.074591637</v>
      </c>
      <c r="F2105" s="3">
        <v>0.471820921</v>
      </c>
      <c r="G2105" s="3">
        <v>59.42499924</v>
      </c>
      <c r="H2105" s="3">
        <v>0.480553567</v>
      </c>
      <c r="I2105" s="3">
        <v>-0.014281231</v>
      </c>
      <c r="J2105" s="3">
        <v>0.732310832</v>
      </c>
    </row>
    <row r="2106">
      <c r="A2106" s="1" t="s">
        <v>141</v>
      </c>
      <c r="B2106" s="1" t="s">
        <v>42</v>
      </c>
      <c r="C2106" s="1">
        <v>2022.0</v>
      </c>
      <c r="D2106" s="2">
        <v>5.804918766</v>
      </c>
      <c r="E2106" s="3">
        <v>8.077151299</v>
      </c>
      <c r="F2106" s="3">
        <v>0.646345079</v>
      </c>
      <c r="G2106" s="3">
        <v>57.17499924</v>
      </c>
      <c r="H2106" s="3">
        <v>0.69769448</v>
      </c>
      <c r="I2106" s="3">
        <v>0.027624207</v>
      </c>
      <c r="J2106" s="3">
        <v>0.759754062</v>
      </c>
    </row>
    <row r="2107">
      <c r="A2107" s="1" t="s">
        <v>148</v>
      </c>
      <c r="C2107" s="1">
        <v>2022.0</v>
      </c>
      <c r="D2107" s="2">
        <v>3.207196712</v>
      </c>
      <c r="E2107" s="3">
        <v>7.006671429</v>
      </c>
      <c r="F2107" s="3">
        <v>0.654081404</v>
      </c>
      <c r="G2107" s="3">
        <v>55.375</v>
      </c>
      <c r="H2107" s="3">
        <v>0.664101124</v>
      </c>
      <c r="I2107" s="3">
        <v>0.085997902</v>
      </c>
      <c r="J2107" s="3">
        <v>0.835640848</v>
      </c>
    </row>
    <row r="2108">
      <c r="A2108" s="1" t="s">
        <v>53</v>
      </c>
      <c r="B2108" s="1" t="s">
        <v>5</v>
      </c>
      <c r="C2108" s="1">
        <v>2022.0</v>
      </c>
      <c r="D2108" s="2">
        <v>7.076658249</v>
      </c>
      <c r="E2108" s="3">
        <v>9.997837067</v>
      </c>
      <c r="F2108" s="3">
        <v>0.901608407</v>
      </c>
      <c r="G2108" s="3">
        <v>70.0</v>
      </c>
      <c r="H2108" s="3">
        <v>0.910026312</v>
      </c>
      <c r="I2108" s="3">
        <v>-0.047002032</v>
      </c>
      <c r="J2108" s="3">
        <v>0.750560999</v>
      </c>
    </row>
    <row r="2109">
      <c r="A2109" s="1" t="s">
        <v>128</v>
      </c>
      <c r="B2109" s="1" t="s">
        <v>15</v>
      </c>
      <c r="C2109" s="1">
        <v>2022.0</v>
      </c>
      <c r="D2109" s="2">
        <v>5.578691483</v>
      </c>
      <c r="E2109" s="3">
        <v>10.4582634</v>
      </c>
      <c r="F2109" s="3">
        <v>0.90998435</v>
      </c>
      <c r="G2109" s="3">
        <v>69.125</v>
      </c>
      <c r="H2109" s="3">
        <v>0.593485951</v>
      </c>
      <c r="I2109" s="3">
        <v>-0.212666839</v>
      </c>
      <c r="J2109" s="3">
        <v>0.87508148</v>
      </c>
    </row>
    <row r="2110">
      <c r="A2110" s="1" t="s">
        <v>55</v>
      </c>
      <c r="B2110" s="1" t="s">
        <v>3</v>
      </c>
      <c r="C2110" s="1">
        <v>2022.0</v>
      </c>
      <c r="D2110" s="2">
        <v>5.864756584</v>
      </c>
      <c r="E2110" s="4"/>
      <c r="F2110" s="3">
        <v>0.819547474</v>
      </c>
      <c r="G2110" s="3">
        <v>73.0</v>
      </c>
      <c r="H2110" s="3">
        <v>0.698407114</v>
      </c>
      <c r="I2110" s="4"/>
      <c r="J2110" s="3">
        <v>0.887328267</v>
      </c>
    </row>
    <row r="2111">
      <c r="A2111" s="1" t="s">
        <v>7</v>
      </c>
      <c r="C2111" s="1">
        <v>2022.0</v>
      </c>
      <c r="D2111" s="2">
        <v>6.695077419</v>
      </c>
      <c r="E2111" s="3">
        <v>10.65630722</v>
      </c>
      <c r="F2111" s="3">
        <v>0.943601012</v>
      </c>
      <c r="G2111" s="3">
        <v>69.17500305</v>
      </c>
      <c r="H2111" s="3">
        <v>0.90783453</v>
      </c>
      <c r="I2111" s="3">
        <v>0.093917415</v>
      </c>
      <c r="J2111" s="3">
        <v>0.831001461</v>
      </c>
    </row>
    <row r="2112">
      <c r="A2112" s="1" t="s">
        <v>8</v>
      </c>
      <c r="B2112" s="1" t="s">
        <v>3</v>
      </c>
      <c r="C2112" s="1">
        <v>2022.0</v>
      </c>
      <c r="D2112" s="2">
        <v>7.54496479</v>
      </c>
      <c r="E2112" s="3">
        <v>10.99429893</v>
      </c>
      <c r="F2112" s="3">
        <v>0.970306337</v>
      </c>
      <c r="G2112" s="3">
        <v>71.375</v>
      </c>
      <c r="H2112" s="3">
        <v>0.929547489</v>
      </c>
      <c r="I2112" s="3">
        <v>0.224115312</v>
      </c>
      <c r="J2112" s="3">
        <v>0.203140497</v>
      </c>
    </row>
    <row r="2113">
      <c r="A2113" s="1" t="s">
        <v>56</v>
      </c>
      <c r="B2113" s="1" t="s">
        <v>5</v>
      </c>
      <c r="C2113" s="1">
        <v>2022.0</v>
      </c>
      <c r="D2113" s="2">
        <v>5.518415928</v>
      </c>
      <c r="E2113" s="3">
        <v>9.873703003</v>
      </c>
      <c r="F2113" s="3">
        <v>0.820422471</v>
      </c>
      <c r="G2113" s="3">
        <v>64.59999847</v>
      </c>
      <c r="H2113" s="3">
        <v>0.853301883</v>
      </c>
      <c r="I2113" s="3">
        <v>-0.083819024</v>
      </c>
      <c r="J2113" s="3">
        <v>0.655976236</v>
      </c>
    </row>
    <row r="2114">
      <c r="A2114" s="1" t="s">
        <v>57</v>
      </c>
      <c r="B2114" s="1" t="s">
        <v>5</v>
      </c>
      <c r="C2114" s="1">
        <v>2022.0</v>
      </c>
      <c r="D2114" s="2">
        <v>5.887132168</v>
      </c>
      <c r="E2114" s="3">
        <v>9.290071487</v>
      </c>
      <c r="F2114" s="3">
        <v>0.825139701</v>
      </c>
      <c r="G2114" s="3">
        <v>69.25</v>
      </c>
      <c r="H2114" s="3">
        <v>0.758587241</v>
      </c>
      <c r="I2114" s="3">
        <v>-0.079987943</v>
      </c>
      <c r="J2114" s="3">
        <v>0.865789473</v>
      </c>
    </row>
    <row r="2115">
      <c r="A2115" s="1" t="s">
        <v>9</v>
      </c>
      <c r="B2115" s="1" t="s">
        <v>10</v>
      </c>
      <c r="C2115" s="1">
        <v>2022.0</v>
      </c>
      <c r="D2115" s="2">
        <v>4.023561001</v>
      </c>
      <c r="E2115" s="3">
        <v>9.403931618</v>
      </c>
      <c r="F2115" s="3">
        <v>0.76921612</v>
      </c>
      <c r="G2115" s="3">
        <v>63.75</v>
      </c>
      <c r="H2115" s="3">
        <v>0.73252511</v>
      </c>
      <c r="I2115" s="3">
        <v>-0.207734495</v>
      </c>
      <c r="J2115" s="4"/>
    </row>
    <row r="2116">
      <c r="A2116" s="1" t="s">
        <v>58</v>
      </c>
      <c r="B2116" s="1" t="s">
        <v>5</v>
      </c>
      <c r="C2116" s="1">
        <v>2022.0</v>
      </c>
      <c r="D2116" s="2">
        <v>6.492156029</v>
      </c>
      <c r="E2116" s="3">
        <v>9.134880066</v>
      </c>
      <c r="F2116" s="3">
        <v>0.772380829</v>
      </c>
      <c r="G2116" s="3">
        <v>65.94999695</v>
      </c>
      <c r="H2116" s="3">
        <v>0.914063275</v>
      </c>
      <c r="I2116" s="3">
        <v>-0.112227663</v>
      </c>
      <c r="J2116" s="3">
        <v>0.621097445</v>
      </c>
    </row>
    <row r="2117">
      <c r="A2117" s="1" t="s">
        <v>59</v>
      </c>
      <c r="B2117" s="1" t="s">
        <v>15</v>
      </c>
      <c r="C2117" s="1">
        <v>2022.0</v>
      </c>
      <c r="D2117" s="2">
        <v>6.357114315</v>
      </c>
      <c r="E2117" s="3">
        <v>10.57135296</v>
      </c>
      <c r="F2117" s="3">
        <v>0.933332503</v>
      </c>
      <c r="G2117" s="3">
        <v>69.875</v>
      </c>
      <c r="H2117" s="3">
        <v>0.903950691</v>
      </c>
      <c r="I2117" s="3">
        <v>0.13574183</v>
      </c>
      <c r="J2117" s="3">
        <v>0.39030093</v>
      </c>
    </row>
    <row r="2118">
      <c r="A2118" s="1" t="s">
        <v>166</v>
      </c>
      <c r="B2118" s="1" t="s">
        <v>42</v>
      </c>
      <c r="C2118" s="1">
        <v>2022.0</v>
      </c>
      <c r="D2118" s="2">
        <v>3.628071547</v>
      </c>
      <c r="E2118" s="3">
        <v>7.757498741</v>
      </c>
      <c r="F2118" s="3">
        <v>0.740167618</v>
      </c>
      <c r="G2118" s="3">
        <v>61.09999847</v>
      </c>
      <c r="H2118" s="3">
        <v>0.67365855</v>
      </c>
      <c r="I2118" s="3">
        <v>0.361245096</v>
      </c>
      <c r="J2118" s="3">
        <v>0.793105245</v>
      </c>
    </row>
    <row r="2119">
      <c r="A2119" s="1" t="s">
        <v>60</v>
      </c>
      <c r="B2119" s="1" t="s">
        <v>3</v>
      </c>
      <c r="C2119" s="1">
        <v>2022.0</v>
      </c>
      <c r="D2119" s="2">
        <v>7.728998184</v>
      </c>
      <c r="E2119" s="3">
        <v>10.81419277</v>
      </c>
      <c r="F2119" s="3">
        <v>0.974395156</v>
      </c>
      <c r="G2119" s="3">
        <v>71.22499847</v>
      </c>
      <c r="H2119" s="3">
        <v>0.958609104</v>
      </c>
      <c r="I2119" s="3">
        <v>0.102147363</v>
      </c>
      <c r="J2119" s="3">
        <v>0.190206692</v>
      </c>
    </row>
    <row r="2120">
      <c r="A2120" s="1" t="s">
        <v>11</v>
      </c>
      <c r="B2120" s="1" t="s">
        <v>3</v>
      </c>
      <c r="C2120" s="1">
        <v>2022.0</v>
      </c>
      <c r="D2120" s="2">
        <v>6.613806725</v>
      </c>
      <c r="E2120" s="3">
        <v>10.7368784</v>
      </c>
      <c r="F2120" s="3">
        <v>0.865514636</v>
      </c>
      <c r="G2120" s="3">
        <v>72.40000153</v>
      </c>
      <c r="H2120" s="3">
        <v>0.798249364</v>
      </c>
      <c r="I2120" s="3">
        <v>-0.024987714</v>
      </c>
      <c r="J2120" s="3">
        <v>0.532776713</v>
      </c>
    </row>
    <row r="2121">
      <c r="A2121" s="1" t="s">
        <v>161</v>
      </c>
      <c r="B2121" s="1" t="s">
        <v>42</v>
      </c>
      <c r="C2121" s="1">
        <v>2022.0</v>
      </c>
      <c r="D2121" s="2">
        <v>5.139500618</v>
      </c>
      <c r="E2121" s="3">
        <v>9.539199829</v>
      </c>
      <c r="F2121" s="3">
        <v>0.775247753</v>
      </c>
      <c r="G2121" s="3">
        <v>58.57500076</v>
      </c>
      <c r="H2121" s="3">
        <v>0.69927603</v>
      </c>
      <c r="I2121" s="3">
        <v>-0.164365619</v>
      </c>
      <c r="J2121" s="3">
        <v>0.802774906</v>
      </c>
    </row>
    <row r="2122">
      <c r="A2122" s="1" t="s">
        <v>173</v>
      </c>
      <c r="B2122" s="1" t="s">
        <v>42</v>
      </c>
      <c r="C2122" s="1">
        <v>2022.0</v>
      </c>
      <c r="D2122" s="2">
        <v>4.279441357</v>
      </c>
      <c r="E2122" s="3">
        <v>7.647816658</v>
      </c>
      <c r="F2122" s="3">
        <v>0.587696254</v>
      </c>
      <c r="G2122" s="3">
        <v>57.90000153</v>
      </c>
      <c r="H2122" s="3">
        <v>0.599087417</v>
      </c>
      <c r="I2122" s="3">
        <v>0.364203513</v>
      </c>
      <c r="J2122" s="3">
        <v>0.883752167</v>
      </c>
    </row>
    <row r="2123">
      <c r="A2123" s="1" t="s">
        <v>61</v>
      </c>
      <c r="B2123" s="1" t="s">
        <v>36</v>
      </c>
      <c r="C2123" s="1">
        <v>2022.0</v>
      </c>
      <c r="D2123" s="2">
        <v>5.292755127</v>
      </c>
      <c r="E2123" s="3">
        <v>9.746482849</v>
      </c>
      <c r="F2123" s="3">
        <v>0.754490972</v>
      </c>
      <c r="G2123" s="3">
        <v>65.07499695</v>
      </c>
      <c r="H2123" s="3">
        <v>0.820903182</v>
      </c>
      <c r="I2123" s="3">
        <v>-0.252852231</v>
      </c>
      <c r="J2123" s="3">
        <v>0.65517211</v>
      </c>
    </row>
    <row r="2124">
      <c r="A2124" s="1" t="s">
        <v>12</v>
      </c>
      <c r="B2124" s="1" t="s">
        <v>3</v>
      </c>
      <c r="C2124" s="1">
        <v>2022.0</v>
      </c>
      <c r="D2124" s="2">
        <v>6.608206749</v>
      </c>
      <c r="E2124" s="3">
        <v>10.89852619</v>
      </c>
      <c r="F2124" s="3">
        <v>0.915808022</v>
      </c>
      <c r="G2124" s="3">
        <v>71.5</v>
      </c>
      <c r="H2124" s="3">
        <v>0.895221889</v>
      </c>
      <c r="I2124" s="3">
        <v>0.080924116</v>
      </c>
      <c r="J2124" s="3">
        <v>0.41657716</v>
      </c>
    </row>
    <row r="2125">
      <c r="A2125" s="1" t="s">
        <v>62</v>
      </c>
      <c r="B2125" s="1" t="s">
        <v>42</v>
      </c>
      <c r="C2125" s="1">
        <v>2022.0</v>
      </c>
      <c r="D2125" s="2">
        <v>4.190854549</v>
      </c>
      <c r="E2125" s="3">
        <v>8.615270615</v>
      </c>
      <c r="F2125" s="3">
        <v>0.628161311</v>
      </c>
      <c r="G2125" s="3">
        <v>59.125</v>
      </c>
      <c r="H2125" s="3">
        <v>0.786439955</v>
      </c>
      <c r="I2125" s="3">
        <v>0.117221721</v>
      </c>
      <c r="J2125" s="3">
        <v>0.908888876</v>
      </c>
    </row>
    <row r="2126">
      <c r="A2126" s="1" t="s">
        <v>13</v>
      </c>
      <c r="B2126" s="1" t="s">
        <v>3</v>
      </c>
      <c r="C2126" s="1">
        <v>2022.0</v>
      </c>
      <c r="D2126" s="2">
        <v>5.90045929</v>
      </c>
      <c r="E2126" s="3">
        <v>10.36369228</v>
      </c>
      <c r="F2126" s="3">
        <v>0.875312984</v>
      </c>
      <c r="G2126" s="3">
        <v>71.27500153</v>
      </c>
      <c r="H2126" s="3">
        <v>0.562556148</v>
      </c>
      <c r="I2126" s="3">
        <v>-0.316424966</v>
      </c>
      <c r="J2126" s="3">
        <v>0.874286056</v>
      </c>
    </row>
    <row r="2127">
      <c r="A2127" s="1" t="s">
        <v>63</v>
      </c>
      <c r="B2127" s="1" t="s">
        <v>5</v>
      </c>
      <c r="C2127" s="1">
        <v>2022.0</v>
      </c>
      <c r="D2127" s="2">
        <v>6.150331497</v>
      </c>
      <c r="E2127" s="3">
        <v>9.115709305</v>
      </c>
      <c r="F2127" s="3">
        <v>0.806016386</v>
      </c>
      <c r="G2127" s="3">
        <v>62.90000153</v>
      </c>
      <c r="H2127" s="3">
        <v>0.856143475</v>
      </c>
      <c r="I2127" s="3">
        <v>-0.057260394</v>
      </c>
      <c r="J2127" s="3">
        <v>0.835372388</v>
      </c>
    </row>
    <row r="2128">
      <c r="A2128" s="1" t="s">
        <v>162</v>
      </c>
      <c r="B2128" s="1" t="s">
        <v>42</v>
      </c>
      <c r="C2128" s="1">
        <v>2022.0</v>
      </c>
      <c r="D2128" s="2">
        <v>5.317492962</v>
      </c>
      <c r="E2128" s="3">
        <v>7.899697304</v>
      </c>
      <c r="F2128" s="3">
        <v>0.582017422</v>
      </c>
      <c r="G2128" s="3">
        <v>54.65000153</v>
      </c>
      <c r="H2128" s="3">
        <v>0.729232073</v>
      </c>
      <c r="I2128" s="3">
        <v>0.139162883</v>
      </c>
      <c r="J2128" s="3">
        <v>0.770350397</v>
      </c>
    </row>
    <row r="2129">
      <c r="A2129" s="1" t="s">
        <v>65</v>
      </c>
      <c r="B2129" s="1" t="s">
        <v>5</v>
      </c>
      <c r="C2129" s="1">
        <v>2022.0</v>
      </c>
      <c r="D2129" s="2">
        <v>5.931803703</v>
      </c>
      <c r="E2129" s="3">
        <v>8.644883156</v>
      </c>
      <c r="F2129" s="3">
        <v>0.728614807</v>
      </c>
      <c r="G2129" s="3">
        <v>64.27500153</v>
      </c>
      <c r="H2129" s="3">
        <v>0.851199389</v>
      </c>
      <c r="I2129" s="3">
        <v>0.081259228</v>
      </c>
      <c r="J2129" s="3">
        <v>0.834249735</v>
      </c>
    </row>
    <row r="2130">
      <c r="A2130" s="1" t="s">
        <v>14</v>
      </c>
      <c r="B2130" s="1" t="s">
        <v>15</v>
      </c>
      <c r="C2130" s="1">
        <v>2022.0</v>
      </c>
      <c r="D2130" s="2">
        <v>5.861183167</v>
      </c>
      <c r="E2130" s="3">
        <v>10.48420715</v>
      </c>
      <c r="F2130" s="3">
        <v>0.937058866</v>
      </c>
      <c r="G2130" s="3">
        <v>67.65000153</v>
      </c>
      <c r="H2130" s="3">
        <v>0.775502026</v>
      </c>
      <c r="I2130" s="3">
        <v>-0.008475153</v>
      </c>
      <c r="J2130" s="3">
        <v>0.848249376</v>
      </c>
    </row>
    <row r="2131">
      <c r="A2131" s="1" t="s">
        <v>143</v>
      </c>
      <c r="B2131" s="1" t="s">
        <v>3</v>
      </c>
      <c r="C2131" s="1">
        <v>2022.0</v>
      </c>
      <c r="D2131" s="2">
        <v>7.448794365</v>
      </c>
      <c r="E2131" s="3">
        <v>10.935112</v>
      </c>
      <c r="F2131" s="3">
        <v>0.984801114</v>
      </c>
      <c r="G2131" s="3">
        <v>72.07499695</v>
      </c>
      <c r="H2131" s="3">
        <v>0.935669005</v>
      </c>
      <c r="I2131" s="3">
        <v>0.221910581</v>
      </c>
      <c r="J2131" s="3">
        <v>0.692434132</v>
      </c>
    </row>
    <row r="2132">
      <c r="A2132" s="1" t="s">
        <v>67</v>
      </c>
      <c r="B2132" s="1" t="s">
        <v>25</v>
      </c>
      <c r="C2132" s="1">
        <v>2022.0</v>
      </c>
      <c r="D2132" s="2">
        <v>3.929816246</v>
      </c>
      <c r="E2132" s="3">
        <v>8.849925041</v>
      </c>
      <c r="F2132" s="3">
        <v>0.608045101</v>
      </c>
      <c r="G2132" s="3">
        <v>61.20000076</v>
      </c>
      <c r="H2132" s="3">
        <v>0.893131018</v>
      </c>
      <c r="I2132" s="3">
        <v>0.089502126</v>
      </c>
      <c r="J2132" s="3">
        <v>0.770741999</v>
      </c>
    </row>
    <row r="2133">
      <c r="A2133" s="1" t="s">
        <v>68</v>
      </c>
      <c r="B2133" s="1" t="s">
        <v>47</v>
      </c>
      <c r="C2133" s="1">
        <v>2022.0</v>
      </c>
      <c r="D2133" s="2">
        <v>5.584685802</v>
      </c>
      <c r="E2133" s="3">
        <v>9.425395966</v>
      </c>
      <c r="F2133" s="3">
        <v>0.834076643</v>
      </c>
      <c r="G2133" s="3">
        <v>63.17499924</v>
      </c>
      <c r="H2133" s="3">
        <v>0.903250694</v>
      </c>
      <c r="I2133" s="3">
        <v>0.518823147</v>
      </c>
      <c r="J2133" s="3">
        <v>0.861708522</v>
      </c>
    </row>
    <row r="2134">
      <c r="A2134" s="1" t="s">
        <v>16</v>
      </c>
      <c r="B2134" s="1" t="s">
        <v>10</v>
      </c>
      <c r="C2134" s="1">
        <v>2022.0</v>
      </c>
      <c r="D2134" s="2">
        <v>4.976995468</v>
      </c>
      <c r="E2134" s="3">
        <v>9.637630463</v>
      </c>
      <c r="F2134" s="3">
        <v>0.800070286</v>
      </c>
      <c r="G2134" s="3">
        <v>66.75</v>
      </c>
      <c r="H2134" s="3">
        <v>0.570203483</v>
      </c>
      <c r="I2134" s="3">
        <v>0.211653218</v>
      </c>
      <c r="J2134" s="3">
        <v>0.766079903</v>
      </c>
    </row>
    <row r="2135">
      <c r="A2135" s="1" t="s">
        <v>69</v>
      </c>
      <c r="B2135" s="1" t="s">
        <v>3</v>
      </c>
      <c r="C2135" s="1">
        <v>2022.0</v>
      </c>
      <c r="D2135" s="2">
        <v>6.869863987</v>
      </c>
      <c r="E2135" s="3">
        <v>11.62491417</v>
      </c>
      <c r="F2135" s="3">
        <v>0.906079292</v>
      </c>
      <c r="G2135" s="3">
        <v>71.40000153</v>
      </c>
      <c r="H2135" s="3">
        <v>0.895009518</v>
      </c>
      <c r="I2135" s="3">
        <v>0.140264258</v>
      </c>
      <c r="J2135" s="3">
        <v>0.357812256</v>
      </c>
    </row>
    <row r="2136">
      <c r="A2136" s="1" t="s">
        <v>70</v>
      </c>
      <c r="B2136" s="1" t="s">
        <v>10</v>
      </c>
      <c r="C2136" s="1">
        <v>2022.0</v>
      </c>
      <c r="D2136" s="2">
        <v>7.662397385</v>
      </c>
      <c r="E2136" s="3">
        <v>10.69227314</v>
      </c>
      <c r="F2136" s="3">
        <v>0.95365274</v>
      </c>
      <c r="G2136" s="3">
        <v>72.84999847</v>
      </c>
      <c r="H2136" s="3">
        <v>0.774947405</v>
      </c>
      <c r="I2136" s="3">
        <v>-0.004873357</v>
      </c>
      <c r="J2136" s="3">
        <v>0.654698849</v>
      </c>
    </row>
    <row r="2137">
      <c r="A2137" s="1" t="s">
        <v>17</v>
      </c>
      <c r="B2137" s="1" t="s">
        <v>3</v>
      </c>
      <c r="C2137" s="1">
        <v>2022.0</v>
      </c>
      <c r="D2137" s="2">
        <v>6.258476734</v>
      </c>
      <c r="E2137" s="3">
        <v>10.68542004</v>
      </c>
      <c r="F2137" s="3">
        <v>0.869363606</v>
      </c>
      <c r="G2137" s="3">
        <v>72.125</v>
      </c>
      <c r="H2137" s="3">
        <v>0.710519016</v>
      </c>
      <c r="I2137" s="3">
        <v>0.028278332</v>
      </c>
      <c r="J2137" s="3">
        <v>0.818708301</v>
      </c>
    </row>
    <row r="2138">
      <c r="A2138" s="1" t="s">
        <v>149</v>
      </c>
      <c r="B2138" s="1" t="s">
        <v>42</v>
      </c>
      <c r="C2138" s="1">
        <v>2022.0</v>
      </c>
      <c r="D2138" s="2">
        <v>4.84867382</v>
      </c>
      <c r="E2138" s="3">
        <v>8.611810684</v>
      </c>
      <c r="F2138" s="3">
        <v>0.536297083</v>
      </c>
      <c r="G2138" s="3">
        <v>56.52500153</v>
      </c>
      <c r="H2138" s="3">
        <v>0.713349819</v>
      </c>
      <c r="I2138" s="3">
        <v>-0.005134096</v>
      </c>
      <c r="J2138" s="3">
        <v>0.742839873</v>
      </c>
    </row>
    <row r="2139">
      <c r="A2139" s="1" t="s">
        <v>71</v>
      </c>
      <c r="B2139" s="1" t="s">
        <v>5</v>
      </c>
      <c r="C2139" s="1">
        <v>2022.0</v>
      </c>
      <c r="D2139" s="2">
        <v>5.87018919</v>
      </c>
      <c r="E2139" s="3">
        <v>9.198162079</v>
      </c>
      <c r="F2139" s="3">
        <v>0.868040681</v>
      </c>
      <c r="G2139" s="3">
        <v>66.59999847</v>
      </c>
      <c r="H2139" s="3">
        <v>0.874267519</v>
      </c>
      <c r="I2139" s="3">
        <v>-0.087598979</v>
      </c>
      <c r="J2139" s="3">
        <v>0.909644067</v>
      </c>
    </row>
    <row r="2140">
      <c r="A2140" s="1" t="s">
        <v>18</v>
      </c>
      <c r="B2140" s="1" t="s">
        <v>19</v>
      </c>
      <c r="C2140" s="1">
        <v>2022.0</v>
      </c>
      <c r="D2140" s="2">
        <v>6.178009987</v>
      </c>
      <c r="E2140" s="3">
        <v>10.6361618</v>
      </c>
      <c r="F2140" s="3">
        <v>0.898649931</v>
      </c>
      <c r="G2140" s="3">
        <v>74.47499847</v>
      </c>
      <c r="H2140" s="3">
        <v>0.788856983</v>
      </c>
      <c r="I2140" s="3">
        <v>-0.235489145</v>
      </c>
      <c r="J2140" s="3">
        <v>0.643009663</v>
      </c>
    </row>
    <row r="2141">
      <c r="A2141" s="1" t="s">
        <v>20</v>
      </c>
      <c r="B2141" s="1" t="s">
        <v>10</v>
      </c>
      <c r="C2141" s="1">
        <v>2022.0</v>
      </c>
      <c r="D2141" s="2">
        <v>4.355606556</v>
      </c>
      <c r="E2141" s="3">
        <v>9.13436985</v>
      </c>
      <c r="F2141" s="3">
        <v>0.774262011</v>
      </c>
      <c r="G2141" s="3">
        <v>67.59999847</v>
      </c>
      <c r="H2141" s="3">
        <v>0.759418666</v>
      </c>
      <c r="I2141" s="3">
        <v>-0.152944982</v>
      </c>
      <c r="J2141" s="3">
        <v>0.714584589</v>
      </c>
    </row>
    <row r="2142">
      <c r="A2142" s="1" t="s">
        <v>72</v>
      </c>
      <c r="B2142" s="1" t="s">
        <v>36</v>
      </c>
      <c r="C2142" s="1">
        <v>2022.0</v>
      </c>
      <c r="D2142" s="2">
        <v>6.006279469</v>
      </c>
      <c r="E2142" s="3">
        <v>10.18687248</v>
      </c>
      <c r="F2142" s="3">
        <v>0.923373282</v>
      </c>
      <c r="G2142" s="3">
        <v>66.19999695</v>
      </c>
      <c r="H2142" s="3">
        <v>0.882937968</v>
      </c>
      <c r="I2142" s="3">
        <v>0.02240829</v>
      </c>
      <c r="J2142" s="3">
        <v>0.720168531</v>
      </c>
    </row>
    <row r="2143">
      <c r="A2143" s="1" t="s">
        <v>73</v>
      </c>
      <c r="B2143" s="1" t="s">
        <v>42</v>
      </c>
      <c r="C2143" s="1">
        <v>2022.0</v>
      </c>
      <c r="D2143" s="2">
        <v>4.447946548</v>
      </c>
      <c r="E2143" s="3">
        <v>8.499298096</v>
      </c>
      <c r="F2143" s="3">
        <v>0.690594971</v>
      </c>
      <c r="G2143" s="3">
        <v>58.90000153</v>
      </c>
      <c r="H2143" s="3">
        <v>0.705976129</v>
      </c>
      <c r="I2143" s="3">
        <v>0.294315904</v>
      </c>
      <c r="J2143" s="3">
        <v>0.877775729</v>
      </c>
    </row>
    <row r="2144">
      <c r="A2144" s="1" t="s">
        <v>130</v>
      </c>
      <c r="B2144" s="1" t="s">
        <v>15</v>
      </c>
      <c r="C2144" s="1">
        <v>2022.0</v>
      </c>
      <c r="D2144" s="2">
        <v>6.159853458</v>
      </c>
      <c r="E2144" s="3">
        <v>9.415708542</v>
      </c>
      <c r="F2144" s="3">
        <v>0.887639105</v>
      </c>
      <c r="G2144" s="4"/>
      <c r="H2144" s="3">
        <v>0.864865899</v>
      </c>
      <c r="I2144" s="3">
        <v>0.211152077</v>
      </c>
      <c r="J2144" s="3">
        <v>0.845950305</v>
      </c>
    </row>
    <row r="2145">
      <c r="A2145" s="1" t="s">
        <v>75</v>
      </c>
      <c r="B2145" s="1" t="s">
        <v>36</v>
      </c>
      <c r="C2145" s="1">
        <v>2022.0</v>
      </c>
      <c r="D2145" s="2">
        <v>5.667840958</v>
      </c>
      <c r="E2145" s="3">
        <v>8.51677227</v>
      </c>
      <c r="F2145" s="3">
        <v>0.92697078</v>
      </c>
      <c r="G2145" s="3">
        <v>67.375</v>
      </c>
      <c r="H2145" s="3">
        <v>0.948361576</v>
      </c>
      <c r="I2145" s="3">
        <v>0.235982418</v>
      </c>
      <c r="J2145" s="3">
        <v>0.876154184</v>
      </c>
    </row>
    <row r="2146">
      <c r="A2146" s="1" t="s">
        <v>77</v>
      </c>
      <c r="B2146" s="1" t="s">
        <v>15</v>
      </c>
      <c r="C2146" s="1">
        <v>2022.0</v>
      </c>
      <c r="D2146" s="2">
        <v>6.054838181</v>
      </c>
      <c r="E2146" s="3">
        <v>10.4066782</v>
      </c>
      <c r="F2146" s="3">
        <v>0.928089976</v>
      </c>
      <c r="G2146" s="3">
        <v>66.5</v>
      </c>
      <c r="H2146" s="3">
        <v>0.817082405</v>
      </c>
      <c r="I2146" s="3">
        <v>0.018949265</v>
      </c>
      <c r="J2146" s="3">
        <v>0.844229579</v>
      </c>
    </row>
    <row r="2147">
      <c r="A2147" s="1" t="s">
        <v>21</v>
      </c>
      <c r="B2147" s="1" t="s">
        <v>10</v>
      </c>
      <c r="C2147" s="1">
        <v>2022.0</v>
      </c>
      <c r="D2147" s="2">
        <v>2.352427721</v>
      </c>
      <c r="E2147" s="3">
        <v>9.428472519</v>
      </c>
      <c r="F2147" s="3">
        <v>0.534528434</v>
      </c>
      <c r="G2147" s="3">
        <v>66.22499847</v>
      </c>
      <c r="H2147" s="3">
        <v>0.449575424</v>
      </c>
      <c r="I2147" s="3">
        <v>-0.125513852</v>
      </c>
      <c r="J2147" s="3">
        <v>0.882995963</v>
      </c>
    </row>
    <row r="2148">
      <c r="A2148" s="1" t="s">
        <v>131</v>
      </c>
      <c r="B2148" s="1" t="s">
        <v>42</v>
      </c>
      <c r="C2148" s="1">
        <v>2022.0</v>
      </c>
      <c r="D2148" s="2">
        <v>4.04226017</v>
      </c>
      <c r="E2148" s="3">
        <v>7.276751995</v>
      </c>
      <c r="F2148" s="3">
        <v>0.596891046</v>
      </c>
      <c r="G2148" s="3">
        <v>56.70000076</v>
      </c>
      <c r="H2148" s="3">
        <v>0.731640577</v>
      </c>
      <c r="I2148" s="3">
        <v>0.154321343</v>
      </c>
      <c r="J2148" s="3">
        <v>0.828494132</v>
      </c>
    </row>
    <row r="2149">
      <c r="A2149" s="1" t="s">
        <v>78</v>
      </c>
      <c r="B2149" s="1" t="s">
        <v>15</v>
      </c>
      <c r="C2149" s="1">
        <v>2022.0</v>
      </c>
      <c r="D2149" s="2">
        <v>7.037577152</v>
      </c>
      <c r="E2149" s="3">
        <v>10.60183716</v>
      </c>
      <c r="F2149" s="3">
        <v>0.937096536</v>
      </c>
      <c r="G2149" s="3">
        <v>67.75</v>
      </c>
      <c r="H2149" s="3">
        <v>0.709662259</v>
      </c>
      <c r="I2149" s="3">
        <v>-0.190841839</v>
      </c>
      <c r="J2149" s="3">
        <v>0.684991181</v>
      </c>
    </row>
    <row r="2150">
      <c r="A2150" s="1" t="s">
        <v>150</v>
      </c>
      <c r="B2150" s="1" t="s">
        <v>3</v>
      </c>
      <c r="C2150" s="1">
        <v>2022.0</v>
      </c>
      <c r="D2150" s="2">
        <v>7.227934837</v>
      </c>
      <c r="E2150" s="3">
        <v>11.6599493</v>
      </c>
      <c r="F2150" s="3">
        <v>0.877916992</v>
      </c>
      <c r="G2150" s="3">
        <v>71.67500305</v>
      </c>
      <c r="H2150" s="3">
        <v>0.915109932</v>
      </c>
      <c r="I2150" s="3">
        <v>0.023949623</v>
      </c>
      <c r="J2150" s="3">
        <v>0.345176458</v>
      </c>
    </row>
    <row r="2151">
      <c r="A2151" s="1" t="s">
        <v>79</v>
      </c>
      <c r="B2151" s="1" t="s">
        <v>42</v>
      </c>
      <c r="C2151" s="1">
        <v>2022.0</v>
      </c>
      <c r="D2151" s="2">
        <v>4.019134045</v>
      </c>
      <c r="E2151" s="3">
        <v>7.29020977</v>
      </c>
      <c r="F2151" s="3">
        <v>0.642429352</v>
      </c>
      <c r="G2151" s="3">
        <v>58.04999924</v>
      </c>
      <c r="H2151" s="3">
        <v>0.523492694</v>
      </c>
      <c r="I2151" s="3">
        <v>0.07543768</v>
      </c>
      <c r="J2151" s="3">
        <v>0.740402877</v>
      </c>
    </row>
    <row r="2152">
      <c r="A2152" s="1" t="s">
        <v>80</v>
      </c>
      <c r="B2152" s="1" t="s">
        <v>42</v>
      </c>
      <c r="C2152" s="1">
        <v>2022.0</v>
      </c>
      <c r="D2152" s="2">
        <v>3.355563402</v>
      </c>
      <c r="E2152" s="3">
        <v>7.295767784</v>
      </c>
      <c r="F2152" s="3">
        <v>0.503325164</v>
      </c>
      <c r="G2152" s="3">
        <v>58.75</v>
      </c>
      <c r="H2152" s="3">
        <v>0.743571639</v>
      </c>
      <c r="I2152" s="3">
        <v>0.020473713</v>
      </c>
      <c r="J2152" s="3">
        <v>0.754926443</v>
      </c>
    </row>
    <row r="2153">
      <c r="A2153" s="1" t="s">
        <v>82</v>
      </c>
      <c r="B2153" s="1" t="s">
        <v>42</v>
      </c>
      <c r="C2153" s="1">
        <v>2022.0</v>
      </c>
      <c r="D2153" s="2">
        <v>4.210547924</v>
      </c>
      <c r="E2153" s="3">
        <v>7.645281792</v>
      </c>
      <c r="F2153" s="3">
        <v>0.641625226</v>
      </c>
      <c r="G2153" s="3">
        <v>55.79999924</v>
      </c>
      <c r="H2153" s="3">
        <v>0.817642868</v>
      </c>
      <c r="I2153" s="3">
        <v>-0.019203309</v>
      </c>
      <c r="J2153" s="3">
        <v>0.745646715</v>
      </c>
    </row>
    <row r="2154">
      <c r="A2154" s="1" t="s">
        <v>151</v>
      </c>
      <c r="B2154" s="1" t="s">
        <v>3</v>
      </c>
      <c r="C2154" s="1">
        <v>2022.0</v>
      </c>
      <c r="D2154" s="2">
        <v>6.299238205</v>
      </c>
      <c r="E2154" s="4"/>
      <c r="F2154" s="3">
        <v>0.932082772</v>
      </c>
      <c r="G2154" s="3">
        <v>71.65000153</v>
      </c>
      <c r="H2154" s="3">
        <v>0.837544084</v>
      </c>
      <c r="I2154" s="4"/>
      <c r="J2154" s="3">
        <v>0.757539809</v>
      </c>
    </row>
    <row r="2155">
      <c r="A2155" s="1" t="s">
        <v>132</v>
      </c>
      <c r="B2155" s="1" t="s">
        <v>42</v>
      </c>
      <c r="C2155" s="1">
        <v>2022.0</v>
      </c>
      <c r="D2155" s="2">
        <v>4.723868847</v>
      </c>
      <c r="E2155" s="3">
        <v>8.590913773</v>
      </c>
      <c r="F2155" s="3">
        <v>0.647975624</v>
      </c>
      <c r="G2155" s="3">
        <v>60.47499847</v>
      </c>
      <c r="H2155" s="3">
        <v>0.624028981</v>
      </c>
      <c r="I2155" s="3">
        <v>-0.012799613</v>
      </c>
      <c r="J2155" s="3">
        <v>0.65709281</v>
      </c>
    </row>
    <row r="2156">
      <c r="A2156" s="1" t="s">
        <v>164</v>
      </c>
      <c r="B2156" s="1" t="s">
        <v>42</v>
      </c>
      <c r="C2156" s="1">
        <v>2022.0</v>
      </c>
      <c r="D2156" s="2">
        <v>5.740500927</v>
      </c>
      <c r="E2156" s="3">
        <v>10.00689125</v>
      </c>
      <c r="F2156" s="3">
        <v>0.887036204</v>
      </c>
      <c r="G2156" s="3">
        <v>63.82500076</v>
      </c>
      <c r="H2156" s="3">
        <v>0.798143804</v>
      </c>
      <c r="I2156" s="3">
        <v>-0.037532523</v>
      </c>
      <c r="J2156" s="3">
        <v>0.768953621</v>
      </c>
    </row>
    <row r="2157">
      <c r="A2157" s="1" t="s">
        <v>22</v>
      </c>
      <c r="B2157" s="1" t="s">
        <v>5</v>
      </c>
      <c r="C2157" s="1">
        <v>2022.0</v>
      </c>
      <c r="D2157" s="2">
        <v>7.038368702</v>
      </c>
      <c r="E2157" s="3">
        <v>9.876176834</v>
      </c>
      <c r="F2157" s="3">
        <v>0.858360887</v>
      </c>
      <c r="G2157" s="3">
        <v>65.80000305</v>
      </c>
      <c r="H2157" s="3">
        <v>0.860889137</v>
      </c>
      <c r="I2157" s="3">
        <v>-0.120741829</v>
      </c>
      <c r="J2157" s="3">
        <v>0.780077338</v>
      </c>
    </row>
    <row r="2158">
      <c r="A2158" s="1" t="s">
        <v>83</v>
      </c>
      <c r="B2158" s="1" t="s">
        <v>36</v>
      </c>
      <c r="C2158" s="1">
        <v>2022.0</v>
      </c>
      <c r="D2158" s="2">
        <v>5.686611652</v>
      </c>
      <c r="E2158" s="3">
        <v>9.540007591</v>
      </c>
      <c r="F2158" s="3">
        <v>0.816732645</v>
      </c>
      <c r="G2158" s="3">
        <v>65.69999695</v>
      </c>
      <c r="H2158" s="3">
        <v>0.828515828</v>
      </c>
      <c r="I2158" s="3">
        <v>-0.087219432</v>
      </c>
      <c r="J2158" s="3">
        <v>0.884788811</v>
      </c>
    </row>
    <row r="2159">
      <c r="A2159" s="1" t="s">
        <v>133</v>
      </c>
      <c r="B2159" s="1" t="s">
        <v>19</v>
      </c>
      <c r="C2159" s="1">
        <v>2022.0</v>
      </c>
      <c r="D2159" s="2">
        <v>5.787830353</v>
      </c>
      <c r="E2159" s="3">
        <v>9.388139725</v>
      </c>
      <c r="F2159" s="3">
        <v>0.951336026</v>
      </c>
      <c r="G2159" s="3">
        <v>60.59999847</v>
      </c>
      <c r="H2159" s="3">
        <v>0.717059672</v>
      </c>
      <c r="I2159" s="3">
        <v>0.213851795</v>
      </c>
      <c r="J2159" s="3">
        <v>0.846957803</v>
      </c>
    </row>
    <row r="2160">
      <c r="A2160" s="1" t="s">
        <v>158</v>
      </c>
      <c r="B2160" s="1" t="s">
        <v>10</v>
      </c>
      <c r="C2160" s="1">
        <v>2022.0</v>
      </c>
      <c r="D2160" s="2">
        <v>4.596093178</v>
      </c>
      <c r="E2160" s="3">
        <v>8.995898247</v>
      </c>
      <c r="F2160" s="3">
        <v>0.563577652</v>
      </c>
      <c r="G2160" s="3">
        <v>64.0</v>
      </c>
      <c r="H2160" s="3">
        <v>0.794705212</v>
      </c>
      <c r="I2160" s="3">
        <v>-0.25410822</v>
      </c>
      <c r="J2160" s="3">
        <v>0.802137673</v>
      </c>
    </row>
    <row r="2161">
      <c r="A2161" s="1" t="s">
        <v>84</v>
      </c>
      <c r="B2161" s="1" t="s">
        <v>42</v>
      </c>
      <c r="C2161" s="1">
        <v>2022.0</v>
      </c>
      <c r="D2161" s="2">
        <v>4.739677429</v>
      </c>
      <c r="E2161" s="3">
        <v>7.120275497</v>
      </c>
      <c r="F2161" s="3">
        <v>0.710699916</v>
      </c>
      <c r="G2161" s="3">
        <v>51.75</v>
      </c>
      <c r="H2161" s="3">
        <v>0.884088099</v>
      </c>
      <c r="I2161" s="3">
        <v>0.047219496</v>
      </c>
      <c r="J2161" s="3">
        <v>0.687821686</v>
      </c>
    </row>
    <row r="2162">
      <c r="A2162" s="1" t="s">
        <v>135</v>
      </c>
      <c r="B2162" s="1" t="s">
        <v>42</v>
      </c>
      <c r="C2162" s="1">
        <v>2022.0</v>
      </c>
      <c r="D2162" s="2">
        <v>4.948962688</v>
      </c>
      <c r="E2162" s="3">
        <v>9.131615639</v>
      </c>
      <c r="F2162" s="3">
        <v>0.807958961</v>
      </c>
      <c r="G2162" s="3">
        <v>57.22499847</v>
      </c>
      <c r="H2162" s="3">
        <v>0.6825279</v>
      </c>
      <c r="I2162" s="3">
        <v>-0.119649537</v>
      </c>
      <c r="J2162" s="3">
        <v>0.848729193</v>
      </c>
    </row>
    <row r="2163">
      <c r="A2163" s="1" t="s">
        <v>85</v>
      </c>
      <c r="B2163" s="1" t="s">
        <v>25</v>
      </c>
      <c r="C2163" s="1">
        <v>2022.0</v>
      </c>
      <c r="D2163" s="2">
        <v>5.47417593</v>
      </c>
      <c r="E2163" s="3">
        <v>8.28515625</v>
      </c>
      <c r="F2163" s="3">
        <v>0.753276348</v>
      </c>
      <c r="G2163" s="3">
        <v>62.125</v>
      </c>
      <c r="H2163" s="3">
        <v>0.844221771</v>
      </c>
      <c r="I2163" s="3">
        <v>0.153193608</v>
      </c>
      <c r="J2163" s="3">
        <v>0.760407746</v>
      </c>
    </row>
    <row r="2164">
      <c r="A2164" s="1" t="s">
        <v>23</v>
      </c>
      <c r="B2164" s="1" t="s">
        <v>3</v>
      </c>
      <c r="C2164" s="1">
        <v>2022.0</v>
      </c>
      <c r="D2164" s="2">
        <v>7.38963604</v>
      </c>
      <c r="E2164" s="3">
        <v>10.980937</v>
      </c>
      <c r="F2164" s="3">
        <v>0.928908408</v>
      </c>
      <c r="G2164" s="3">
        <v>71.625</v>
      </c>
      <c r="H2164" s="3">
        <v>0.868093491</v>
      </c>
      <c r="I2164" s="3">
        <v>0.224343896</v>
      </c>
      <c r="J2164" s="3">
        <v>0.459351808</v>
      </c>
    </row>
    <row r="2165">
      <c r="A2165" s="1" t="s">
        <v>86</v>
      </c>
      <c r="B2165" s="1" t="s">
        <v>1</v>
      </c>
      <c r="C2165" s="1">
        <v>2022.0</v>
      </c>
      <c r="D2165" s="2">
        <v>6.974986553</v>
      </c>
      <c r="E2165" s="3">
        <v>10.68169308</v>
      </c>
      <c r="F2165" s="3">
        <v>0.955588818</v>
      </c>
      <c r="G2165" s="3">
        <v>70.42500305</v>
      </c>
      <c r="H2165" s="3">
        <v>0.830677867</v>
      </c>
      <c r="I2165" s="3">
        <v>0.1867235</v>
      </c>
      <c r="J2165" s="3">
        <v>0.280524433</v>
      </c>
    </row>
    <row r="2166">
      <c r="A2166" s="1" t="s">
        <v>87</v>
      </c>
      <c r="B2166" s="1" t="s">
        <v>5</v>
      </c>
      <c r="C2166" s="1">
        <v>2022.0</v>
      </c>
      <c r="D2166" s="2">
        <v>6.39225769</v>
      </c>
      <c r="E2166" s="3">
        <v>8.664050102</v>
      </c>
      <c r="F2166" s="3">
        <v>0.844041824</v>
      </c>
      <c r="G2166" s="3">
        <v>65.72499847</v>
      </c>
      <c r="H2166" s="3">
        <v>0.913993657</v>
      </c>
      <c r="I2166" s="3">
        <v>-0.001197587</v>
      </c>
      <c r="J2166" s="3">
        <v>0.570191979</v>
      </c>
    </row>
    <row r="2167">
      <c r="A2167" s="1" t="s">
        <v>88</v>
      </c>
      <c r="B2167" s="1" t="s">
        <v>42</v>
      </c>
      <c r="C2167" s="1">
        <v>2022.0</v>
      </c>
      <c r="D2167" s="2">
        <v>4.501331329</v>
      </c>
      <c r="E2167" s="3">
        <v>7.090983391</v>
      </c>
      <c r="F2167" s="3">
        <v>0.586930454</v>
      </c>
      <c r="G2167" s="3">
        <v>56.54999924</v>
      </c>
      <c r="H2167" s="3">
        <v>0.792574704</v>
      </c>
      <c r="I2167" s="3">
        <v>0.032293987</v>
      </c>
      <c r="J2167" s="3">
        <v>0.740086973</v>
      </c>
    </row>
    <row r="2168">
      <c r="A2168" s="1" t="s">
        <v>136</v>
      </c>
      <c r="B2168" s="1" t="s">
        <v>15</v>
      </c>
      <c r="C2168" s="1">
        <v>2022.0</v>
      </c>
      <c r="D2168" s="2">
        <v>5.166881561</v>
      </c>
      <c r="E2168" s="3">
        <v>9.73342514</v>
      </c>
      <c r="F2168" s="3">
        <v>0.849509358</v>
      </c>
      <c r="G2168" s="3">
        <v>66.69999695</v>
      </c>
      <c r="H2168" s="3">
        <v>0.72308898</v>
      </c>
      <c r="I2168" s="3">
        <v>0.071886517</v>
      </c>
      <c r="J2168" s="3">
        <v>0.93721509</v>
      </c>
    </row>
    <row r="2169">
      <c r="A2169" s="1" t="s">
        <v>90</v>
      </c>
      <c r="B2169" s="1" t="s">
        <v>3</v>
      </c>
      <c r="C2169" s="1">
        <v>2022.0</v>
      </c>
      <c r="D2169" s="2">
        <v>7.294604301</v>
      </c>
      <c r="E2169" s="3">
        <v>11.1112957</v>
      </c>
      <c r="F2169" s="3">
        <v>0.92657131</v>
      </c>
      <c r="G2169" s="3">
        <v>71.55000305</v>
      </c>
      <c r="H2169" s="3">
        <v>0.939022839</v>
      </c>
      <c r="I2169" s="3">
        <v>0.184594572</v>
      </c>
      <c r="J2169" s="3">
        <v>0.314442098</v>
      </c>
    </row>
    <row r="2170">
      <c r="A2170" s="1" t="s">
        <v>91</v>
      </c>
      <c r="B2170" s="1" t="s">
        <v>5</v>
      </c>
      <c r="C2170" s="1">
        <v>2022.0</v>
      </c>
      <c r="D2170" s="2">
        <v>5.979382038</v>
      </c>
      <c r="E2170" s="3">
        <v>10.33345413</v>
      </c>
      <c r="F2170" s="3">
        <v>0.891045928</v>
      </c>
      <c r="G2170" s="3">
        <v>69.0</v>
      </c>
      <c r="H2170" s="3">
        <v>0.89932853</v>
      </c>
      <c r="I2170" s="3">
        <v>-0.120660797</v>
      </c>
      <c r="J2170" s="3">
        <v>0.886835337</v>
      </c>
    </row>
    <row r="2171">
      <c r="A2171" s="1" t="s">
        <v>92</v>
      </c>
      <c r="B2171" s="1" t="s">
        <v>5</v>
      </c>
      <c r="C2171" s="1">
        <v>2022.0</v>
      </c>
      <c r="D2171" s="2">
        <v>6.137611866</v>
      </c>
      <c r="E2171" s="3">
        <v>9.508264542</v>
      </c>
      <c r="F2171" s="3">
        <v>0.89949137</v>
      </c>
      <c r="G2171" s="3">
        <v>65.94999695</v>
      </c>
      <c r="H2171" s="3">
        <v>0.921780527</v>
      </c>
      <c r="I2171" s="3">
        <v>-0.011156131</v>
      </c>
      <c r="J2171" s="3">
        <v>0.839272022</v>
      </c>
    </row>
    <row r="2172">
      <c r="A2172" s="1" t="s">
        <v>93</v>
      </c>
      <c r="B2172" s="1" t="s">
        <v>5</v>
      </c>
      <c r="C2172" s="1">
        <v>2022.0</v>
      </c>
      <c r="D2172" s="2">
        <v>5.892068863</v>
      </c>
      <c r="E2172" s="3">
        <v>9.448805809</v>
      </c>
      <c r="F2172" s="3">
        <v>0.822743475</v>
      </c>
      <c r="G2172" s="3">
        <v>70.02500153</v>
      </c>
      <c r="H2172" s="3">
        <v>0.764267087</v>
      </c>
      <c r="I2172" s="3">
        <v>-0.177565202</v>
      </c>
      <c r="J2172" s="3">
        <v>0.88399142</v>
      </c>
    </row>
    <row r="2173">
      <c r="A2173" s="1" t="s">
        <v>26</v>
      </c>
      <c r="B2173" s="1" t="s">
        <v>15</v>
      </c>
      <c r="C2173" s="1">
        <v>2022.0</v>
      </c>
      <c r="D2173" s="2">
        <v>6.666265011</v>
      </c>
      <c r="E2173" s="3">
        <v>10.50880241</v>
      </c>
      <c r="F2173" s="3">
        <v>0.886446774</v>
      </c>
      <c r="G2173" s="3">
        <v>69.22499847</v>
      </c>
      <c r="H2173" s="3">
        <v>0.800018609</v>
      </c>
      <c r="I2173" s="3">
        <v>-0.206587344</v>
      </c>
      <c r="J2173" s="3">
        <v>0.667024732</v>
      </c>
    </row>
    <row r="2174">
      <c r="A2174" s="1" t="s">
        <v>95</v>
      </c>
      <c r="B2174" s="1" t="s">
        <v>3</v>
      </c>
      <c r="C2174" s="1">
        <v>2022.0</v>
      </c>
      <c r="D2174" s="2">
        <v>5.952542782</v>
      </c>
      <c r="E2174" s="3">
        <v>10.48707771</v>
      </c>
      <c r="F2174" s="3">
        <v>0.862344146</v>
      </c>
      <c r="G2174" s="3">
        <v>71.375</v>
      </c>
      <c r="H2174" s="3">
        <v>0.903218091</v>
      </c>
      <c r="I2174" s="3">
        <v>-0.137060419</v>
      </c>
      <c r="J2174" s="3">
        <v>0.892955482</v>
      </c>
    </row>
    <row r="2175">
      <c r="A2175" s="1" t="s">
        <v>27</v>
      </c>
      <c r="B2175" s="1" t="s">
        <v>15</v>
      </c>
      <c r="C2175" s="1">
        <v>2022.0</v>
      </c>
      <c r="D2175" s="2">
        <v>6.436973572</v>
      </c>
      <c r="E2175" s="3">
        <v>10.40412903</v>
      </c>
      <c r="F2175" s="3">
        <v>0.83033675</v>
      </c>
      <c r="G2175" s="3">
        <v>67.17500305</v>
      </c>
      <c r="H2175" s="3">
        <v>0.836366534</v>
      </c>
      <c r="I2175" s="3">
        <v>-0.171969727</v>
      </c>
      <c r="J2175" s="3">
        <v>0.941487908</v>
      </c>
    </row>
    <row r="2176">
      <c r="A2176" s="1" t="s">
        <v>96</v>
      </c>
      <c r="B2176" s="1" t="s">
        <v>36</v>
      </c>
      <c r="C2176" s="1">
        <v>2022.0</v>
      </c>
      <c r="D2176" s="2">
        <v>6.044072628</v>
      </c>
      <c r="E2176" s="3">
        <v>10.20286655</v>
      </c>
      <c r="F2176" s="3">
        <v>0.919851005</v>
      </c>
      <c r="G2176" s="3">
        <v>65.32499695</v>
      </c>
      <c r="H2176" s="3">
        <v>0.776063859</v>
      </c>
      <c r="I2176" s="3">
        <v>-0.07043764</v>
      </c>
      <c r="J2176" s="3">
        <v>0.766522646</v>
      </c>
    </row>
    <row r="2177">
      <c r="A2177" s="1" t="s">
        <v>28</v>
      </c>
      <c r="B2177" s="1" t="s">
        <v>10</v>
      </c>
      <c r="C2177" s="1">
        <v>2022.0</v>
      </c>
      <c r="D2177" s="2">
        <v>6.381610394</v>
      </c>
      <c r="E2177" s="3">
        <v>10.78055954</v>
      </c>
      <c r="F2177" s="3">
        <v>0.900104523</v>
      </c>
      <c r="G2177" s="3">
        <v>64.59999847</v>
      </c>
      <c r="H2177" s="4"/>
      <c r="I2177" s="3">
        <v>-0.027261315</v>
      </c>
      <c r="J2177" s="4"/>
    </row>
    <row r="2178">
      <c r="A2178" s="1" t="s">
        <v>98</v>
      </c>
      <c r="B2178" s="1" t="s">
        <v>42</v>
      </c>
      <c r="C2178" s="1">
        <v>2022.0</v>
      </c>
      <c r="D2178" s="2">
        <v>4.90681982</v>
      </c>
      <c r="E2178" s="3">
        <v>8.180175781</v>
      </c>
      <c r="F2178" s="3">
        <v>0.609188676</v>
      </c>
      <c r="G2178" s="3">
        <v>60.29999924</v>
      </c>
      <c r="H2178" s="3">
        <v>0.758471966</v>
      </c>
      <c r="I2178" s="3">
        <v>0.051875819</v>
      </c>
      <c r="J2178" s="3">
        <v>0.854231179</v>
      </c>
    </row>
    <row r="2179">
      <c r="A2179" s="1" t="s">
        <v>99</v>
      </c>
      <c r="B2179" s="1" t="s">
        <v>42</v>
      </c>
      <c r="C2179" s="1">
        <v>2022.0</v>
      </c>
      <c r="D2179" s="2">
        <v>2.560429573</v>
      </c>
      <c r="E2179" s="3">
        <v>7.401130676</v>
      </c>
      <c r="F2179" s="3">
        <v>0.502167702</v>
      </c>
      <c r="G2179" s="3">
        <v>55.29999924</v>
      </c>
      <c r="H2179" s="3">
        <v>0.659596384</v>
      </c>
      <c r="I2179" s="3">
        <v>0.10053613</v>
      </c>
      <c r="J2179" s="3">
        <v>0.861837387</v>
      </c>
    </row>
    <row r="2180">
      <c r="A2180" s="1" t="s">
        <v>102</v>
      </c>
      <c r="B2180" s="1" t="s">
        <v>15</v>
      </c>
      <c r="C2180" s="1">
        <v>2022.0</v>
      </c>
      <c r="D2180" s="2">
        <v>6.723397732</v>
      </c>
      <c r="E2180" s="3">
        <v>10.64416504</v>
      </c>
      <c r="F2180" s="3">
        <v>0.941756725</v>
      </c>
      <c r="G2180" s="3">
        <v>71.22499847</v>
      </c>
      <c r="H2180" s="3">
        <v>0.930381835</v>
      </c>
      <c r="I2180" s="3">
        <v>0.101480678</v>
      </c>
      <c r="J2180" s="3">
        <v>0.762208223</v>
      </c>
    </row>
    <row r="2181">
      <c r="A2181" s="1" t="s">
        <v>104</v>
      </c>
      <c r="B2181" s="1" t="s">
        <v>19</v>
      </c>
      <c r="C2181" s="1">
        <v>2022.0</v>
      </c>
      <c r="D2181" s="2">
        <v>5.950013638</v>
      </c>
      <c r="E2181" s="3">
        <v>10.72598648</v>
      </c>
      <c r="F2181" s="3">
        <v>0.81003511</v>
      </c>
      <c r="G2181" s="3">
        <v>73.92500305</v>
      </c>
      <c r="H2181" s="3">
        <v>0.723479927</v>
      </c>
      <c r="I2181" s="3">
        <v>0.00342142</v>
      </c>
      <c r="J2181" s="3">
        <v>0.747344434</v>
      </c>
    </row>
    <row r="2182">
      <c r="A2182" s="1" t="s">
        <v>29</v>
      </c>
      <c r="B2182" s="1" t="s">
        <v>3</v>
      </c>
      <c r="C2182" s="1">
        <v>2022.0</v>
      </c>
      <c r="D2182" s="2">
        <v>6.336902142</v>
      </c>
      <c r="E2182" s="3">
        <v>10.58749199</v>
      </c>
      <c r="F2182" s="3">
        <v>0.933899879</v>
      </c>
      <c r="G2182" s="3">
        <v>72.47499847</v>
      </c>
      <c r="H2182" s="3">
        <v>0.781408846</v>
      </c>
      <c r="I2182" s="3">
        <v>0.00120831</v>
      </c>
      <c r="J2182" s="3">
        <v>0.673111916</v>
      </c>
    </row>
    <row r="2183">
      <c r="A2183" s="1" t="s">
        <v>106</v>
      </c>
      <c r="C2183" s="1">
        <v>2022.0</v>
      </c>
      <c r="D2183" s="2">
        <v>4.907760143</v>
      </c>
      <c r="E2183" s="4"/>
      <c r="F2183" s="3">
        <v>0.859654725</v>
      </c>
      <c r="G2183" s="4"/>
      <c r="H2183" s="3">
        <v>0.69485271</v>
      </c>
      <c r="I2183" s="4"/>
      <c r="J2183" s="3">
        <v>0.835794926</v>
      </c>
    </row>
    <row r="2184">
      <c r="A2184" s="1" t="s">
        <v>30</v>
      </c>
      <c r="B2184" s="1" t="s">
        <v>3</v>
      </c>
      <c r="C2184" s="1">
        <v>2022.0</v>
      </c>
      <c r="D2184" s="2">
        <v>7.431214333</v>
      </c>
      <c r="E2184" s="3">
        <v>10.91266155</v>
      </c>
      <c r="F2184" s="3">
        <v>0.949338436</v>
      </c>
      <c r="G2184" s="3">
        <v>72.27500153</v>
      </c>
      <c r="H2184" s="3">
        <v>0.939461946</v>
      </c>
      <c r="I2184" s="3">
        <v>0.234011218</v>
      </c>
      <c r="J2184" s="3">
        <v>0.213236347</v>
      </c>
    </row>
    <row r="2185">
      <c r="A2185" s="1" t="s">
        <v>107</v>
      </c>
      <c r="B2185" s="1" t="s">
        <v>3</v>
      </c>
      <c r="C2185" s="1">
        <v>2022.0</v>
      </c>
      <c r="D2185" s="2">
        <v>6.883844376</v>
      </c>
      <c r="E2185" s="3">
        <v>11.18412018</v>
      </c>
      <c r="F2185" s="3">
        <v>0.880787432</v>
      </c>
      <c r="G2185" s="3">
        <v>73.09999847</v>
      </c>
      <c r="H2185" s="3">
        <v>0.848361075</v>
      </c>
      <c r="I2185" s="3">
        <v>0.128131226</v>
      </c>
      <c r="J2185" s="3">
        <v>0.234620094</v>
      </c>
    </row>
    <row r="2186">
      <c r="A2186" s="1" t="s">
        <v>108</v>
      </c>
      <c r="B2186" s="1" t="s">
        <v>19</v>
      </c>
      <c r="C2186" s="1">
        <v>2022.0</v>
      </c>
      <c r="D2186" s="2">
        <v>6.607147217</v>
      </c>
      <c r="E2186" s="4"/>
      <c r="F2186" s="3">
        <v>0.882819533</v>
      </c>
      <c r="G2186" s="4"/>
      <c r="H2186" s="3">
        <v>0.800191641</v>
      </c>
      <c r="I2186" s="4"/>
      <c r="J2186" s="3">
        <v>0.657555938</v>
      </c>
    </row>
    <row r="2187">
      <c r="A2187" s="1" t="s">
        <v>110</v>
      </c>
      <c r="B2187" s="1" t="s">
        <v>42</v>
      </c>
      <c r="C2187" s="1">
        <v>2022.0</v>
      </c>
      <c r="D2187" s="2">
        <v>3.615845203</v>
      </c>
      <c r="E2187" s="3">
        <v>7.871555328</v>
      </c>
      <c r="F2187" s="3">
        <v>0.600180984</v>
      </c>
      <c r="G2187" s="3">
        <v>59.84999847</v>
      </c>
      <c r="H2187" s="3">
        <v>0.856139898</v>
      </c>
      <c r="I2187" s="3">
        <v>0.136041611</v>
      </c>
      <c r="J2187" s="3">
        <v>0.584417045</v>
      </c>
    </row>
    <row r="2188">
      <c r="A2188" s="1" t="s">
        <v>111</v>
      </c>
      <c r="B2188" s="1" t="s">
        <v>47</v>
      </c>
      <c r="C2188" s="1">
        <v>2022.0</v>
      </c>
      <c r="D2188" s="2">
        <v>6.007117271</v>
      </c>
      <c r="E2188" s="3">
        <v>9.777226448</v>
      </c>
      <c r="F2188" s="3">
        <v>0.866995156</v>
      </c>
      <c r="G2188" s="3">
        <v>68.52500153</v>
      </c>
      <c r="H2188" s="3">
        <v>0.880613744</v>
      </c>
      <c r="I2188" s="3">
        <v>0.301083535</v>
      </c>
      <c r="J2188" s="3">
        <v>0.867953539</v>
      </c>
    </row>
    <row r="2189">
      <c r="A2189" s="1" t="s">
        <v>112</v>
      </c>
      <c r="B2189" s="1" t="s">
        <v>42</v>
      </c>
      <c r="C2189" s="1">
        <v>2022.0</v>
      </c>
      <c r="D2189" s="2">
        <v>4.238982201</v>
      </c>
      <c r="E2189" s="3">
        <v>7.685194492</v>
      </c>
      <c r="F2189" s="3">
        <v>0.57893008</v>
      </c>
      <c r="G2189" s="3">
        <v>57.70000076</v>
      </c>
      <c r="H2189" s="3">
        <v>0.695722461</v>
      </c>
      <c r="I2189" s="3">
        <v>0.006935479</v>
      </c>
      <c r="J2189" s="3">
        <v>0.713181138</v>
      </c>
    </row>
    <row r="2190">
      <c r="A2190" s="1" t="s">
        <v>155</v>
      </c>
      <c r="B2190" s="1" t="s">
        <v>10</v>
      </c>
      <c r="C2190" s="1">
        <v>2022.0</v>
      </c>
      <c r="D2190" s="2">
        <v>4.260868073</v>
      </c>
      <c r="E2190" s="3">
        <v>9.265902519</v>
      </c>
      <c r="F2190" s="3">
        <v>0.754739821</v>
      </c>
      <c r="G2190" s="3">
        <v>67.05000305</v>
      </c>
      <c r="H2190" s="3">
        <v>0.474189252</v>
      </c>
      <c r="I2190" s="3">
        <v>-0.230852157</v>
      </c>
      <c r="J2190" s="3">
        <v>0.908436537</v>
      </c>
    </row>
    <row r="2191">
      <c r="A2191" s="1" t="s">
        <v>115</v>
      </c>
      <c r="B2191" s="1" t="s">
        <v>36</v>
      </c>
      <c r="C2191" s="1">
        <v>2022.0</v>
      </c>
      <c r="D2191" s="2">
        <v>4.63743639</v>
      </c>
      <c r="E2191" s="3">
        <v>9.049329758</v>
      </c>
      <c r="F2191" s="3">
        <v>0.863068104</v>
      </c>
      <c r="G2191" s="3">
        <v>64.67500305</v>
      </c>
      <c r="H2191" s="3">
        <v>0.829034388</v>
      </c>
      <c r="I2191" s="3">
        <v>0.427582234</v>
      </c>
      <c r="J2191" s="3">
        <v>0.851863027</v>
      </c>
    </row>
    <row r="2192">
      <c r="A2192" s="1" t="s">
        <v>116</v>
      </c>
      <c r="B2192" s="1" t="s">
        <v>10</v>
      </c>
      <c r="C2192" s="1">
        <v>2022.0</v>
      </c>
      <c r="D2192" s="2">
        <v>6.737605572</v>
      </c>
      <c r="E2192" s="3">
        <v>11.20181751</v>
      </c>
      <c r="F2192" s="3">
        <v>0.797737062</v>
      </c>
      <c r="G2192" s="3">
        <v>66.44999695</v>
      </c>
      <c r="H2192" s="3">
        <v>0.93229568</v>
      </c>
      <c r="I2192" s="3">
        <v>0.170801714</v>
      </c>
      <c r="J2192" s="4"/>
    </row>
    <row r="2193">
      <c r="A2193" s="1" t="s">
        <v>32</v>
      </c>
      <c r="B2193" s="1" t="s">
        <v>3</v>
      </c>
      <c r="C2193" s="1">
        <v>2022.0</v>
      </c>
      <c r="D2193" s="2">
        <v>6.721779823</v>
      </c>
      <c r="E2193" s="3">
        <v>10.75374222</v>
      </c>
      <c r="F2193" s="3">
        <v>0.8634395</v>
      </c>
      <c r="G2193" s="3">
        <v>70.40000153</v>
      </c>
      <c r="H2193" s="3">
        <v>0.857062578</v>
      </c>
      <c r="I2193" s="3">
        <v>0.309394181</v>
      </c>
      <c r="J2193" s="3">
        <v>0.426054806</v>
      </c>
    </row>
    <row r="2194">
      <c r="A2194" s="1" t="s">
        <v>117</v>
      </c>
      <c r="B2194" s="1" t="s">
        <v>1</v>
      </c>
      <c r="C2194" s="1">
        <v>2022.0</v>
      </c>
      <c r="D2194" s="2">
        <v>6.692790031</v>
      </c>
      <c r="E2194" s="3">
        <v>11.07859612</v>
      </c>
      <c r="F2194" s="3">
        <v>0.900261819</v>
      </c>
      <c r="G2194" s="3">
        <v>65.72499847</v>
      </c>
      <c r="H2194" s="3">
        <v>0.735639811</v>
      </c>
      <c r="I2194" s="3">
        <v>0.190581053</v>
      </c>
      <c r="J2194" s="3">
        <v>0.701127529</v>
      </c>
    </row>
    <row r="2195">
      <c r="A2195" s="1" t="s">
        <v>118</v>
      </c>
      <c r="B2195" s="1" t="s">
        <v>5</v>
      </c>
      <c r="C2195" s="1">
        <v>2022.0</v>
      </c>
      <c r="D2195" s="2">
        <v>6.670852661</v>
      </c>
      <c r="E2195" s="3">
        <v>10.08412075</v>
      </c>
      <c r="F2195" s="3">
        <v>0.904825211</v>
      </c>
      <c r="G2195" s="3">
        <v>67.5</v>
      </c>
      <c r="H2195" s="3">
        <v>0.877968609</v>
      </c>
      <c r="I2195" s="3">
        <v>-0.051668242</v>
      </c>
      <c r="J2195" s="3">
        <v>0.631336689</v>
      </c>
    </row>
    <row r="2196">
      <c r="A2196" s="1" t="s">
        <v>119</v>
      </c>
      <c r="B2196" s="1" t="s">
        <v>36</v>
      </c>
      <c r="C2196" s="1">
        <v>2022.0</v>
      </c>
      <c r="D2196" s="2">
        <v>6.016238689</v>
      </c>
      <c r="E2196" s="3">
        <v>8.989866257</v>
      </c>
      <c r="F2196" s="3">
        <v>0.878923297</v>
      </c>
      <c r="G2196" s="3">
        <v>65.59999847</v>
      </c>
      <c r="H2196" s="3">
        <v>0.959019244</v>
      </c>
      <c r="I2196" s="3">
        <v>0.308950752</v>
      </c>
      <c r="J2196" s="3">
        <v>0.615844429</v>
      </c>
    </row>
    <row r="2197">
      <c r="A2197" s="1" t="s">
        <v>33</v>
      </c>
      <c r="B2197" s="1" t="s">
        <v>5</v>
      </c>
      <c r="C2197" s="1">
        <v>2022.0</v>
      </c>
      <c r="D2197" s="2">
        <v>5.948992252</v>
      </c>
      <c r="E2197" s="4"/>
      <c r="F2197" s="3">
        <v>0.899366319</v>
      </c>
      <c r="G2197" s="3">
        <v>63.875</v>
      </c>
      <c r="H2197" s="3">
        <v>0.770416737</v>
      </c>
      <c r="I2197" s="4"/>
      <c r="J2197" s="3">
        <v>0.798016429</v>
      </c>
    </row>
    <row r="2198">
      <c r="A2198" s="1" t="s">
        <v>120</v>
      </c>
      <c r="B2198" s="1" t="s">
        <v>47</v>
      </c>
      <c r="C2198" s="1">
        <v>2022.0</v>
      </c>
      <c r="D2198" s="2">
        <v>6.266508579</v>
      </c>
      <c r="E2198" s="3">
        <v>9.332854271</v>
      </c>
      <c r="F2198" s="3">
        <v>0.878744006</v>
      </c>
      <c r="G2198" s="3">
        <v>65.59999847</v>
      </c>
      <c r="H2198" s="3">
        <v>0.975405157</v>
      </c>
      <c r="I2198" s="3">
        <v>-0.178986996</v>
      </c>
      <c r="J2198" s="3">
        <v>0.703422904</v>
      </c>
    </row>
    <row r="2199">
      <c r="A2199" s="1" t="s">
        <v>122</v>
      </c>
      <c r="B2199" s="1" t="s">
        <v>42</v>
      </c>
      <c r="C2199" s="1">
        <v>2022.0</v>
      </c>
      <c r="D2199" s="2">
        <v>3.296219587</v>
      </c>
      <c r="E2199" s="3">
        <v>7.670122623</v>
      </c>
      <c r="F2199" s="3">
        <v>0.666171908</v>
      </c>
      <c r="G2199" s="3">
        <v>54.52500153</v>
      </c>
      <c r="H2199" s="3">
        <v>0.651987135</v>
      </c>
      <c r="I2199" s="3">
        <v>-0.069513284</v>
      </c>
      <c r="J2199" s="3">
        <v>0.752632082</v>
      </c>
    </row>
    <row r="2200">
      <c r="A2200" s="5" t="s">
        <v>175</v>
      </c>
      <c r="B2200" s="5" t="s">
        <v>176</v>
      </c>
      <c r="C2200" s="5" t="s">
        <v>177</v>
      </c>
      <c r="D2200" s="6" t="s">
        <v>178</v>
      </c>
      <c r="E2200" s="7" t="s">
        <v>179</v>
      </c>
      <c r="F2200" s="7" t="s">
        <v>180</v>
      </c>
      <c r="G2200" s="7" t="s">
        <v>181</v>
      </c>
      <c r="H2200" s="7" t="s">
        <v>182</v>
      </c>
      <c r="I2200" s="7" t="s">
        <v>183</v>
      </c>
      <c r="J2200" s="7" t="s">
        <v>184</v>
      </c>
    </row>
    <row r="2201">
      <c r="D2201" s="8"/>
      <c r="E2201" s="4"/>
      <c r="F2201" s="4"/>
      <c r="G2201" s="4"/>
      <c r="H2201" s="4"/>
      <c r="I2201" s="4"/>
      <c r="J2201" s="4"/>
    </row>
    <row r="2202">
      <c r="D2202" s="8"/>
      <c r="E2202" s="4"/>
      <c r="F2202" s="4"/>
      <c r="G2202" s="4"/>
      <c r="H2202" s="4"/>
      <c r="I2202" s="4"/>
      <c r="J2202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182</v>
      </c>
      <c r="B1" s="12" t="s">
        <v>183</v>
      </c>
    </row>
    <row r="2">
      <c r="A2" s="3">
        <v>0.802249789</v>
      </c>
      <c r="B2" s="3">
        <v>-0.065987259</v>
      </c>
    </row>
    <row r="3">
      <c r="A3" s="3">
        <v>0.825188935</v>
      </c>
      <c r="B3" s="3">
        <v>-0.127506226</v>
      </c>
    </row>
    <row r="4">
      <c r="A4" s="3">
        <v>0.789598525</v>
      </c>
      <c r="B4" s="3">
        <v>-0.154325441</v>
      </c>
    </row>
    <row r="5">
      <c r="A5" s="3">
        <v>0.853776991</v>
      </c>
      <c r="B5" s="3">
        <v>0.15346466</v>
      </c>
    </row>
    <row r="6">
      <c r="A6" s="3">
        <v>0.855502605</v>
      </c>
      <c r="B6" s="3">
        <v>0.139042094</v>
      </c>
    </row>
    <row r="7">
      <c r="A7" s="3">
        <v>0.86457628</v>
      </c>
      <c r="B7" s="3">
        <v>-0.054776076</v>
      </c>
    </row>
    <row r="8">
      <c r="A8" s="3">
        <v>0.889889002</v>
      </c>
      <c r="B8" s="3">
        <v>0.096943997</v>
      </c>
    </row>
    <row r="9">
      <c r="A9" s="3">
        <v>0.714036763</v>
      </c>
      <c r="B9" s="3">
        <v>-0.029674673</v>
      </c>
    </row>
    <row r="10">
      <c r="A10" s="3">
        <v>0.86501044</v>
      </c>
      <c r="B10" s="3">
        <v>-0.080244467</v>
      </c>
    </row>
    <row r="11">
      <c r="A11" s="3">
        <v>0.739403069</v>
      </c>
      <c r="B11" s="3">
        <v>-0.21462056</v>
      </c>
    </row>
    <row r="12">
      <c r="A12" s="3">
        <v>0.82977134</v>
      </c>
      <c r="B12" s="3">
        <v>-0.060690548</v>
      </c>
    </row>
    <row r="13">
      <c r="A13" s="3">
        <v>0.741359413</v>
      </c>
      <c r="B13" s="3">
        <v>-0.145212695</v>
      </c>
    </row>
    <row r="14">
      <c r="A14" s="3">
        <v>0.946244061</v>
      </c>
      <c r="B14" s="3">
        <v>0.154094294</v>
      </c>
    </row>
    <row r="15">
      <c r="A15" s="3">
        <v>0.674506366</v>
      </c>
      <c r="B15" s="3">
        <v>0.025319204</v>
      </c>
    </row>
    <row r="16">
      <c r="A16" s="3">
        <v>0.838263929</v>
      </c>
      <c r="B16" s="3">
        <v>0.221541926</v>
      </c>
    </row>
    <row r="17">
      <c r="A17" s="3">
        <v>0.679479539</v>
      </c>
      <c r="B17" s="3">
        <v>0.221161678</v>
      </c>
    </row>
    <row r="18">
      <c r="A18" s="3">
        <v>0.793485582</v>
      </c>
      <c r="B18" s="3">
        <v>-0.010977617</v>
      </c>
    </row>
    <row r="19">
      <c r="A19" s="3">
        <v>0.799183786</v>
      </c>
      <c r="B19" s="3">
        <v>-0.161807224</v>
      </c>
    </row>
    <row r="20">
      <c r="A20" s="3">
        <v>0.480553567</v>
      </c>
      <c r="B20" s="3">
        <v>-0.014281231</v>
      </c>
    </row>
    <row r="21">
      <c r="A21" s="3">
        <v>0.69769448</v>
      </c>
      <c r="B21" s="3">
        <v>0.027624207</v>
      </c>
    </row>
    <row r="22">
      <c r="A22" s="3">
        <v>0.910026312</v>
      </c>
      <c r="B22" s="3">
        <v>-0.047002032</v>
      </c>
    </row>
    <row r="23">
      <c r="A23" s="3">
        <v>0.593485951</v>
      </c>
      <c r="B23" s="3">
        <v>-0.212666839</v>
      </c>
    </row>
    <row r="24">
      <c r="A24" s="3">
        <v>0.929547489</v>
      </c>
      <c r="B24" s="3">
        <v>0.224115312</v>
      </c>
    </row>
    <row r="25">
      <c r="A25" s="3">
        <v>0.853301883</v>
      </c>
      <c r="B25" s="3">
        <v>-0.083819024</v>
      </c>
    </row>
    <row r="26">
      <c r="A26" s="3">
        <v>0.758587241</v>
      </c>
      <c r="B26" s="3">
        <v>-0.079987943</v>
      </c>
    </row>
    <row r="27">
      <c r="A27" s="3">
        <v>0.914063275</v>
      </c>
      <c r="B27" s="3">
        <v>-0.112227663</v>
      </c>
    </row>
    <row r="28">
      <c r="A28" s="3">
        <v>0.903950691</v>
      </c>
      <c r="B28" s="3">
        <v>0.13574183</v>
      </c>
    </row>
    <row r="29">
      <c r="A29" s="3">
        <v>0.67365855</v>
      </c>
      <c r="B29" s="3">
        <v>0.361245096</v>
      </c>
    </row>
    <row r="30">
      <c r="A30" s="3">
        <v>0.958609104</v>
      </c>
      <c r="B30" s="3">
        <v>0.102147363</v>
      </c>
    </row>
    <row r="31">
      <c r="A31" s="3">
        <v>0.798249364</v>
      </c>
      <c r="B31" s="3">
        <v>-0.024987714</v>
      </c>
    </row>
    <row r="32">
      <c r="A32" s="3">
        <v>0.69927603</v>
      </c>
      <c r="B32" s="3">
        <v>-0.164365619</v>
      </c>
    </row>
    <row r="33">
      <c r="A33" s="3">
        <v>0.599087417</v>
      </c>
      <c r="B33" s="3">
        <v>0.364203513</v>
      </c>
    </row>
    <row r="34">
      <c r="A34" s="3">
        <v>0.820903182</v>
      </c>
      <c r="B34" s="3">
        <v>-0.252852231</v>
      </c>
    </row>
    <row r="35">
      <c r="A35" s="3">
        <v>0.895221889</v>
      </c>
      <c r="B35" s="3">
        <v>0.080924116</v>
      </c>
    </row>
    <row r="36">
      <c r="A36" s="3">
        <v>0.786439955</v>
      </c>
      <c r="B36" s="3">
        <v>0.117221721</v>
      </c>
    </row>
    <row r="37">
      <c r="A37" s="3">
        <v>0.562556148</v>
      </c>
      <c r="B37" s="3">
        <v>-0.316424966</v>
      </c>
    </row>
    <row r="38">
      <c r="A38" s="3">
        <v>0.856143475</v>
      </c>
      <c r="B38" s="3">
        <v>-0.057260394</v>
      </c>
    </row>
    <row r="39">
      <c r="A39" s="3">
        <v>0.729232073</v>
      </c>
      <c r="B39" s="3">
        <v>0.139162883</v>
      </c>
    </row>
    <row r="40">
      <c r="A40" s="3">
        <v>0.851199389</v>
      </c>
      <c r="B40" s="3">
        <v>0.081259228</v>
      </c>
    </row>
    <row r="41">
      <c r="A41" s="3">
        <v>0.775502026</v>
      </c>
      <c r="B41" s="3">
        <v>-0.008475153</v>
      </c>
    </row>
    <row r="42">
      <c r="A42" s="3">
        <v>0.935669005</v>
      </c>
      <c r="B42" s="3">
        <v>0.221910581</v>
      </c>
    </row>
    <row r="43">
      <c r="A43" s="3">
        <v>0.893131018</v>
      </c>
      <c r="B43" s="3">
        <v>0.089502126</v>
      </c>
    </row>
    <row r="44">
      <c r="A44" s="3">
        <v>0.903250694</v>
      </c>
      <c r="B44" s="3">
        <v>0.518823147</v>
      </c>
    </row>
    <row r="45">
      <c r="A45" s="3">
        <v>0.570203483</v>
      </c>
      <c r="B45" s="3">
        <v>0.211653218</v>
      </c>
    </row>
    <row r="46">
      <c r="A46" s="3">
        <v>0.895009518</v>
      </c>
      <c r="B46" s="3">
        <v>0.140264258</v>
      </c>
    </row>
    <row r="47">
      <c r="A47" s="3">
        <v>0.774947405</v>
      </c>
      <c r="B47" s="3">
        <v>-0.004873357</v>
      </c>
    </row>
    <row r="48">
      <c r="A48" s="3">
        <v>0.710519016</v>
      </c>
      <c r="B48" s="3">
        <v>0.028278332</v>
      </c>
    </row>
    <row r="49">
      <c r="A49" s="3">
        <v>0.713349819</v>
      </c>
      <c r="B49" s="3">
        <v>-0.005134096</v>
      </c>
    </row>
    <row r="50">
      <c r="A50" s="3">
        <v>0.764267087</v>
      </c>
      <c r="B50" s="3">
        <v>-0.177565202</v>
      </c>
    </row>
    <row r="51">
      <c r="A51" s="3">
        <v>0.800018609</v>
      </c>
      <c r="B51" s="3">
        <v>-0.206587344</v>
      </c>
    </row>
    <row r="52">
      <c r="A52" s="3">
        <v>0.903218091</v>
      </c>
      <c r="B52" s="3">
        <v>-0.137060419</v>
      </c>
    </row>
    <row r="53">
      <c r="A53" s="3">
        <v>0.836366534</v>
      </c>
      <c r="B53" s="3">
        <v>-0.171969727</v>
      </c>
    </row>
    <row r="54">
      <c r="A54" s="3">
        <v>0.776063859</v>
      </c>
      <c r="B54" s="3">
        <v>-0.07043764</v>
      </c>
    </row>
    <row r="55">
      <c r="A55" s="3">
        <v>0.758471966</v>
      </c>
      <c r="B55" s="3">
        <v>0.051875819</v>
      </c>
    </row>
    <row r="56">
      <c r="A56" s="3">
        <v>0.659596384</v>
      </c>
      <c r="B56" s="3">
        <v>0.10053613</v>
      </c>
    </row>
    <row r="57">
      <c r="A57" s="3">
        <v>0.930381835</v>
      </c>
      <c r="B57" s="3">
        <v>0.101480678</v>
      </c>
    </row>
    <row r="58">
      <c r="A58" s="3">
        <v>0.723479927</v>
      </c>
      <c r="B58" s="3">
        <v>0.00342142</v>
      </c>
    </row>
    <row r="59">
      <c r="A59" s="3">
        <v>0.781408846</v>
      </c>
      <c r="B59" s="3">
        <v>0.00120831</v>
      </c>
    </row>
    <row r="60">
      <c r="A60" s="3">
        <v>0.939461946</v>
      </c>
      <c r="B60" s="3">
        <v>0.234011218</v>
      </c>
    </row>
    <row r="61">
      <c r="A61" s="3">
        <v>0.848361075</v>
      </c>
      <c r="B61" s="3">
        <v>0.128131226</v>
      </c>
    </row>
    <row r="62">
      <c r="A62" s="3">
        <v>0.856139898</v>
      </c>
      <c r="B62" s="3">
        <v>0.136041611</v>
      </c>
    </row>
    <row r="63">
      <c r="A63" s="3">
        <v>0.880613744</v>
      </c>
      <c r="B63" s="3">
        <v>0.301083535</v>
      </c>
    </row>
    <row r="64">
      <c r="A64" s="3">
        <v>0.695722461</v>
      </c>
      <c r="B64" s="3">
        <v>0.006935479</v>
      </c>
    </row>
    <row r="65">
      <c r="A65" s="3">
        <v>0.474189252</v>
      </c>
      <c r="B65" s="3">
        <v>-0.230852157</v>
      </c>
    </row>
    <row r="66">
      <c r="A66" s="3">
        <v>0.829034388</v>
      </c>
      <c r="B66" s="3">
        <v>0.427582234</v>
      </c>
    </row>
    <row r="67">
      <c r="A67" s="3">
        <v>0.857062578</v>
      </c>
      <c r="B67" s="3">
        <v>0.309394181</v>
      </c>
    </row>
    <row r="68">
      <c r="A68" s="3">
        <v>0.735639811</v>
      </c>
      <c r="B68" s="3">
        <v>0.190581053</v>
      </c>
    </row>
    <row r="69">
      <c r="A69" s="3">
        <v>0.877968609</v>
      </c>
      <c r="B69" s="3">
        <v>-0.051668242</v>
      </c>
    </row>
    <row r="70">
      <c r="A70" s="3">
        <v>0.959019244</v>
      </c>
      <c r="B70" s="3">
        <v>0.308950752</v>
      </c>
    </row>
    <row r="71">
      <c r="A71" s="3">
        <v>0.975405157</v>
      </c>
      <c r="B71" s="3">
        <v>-0.178986996</v>
      </c>
    </row>
    <row r="72">
      <c r="A72" s="3">
        <v>0.651987135</v>
      </c>
      <c r="B72" s="3">
        <v>-0.069513284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181</v>
      </c>
      <c r="B1" s="12" t="s">
        <v>182</v>
      </c>
    </row>
    <row r="2">
      <c r="A2" s="3">
        <v>69.17500305</v>
      </c>
      <c r="B2" s="3">
        <v>0.802249789</v>
      </c>
    </row>
    <row r="3">
      <c r="A3" s="3">
        <v>67.25</v>
      </c>
      <c r="B3" s="3">
        <v>0.825188935</v>
      </c>
    </row>
    <row r="4">
      <c r="A4" s="3">
        <v>67.92500305</v>
      </c>
      <c r="B4" s="3">
        <v>0.789598525</v>
      </c>
    </row>
    <row r="5">
      <c r="A5" s="3">
        <v>71.125</v>
      </c>
      <c r="B5" s="3">
        <v>0.853776991</v>
      </c>
    </row>
    <row r="6">
      <c r="A6" s="3">
        <v>71.27500153</v>
      </c>
      <c r="B6" s="3">
        <v>0.855502605</v>
      </c>
    </row>
    <row r="7">
      <c r="A7" s="3">
        <v>64.67500305</v>
      </c>
      <c r="B7" s="3">
        <v>0.86457628</v>
      </c>
    </row>
    <row r="8">
      <c r="A8" s="3">
        <v>71.05000305</v>
      </c>
      <c r="B8" s="3">
        <v>0.889889002</v>
      </c>
    </row>
    <row r="9">
      <c r="A9" s="3">
        <v>56.40000153</v>
      </c>
      <c r="B9" s="3">
        <v>0.714036763</v>
      </c>
    </row>
    <row r="10">
      <c r="A10" s="3">
        <v>63.75</v>
      </c>
      <c r="B10" s="3">
        <v>0.86501044</v>
      </c>
    </row>
    <row r="11">
      <c r="A11" s="3">
        <v>54.72499847</v>
      </c>
      <c r="B11" s="3">
        <v>0.739403069</v>
      </c>
    </row>
    <row r="12">
      <c r="A12" s="3">
        <v>65.92500305</v>
      </c>
      <c r="B12" s="3">
        <v>0.82977134</v>
      </c>
    </row>
    <row r="13">
      <c r="A13" s="3">
        <v>66.59999847</v>
      </c>
      <c r="B13" s="3">
        <v>0.741359413</v>
      </c>
    </row>
    <row r="14">
      <c r="A14" s="3">
        <v>62.09999847</v>
      </c>
      <c r="B14" s="3">
        <v>0.946244061</v>
      </c>
    </row>
    <row r="15">
      <c r="A15" s="3">
        <v>56.52500153</v>
      </c>
      <c r="B15" s="3">
        <v>0.674506366</v>
      </c>
    </row>
    <row r="16">
      <c r="A16" s="3">
        <v>71.44999695</v>
      </c>
      <c r="B16" s="3">
        <v>0.838263929</v>
      </c>
    </row>
    <row r="17">
      <c r="A17" s="3">
        <v>53.125</v>
      </c>
      <c r="B17" s="3">
        <v>0.679479539</v>
      </c>
    </row>
    <row r="18">
      <c r="A18" s="3">
        <v>70.44999695</v>
      </c>
      <c r="B18" s="3">
        <v>0.793485582</v>
      </c>
    </row>
    <row r="19">
      <c r="A19" s="3">
        <v>69.52500153</v>
      </c>
      <c r="B19" s="3">
        <v>0.799183786</v>
      </c>
    </row>
    <row r="20">
      <c r="A20" s="3">
        <v>59.42499924</v>
      </c>
      <c r="B20" s="3">
        <v>0.480553567</v>
      </c>
    </row>
    <row r="21">
      <c r="A21" s="3">
        <v>57.17499924</v>
      </c>
      <c r="B21" s="3">
        <v>0.69769448</v>
      </c>
    </row>
    <row r="22">
      <c r="A22" s="3">
        <v>70.0</v>
      </c>
      <c r="B22" s="3">
        <v>0.910026312</v>
      </c>
    </row>
    <row r="23">
      <c r="A23" s="3">
        <v>69.125</v>
      </c>
      <c r="B23" s="3">
        <v>0.593485951</v>
      </c>
    </row>
    <row r="24">
      <c r="A24" s="3">
        <v>71.375</v>
      </c>
      <c r="B24" s="3">
        <v>0.929547489</v>
      </c>
    </row>
    <row r="25">
      <c r="A25" s="3">
        <v>64.59999847</v>
      </c>
      <c r="B25" s="3">
        <v>0.853301883</v>
      </c>
    </row>
    <row r="26">
      <c r="A26" s="3">
        <v>69.25</v>
      </c>
      <c r="B26" s="3">
        <v>0.758587241</v>
      </c>
    </row>
    <row r="27">
      <c r="A27" s="3">
        <v>65.94999695</v>
      </c>
      <c r="B27" s="3">
        <v>0.914063275</v>
      </c>
    </row>
    <row r="28">
      <c r="A28" s="3">
        <v>69.875</v>
      </c>
      <c r="B28" s="3">
        <v>0.903950691</v>
      </c>
    </row>
    <row r="29">
      <c r="A29" s="3">
        <v>61.09999847</v>
      </c>
      <c r="B29" s="3">
        <v>0.67365855</v>
      </c>
    </row>
    <row r="30">
      <c r="A30" s="3">
        <v>71.22499847</v>
      </c>
      <c r="B30" s="3">
        <v>0.958609104</v>
      </c>
    </row>
    <row r="31">
      <c r="A31" s="3">
        <v>72.40000153</v>
      </c>
      <c r="B31" s="3">
        <v>0.798249364</v>
      </c>
    </row>
    <row r="32">
      <c r="A32" s="3">
        <v>58.57500076</v>
      </c>
      <c r="B32" s="3">
        <v>0.69927603</v>
      </c>
    </row>
    <row r="33">
      <c r="A33" s="3">
        <v>57.90000153</v>
      </c>
      <c r="B33" s="3">
        <v>0.599087417</v>
      </c>
    </row>
    <row r="34">
      <c r="A34" s="3">
        <v>65.07499695</v>
      </c>
      <c r="B34" s="3">
        <v>0.820903182</v>
      </c>
    </row>
    <row r="35">
      <c r="A35" s="3">
        <v>71.5</v>
      </c>
      <c r="B35" s="3">
        <v>0.895221889</v>
      </c>
    </row>
    <row r="36">
      <c r="A36" s="3">
        <v>59.125</v>
      </c>
      <c r="B36" s="3">
        <v>0.786439955</v>
      </c>
    </row>
    <row r="37">
      <c r="A37" s="3">
        <v>71.27500153</v>
      </c>
      <c r="B37" s="3">
        <v>0.562556148</v>
      </c>
    </row>
    <row r="38">
      <c r="A38" s="3">
        <v>62.90000153</v>
      </c>
      <c r="B38" s="3">
        <v>0.856143475</v>
      </c>
    </row>
    <row r="39">
      <c r="A39" s="3">
        <v>54.65000153</v>
      </c>
      <c r="B39" s="3">
        <v>0.729232073</v>
      </c>
    </row>
    <row r="40">
      <c r="A40" s="3">
        <v>64.27500153</v>
      </c>
      <c r="B40" s="3">
        <v>0.851199389</v>
      </c>
    </row>
    <row r="41">
      <c r="A41" s="3">
        <v>67.65000153</v>
      </c>
      <c r="B41" s="3">
        <v>0.775502026</v>
      </c>
    </row>
    <row r="42">
      <c r="A42" s="3">
        <v>72.07499695</v>
      </c>
      <c r="B42" s="3">
        <v>0.935669005</v>
      </c>
    </row>
    <row r="43">
      <c r="A43" s="3">
        <v>61.20000076</v>
      </c>
      <c r="B43" s="3">
        <v>0.893131018</v>
      </c>
    </row>
    <row r="44">
      <c r="A44" s="3">
        <v>63.17499924</v>
      </c>
      <c r="B44" s="3">
        <v>0.903250694</v>
      </c>
    </row>
    <row r="45">
      <c r="A45" s="3">
        <v>66.75</v>
      </c>
      <c r="B45" s="3">
        <v>0.570203483</v>
      </c>
    </row>
    <row r="46">
      <c r="A46" s="3">
        <v>71.40000153</v>
      </c>
      <c r="B46" s="3">
        <v>0.895009518</v>
      </c>
    </row>
    <row r="47">
      <c r="A47" s="3">
        <v>72.84999847</v>
      </c>
      <c r="B47" s="3">
        <v>0.774947405</v>
      </c>
    </row>
    <row r="48">
      <c r="A48" s="3">
        <v>72.125</v>
      </c>
      <c r="B48" s="3">
        <v>0.710519016</v>
      </c>
    </row>
    <row r="49">
      <c r="A49" s="3">
        <v>56.52500153</v>
      </c>
      <c r="B49" s="3">
        <v>0.713349819</v>
      </c>
    </row>
    <row r="50">
      <c r="A50" s="3">
        <v>70.02500153</v>
      </c>
      <c r="B50" s="3">
        <v>0.764267087</v>
      </c>
    </row>
    <row r="51">
      <c r="A51" s="3">
        <v>69.22499847</v>
      </c>
      <c r="B51" s="3">
        <v>0.800018609</v>
      </c>
    </row>
    <row r="52">
      <c r="A52" s="3">
        <v>71.375</v>
      </c>
      <c r="B52" s="3">
        <v>0.903218091</v>
      </c>
    </row>
    <row r="53">
      <c r="A53" s="3">
        <v>67.17500305</v>
      </c>
      <c r="B53" s="3">
        <v>0.836366534</v>
      </c>
    </row>
    <row r="54">
      <c r="A54" s="3">
        <v>65.32499695</v>
      </c>
      <c r="B54" s="3">
        <v>0.776063859</v>
      </c>
    </row>
    <row r="55">
      <c r="A55" s="3">
        <v>60.29999924</v>
      </c>
      <c r="B55" s="3">
        <v>0.758471966</v>
      </c>
    </row>
    <row r="56">
      <c r="A56" s="3">
        <v>55.29999924</v>
      </c>
      <c r="B56" s="3">
        <v>0.659596384</v>
      </c>
    </row>
    <row r="57">
      <c r="A57" s="3">
        <v>71.22499847</v>
      </c>
      <c r="B57" s="3">
        <v>0.930381835</v>
      </c>
    </row>
    <row r="58">
      <c r="A58" s="3">
        <v>73.92500305</v>
      </c>
      <c r="B58" s="3">
        <v>0.723479927</v>
      </c>
    </row>
    <row r="59">
      <c r="A59" s="3">
        <v>72.47499847</v>
      </c>
      <c r="B59" s="3">
        <v>0.781408846</v>
      </c>
    </row>
    <row r="60">
      <c r="A60" s="3">
        <v>72.27500153</v>
      </c>
      <c r="B60" s="3">
        <v>0.939461946</v>
      </c>
    </row>
    <row r="61">
      <c r="A61" s="3">
        <v>73.09999847</v>
      </c>
      <c r="B61" s="3">
        <v>0.848361075</v>
      </c>
    </row>
    <row r="62">
      <c r="A62" s="3">
        <v>59.84999847</v>
      </c>
      <c r="B62" s="3">
        <v>0.856139898</v>
      </c>
    </row>
    <row r="63">
      <c r="A63" s="3">
        <v>68.52500153</v>
      </c>
      <c r="B63" s="3">
        <v>0.880613744</v>
      </c>
    </row>
    <row r="64">
      <c r="A64" s="3">
        <v>57.70000076</v>
      </c>
      <c r="B64" s="3">
        <v>0.695722461</v>
      </c>
    </row>
    <row r="65">
      <c r="A65" s="3">
        <v>67.05000305</v>
      </c>
      <c r="B65" s="3">
        <v>0.474189252</v>
      </c>
    </row>
    <row r="66">
      <c r="A66" s="3">
        <v>64.67500305</v>
      </c>
      <c r="B66" s="3">
        <v>0.829034388</v>
      </c>
    </row>
    <row r="67">
      <c r="A67" s="3">
        <v>70.40000153</v>
      </c>
      <c r="B67" s="3">
        <v>0.857062578</v>
      </c>
    </row>
    <row r="68">
      <c r="A68" s="3">
        <v>65.72499847</v>
      </c>
      <c r="B68" s="3">
        <v>0.735639811</v>
      </c>
    </row>
    <row r="69">
      <c r="A69" s="3">
        <v>67.5</v>
      </c>
      <c r="B69" s="3">
        <v>0.877968609</v>
      </c>
    </row>
    <row r="70">
      <c r="A70" s="3">
        <v>65.59999847</v>
      </c>
      <c r="B70" s="3">
        <v>0.959019244</v>
      </c>
    </row>
    <row r="71">
      <c r="A71" s="3">
        <v>65.59999847</v>
      </c>
      <c r="B71" s="3">
        <v>0.975405157</v>
      </c>
    </row>
    <row r="72">
      <c r="A72" s="3">
        <v>54.52500153</v>
      </c>
      <c r="B72" s="3">
        <v>0.651987135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181</v>
      </c>
      <c r="B1" s="18" t="s">
        <v>184</v>
      </c>
    </row>
    <row r="2">
      <c r="A2" s="50">
        <v>69.17500305</v>
      </c>
      <c r="B2" s="50">
        <v>0.845501959</v>
      </c>
    </row>
    <row r="3">
      <c r="A3" s="50">
        <v>67.25</v>
      </c>
      <c r="B3" s="50">
        <v>0.810037434</v>
      </c>
    </row>
    <row r="4">
      <c r="A4" s="50">
        <v>67.92500305</v>
      </c>
      <c r="B4" s="50">
        <v>0.704730451</v>
      </c>
    </row>
    <row r="5">
      <c r="A5" s="50">
        <v>71.125</v>
      </c>
      <c r="B5" s="50">
        <v>0.545216978</v>
      </c>
    </row>
    <row r="6">
      <c r="A6" s="50">
        <v>71.27500153</v>
      </c>
      <c r="B6" s="50">
        <v>0.524212122</v>
      </c>
    </row>
    <row r="7">
      <c r="A7" s="50">
        <v>64.67500305</v>
      </c>
      <c r="B7" s="50">
        <v>0.61687237</v>
      </c>
    </row>
    <row r="8">
      <c r="A8" s="50">
        <v>71.05000305</v>
      </c>
      <c r="B8" s="50">
        <v>0.48338443</v>
      </c>
    </row>
    <row r="9">
      <c r="A9" s="50">
        <v>56.40000153</v>
      </c>
      <c r="B9" s="50">
        <v>0.579618931</v>
      </c>
    </row>
    <row r="10">
      <c r="A10" s="50">
        <v>63.75</v>
      </c>
      <c r="B10" s="50">
        <v>0.84024471</v>
      </c>
    </row>
    <row r="11">
      <c r="A11" s="50">
        <v>54.72499847</v>
      </c>
      <c r="B11" s="50">
        <v>0.830940306</v>
      </c>
    </row>
    <row r="12">
      <c r="A12" s="50">
        <v>65.92500305</v>
      </c>
      <c r="B12" s="50">
        <v>0.741963506</v>
      </c>
    </row>
    <row r="13">
      <c r="A13" s="50">
        <v>66.59999847</v>
      </c>
      <c r="B13" s="50">
        <v>0.941625774</v>
      </c>
    </row>
    <row r="14">
      <c r="A14" s="50">
        <v>62.09999847</v>
      </c>
      <c r="B14" s="50">
        <v>0.859684169</v>
      </c>
    </row>
    <row r="15">
      <c r="A15" s="50">
        <v>56.52500153</v>
      </c>
      <c r="B15" s="50">
        <v>0.849325359</v>
      </c>
    </row>
    <row r="16">
      <c r="A16" s="50">
        <v>71.44999695</v>
      </c>
      <c r="B16" s="50">
        <v>0.44200018</v>
      </c>
    </row>
    <row r="17">
      <c r="A17" s="50">
        <v>53.125</v>
      </c>
      <c r="B17" s="50">
        <v>0.805424452</v>
      </c>
    </row>
    <row r="18">
      <c r="A18" s="50">
        <v>70.44999695</v>
      </c>
      <c r="B18" s="50">
        <v>0.796396375</v>
      </c>
    </row>
    <row r="19">
      <c r="A19" s="50">
        <v>69.52500153</v>
      </c>
      <c r="B19" s="50">
        <v>0.862641215</v>
      </c>
    </row>
    <row r="20">
      <c r="A20" s="50">
        <v>59.42499924</v>
      </c>
      <c r="B20" s="50">
        <v>0.732310832</v>
      </c>
    </row>
    <row r="21">
      <c r="A21" s="50">
        <v>57.17499924</v>
      </c>
      <c r="B21" s="50">
        <v>0.759754062</v>
      </c>
    </row>
    <row r="22">
      <c r="A22" s="50">
        <v>70.0</v>
      </c>
      <c r="B22" s="50">
        <v>0.750560999</v>
      </c>
    </row>
    <row r="23">
      <c r="A23" s="50">
        <v>69.125</v>
      </c>
      <c r="B23" s="50">
        <v>0.87508148</v>
      </c>
    </row>
    <row r="24">
      <c r="A24" s="50">
        <v>71.375</v>
      </c>
      <c r="B24" s="50">
        <v>0.203140497</v>
      </c>
    </row>
    <row r="25">
      <c r="A25" s="50">
        <v>64.59999847</v>
      </c>
      <c r="B25" s="50">
        <v>0.655976236</v>
      </c>
    </row>
    <row r="26">
      <c r="A26" s="50">
        <v>69.25</v>
      </c>
      <c r="B26" s="50">
        <v>0.865789473</v>
      </c>
    </row>
    <row r="27">
      <c r="A27" s="50">
        <v>65.94999695</v>
      </c>
      <c r="B27" s="50">
        <v>0.621097445</v>
      </c>
    </row>
    <row r="28">
      <c r="A28" s="50">
        <v>69.875</v>
      </c>
      <c r="B28" s="50">
        <v>0.39030093</v>
      </c>
    </row>
    <row r="29">
      <c r="A29" s="50">
        <v>61.09999847</v>
      </c>
      <c r="B29" s="50">
        <v>0.793105245</v>
      </c>
    </row>
    <row r="30">
      <c r="A30" s="50">
        <v>71.22499847</v>
      </c>
      <c r="B30" s="50">
        <v>0.190206692</v>
      </c>
    </row>
    <row r="31">
      <c r="A31" s="50">
        <v>72.40000153</v>
      </c>
      <c r="B31" s="50">
        <v>0.532776713</v>
      </c>
    </row>
    <row r="32">
      <c r="A32" s="50">
        <v>58.57500076</v>
      </c>
      <c r="B32" s="50">
        <v>0.802774906</v>
      </c>
    </row>
    <row r="33">
      <c r="A33" s="50">
        <v>57.90000153</v>
      </c>
      <c r="B33" s="50">
        <v>0.883752167</v>
      </c>
    </row>
    <row r="34">
      <c r="A34" s="50">
        <v>65.07499695</v>
      </c>
      <c r="B34" s="50">
        <v>0.65517211</v>
      </c>
    </row>
    <row r="35">
      <c r="A35" s="50">
        <v>71.5</v>
      </c>
      <c r="B35" s="50">
        <v>0.41657716</v>
      </c>
    </row>
    <row r="36">
      <c r="A36" s="50">
        <v>59.125</v>
      </c>
      <c r="B36" s="50">
        <v>0.908888876</v>
      </c>
    </row>
    <row r="37">
      <c r="A37" s="50">
        <v>71.27500153</v>
      </c>
      <c r="B37" s="50">
        <v>0.874286056</v>
      </c>
    </row>
    <row r="38">
      <c r="A38" s="50">
        <v>62.90000153</v>
      </c>
      <c r="B38" s="50">
        <v>0.835372388</v>
      </c>
    </row>
    <row r="39">
      <c r="A39" s="50">
        <v>54.65000153</v>
      </c>
      <c r="B39" s="50">
        <v>0.770350397</v>
      </c>
    </row>
    <row r="40">
      <c r="A40" s="50">
        <v>64.27500153</v>
      </c>
      <c r="B40" s="50">
        <v>0.834249735</v>
      </c>
    </row>
    <row r="41">
      <c r="A41" s="50">
        <v>67.65000153</v>
      </c>
      <c r="B41" s="50">
        <v>0.848249376</v>
      </c>
    </row>
    <row r="42">
      <c r="A42" s="50">
        <v>72.07499695</v>
      </c>
      <c r="B42" s="50">
        <v>0.692434132</v>
      </c>
    </row>
    <row r="43">
      <c r="A43" s="50">
        <v>61.20000076</v>
      </c>
      <c r="B43" s="50">
        <v>0.770741999</v>
      </c>
    </row>
    <row r="44">
      <c r="A44" s="50">
        <v>63.17499924</v>
      </c>
      <c r="B44" s="50">
        <v>0.861708522</v>
      </c>
    </row>
    <row r="45">
      <c r="A45" s="50">
        <v>66.75</v>
      </c>
      <c r="B45" s="50">
        <v>0.766079903</v>
      </c>
    </row>
    <row r="46">
      <c r="A46" s="50">
        <v>71.40000153</v>
      </c>
      <c r="B46" s="50">
        <v>0.357812256</v>
      </c>
    </row>
    <row r="47">
      <c r="A47" s="50">
        <v>72.84999847</v>
      </c>
      <c r="B47" s="50">
        <v>0.654698849</v>
      </c>
    </row>
    <row r="48">
      <c r="A48" s="50">
        <v>72.125</v>
      </c>
      <c r="B48" s="50">
        <v>0.818708301</v>
      </c>
    </row>
    <row r="49">
      <c r="A49" s="50">
        <v>56.52500153</v>
      </c>
      <c r="B49" s="50">
        <v>0.742839873</v>
      </c>
    </row>
    <row r="50">
      <c r="A50" s="50">
        <v>70.02500153</v>
      </c>
      <c r="B50" s="50">
        <v>0.88399142</v>
      </c>
    </row>
    <row r="51">
      <c r="A51" s="50">
        <v>69.22499847</v>
      </c>
      <c r="B51" s="50">
        <v>0.667024732</v>
      </c>
    </row>
    <row r="52">
      <c r="A52" s="50">
        <v>71.375</v>
      </c>
      <c r="B52" s="50">
        <v>0.892955482</v>
      </c>
    </row>
    <row r="53">
      <c r="A53" s="50">
        <v>67.17500305</v>
      </c>
      <c r="B53" s="50">
        <v>0.941487908</v>
      </c>
    </row>
    <row r="54">
      <c r="A54" s="50">
        <v>65.32499695</v>
      </c>
      <c r="B54" s="50">
        <v>0.766522646</v>
      </c>
    </row>
    <row r="55">
      <c r="A55" s="50">
        <v>60.29999924</v>
      </c>
      <c r="B55" s="50">
        <v>0.854231179</v>
      </c>
    </row>
    <row r="56">
      <c r="A56" s="50">
        <v>55.29999924</v>
      </c>
      <c r="B56" s="50">
        <v>0.861837387</v>
      </c>
    </row>
    <row r="57">
      <c r="A57" s="50">
        <v>71.22499847</v>
      </c>
      <c r="B57" s="50">
        <v>0.762208223</v>
      </c>
    </row>
    <row r="58">
      <c r="A58" s="50">
        <v>73.92500305</v>
      </c>
      <c r="B58" s="50">
        <v>0.747344434</v>
      </c>
    </row>
    <row r="59">
      <c r="A59" s="50">
        <v>72.47499847</v>
      </c>
      <c r="B59" s="50">
        <v>0.673111916</v>
      </c>
    </row>
    <row r="60">
      <c r="A60" s="50">
        <v>72.27500153</v>
      </c>
      <c r="B60" s="50">
        <v>0.213236347</v>
      </c>
    </row>
    <row r="61">
      <c r="A61" s="50">
        <v>73.09999847</v>
      </c>
      <c r="B61" s="50">
        <v>0.234620094</v>
      </c>
    </row>
    <row r="62">
      <c r="A62" s="50">
        <v>59.84999847</v>
      </c>
      <c r="B62" s="50">
        <v>0.584417045</v>
      </c>
    </row>
    <row r="63">
      <c r="A63" s="50">
        <v>68.52500153</v>
      </c>
      <c r="B63" s="50">
        <v>0.867953539</v>
      </c>
    </row>
    <row r="64">
      <c r="A64" s="50">
        <v>57.70000076</v>
      </c>
      <c r="B64" s="50">
        <v>0.713181138</v>
      </c>
    </row>
    <row r="65">
      <c r="A65" s="50">
        <v>67.05000305</v>
      </c>
      <c r="B65" s="50">
        <v>0.908436537</v>
      </c>
    </row>
    <row r="66">
      <c r="A66" s="50">
        <v>64.67500305</v>
      </c>
      <c r="B66" s="50">
        <v>0.851863027</v>
      </c>
    </row>
    <row r="67">
      <c r="A67" s="50">
        <v>70.40000153</v>
      </c>
      <c r="B67" s="50">
        <v>0.426054806</v>
      </c>
    </row>
    <row r="68">
      <c r="A68" s="50">
        <v>65.72499847</v>
      </c>
      <c r="B68" s="50">
        <v>0.701127529</v>
      </c>
    </row>
    <row r="69">
      <c r="A69" s="50">
        <v>67.5</v>
      </c>
      <c r="B69" s="50">
        <v>0.631336689</v>
      </c>
    </row>
    <row r="70">
      <c r="A70" s="50">
        <v>65.59999847</v>
      </c>
      <c r="B70" s="50">
        <v>0.615844429</v>
      </c>
    </row>
    <row r="71">
      <c r="A71" s="50">
        <v>65.59999847</v>
      </c>
      <c r="B71" s="50">
        <v>0.703422904</v>
      </c>
    </row>
    <row r="72">
      <c r="A72" s="50">
        <v>54.52500153</v>
      </c>
      <c r="B72" s="50">
        <v>0.752632082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180</v>
      </c>
      <c r="B1" s="18" t="s">
        <v>184</v>
      </c>
    </row>
    <row r="2">
      <c r="A2" s="50">
        <v>0.724089622</v>
      </c>
      <c r="B2" s="50">
        <v>0.845501959</v>
      </c>
    </row>
    <row r="3">
      <c r="A3" s="50">
        <v>0.893329561</v>
      </c>
      <c r="B3" s="50">
        <v>0.810037434</v>
      </c>
    </row>
    <row r="4">
      <c r="A4" s="50">
        <v>0.811169267</v>
      </c>
      <c r="B4" s="50">
        <v>0.704730451</v>
      </c>
    </row>
    <row r="5">
      <c r="A5" s="50">
        <v>0.941673338</v>
      </c>
      <c r="B5" s="50">
        <v>0.545216978</v>
      </c>
    </row>
    <row r="6">
      <c r="A6" s="50">
        <v>0.876287401</v>
      </c>
      <c r="B6" s="50">
        <v>0.524212122</v>
      </c>
    </row>
    <row r="7">
      <c r="A7" s="50">
        <v>0.403707534</v>
      </c>
      <c r="B7" s="50">
        <v>0.61687237</v>
      </c>
    </row>
    <row r="8">
      <c r="A8" s="50">
        <v>0.922732711</v>
      </c>
      <c r="B8" s="50">
        <v>0.48338443</v>
      </c>
    </row>
    <row r="9">
      <c r="A9" s="50">
        <v>0.365682811</v>
      </c>
      <c r="B9" s="50">
        <v>0.579618931</v>
      </c>
    </row>
    <row r="10">
      <c r="A10" s="50">
        <v>0.823510289</v>
      </c>
      <c r="B10" s="50">
        <v>0.84024471</v>
      </c>
    </row>
    <row r="11">
      <c r="A11" s="50">
        <v>0.750399292</v>
      </c>
      <c r="B11" s="50">
        <v>0.830940306</v>
      </c>
    </row>
    <row r="12">
      <c r="A12" s="50">
        <v>0.865809739</v>
      </c>
      <c r="B12" s="50">
        <v>0.741963506</v>
      </c>
    </row>
    <row r="13">
      <c r="A13" s="50">
        <v>0.952761054</v>
      </c>
      <c r="B13" s="50">
        <v>0.941625774</v>
      </c>
    </row>
    <row r="14">
      <c r="A14" s="50">
        <v>0.78360188</v>
      </c>
      <c r="B14" s="50">
        <v>0.859684169</v>
      </c>
    </row>
    <row r="15">
      <c r="A15" s="50">
        <v>0.629108608</v>
      </c>
      <c r="B15" s="50">
        <v>0.849325359</v>
      </c>
    </row>
    <row r="16">
      <c r="A16" s="50">
        <v>0.929101527</v>
      </c>
      <c r="B16" s="50">
        <v>0.44200018</v>
      </c>
    </row>
    <row r="17">
      <c r="A17" s="50">
        <v>0.719671786</v>
      </c>
      <c r="B17" s="50">
        <v>0.805424452</v>
      </c>
    </row>
    <row r="18">
      <c r="A18" s="50">
        <v>0.886761963</v>
      </c>
      <c r="B18" s="50">
        <v>0.796396375</v>
      </c>
    </row>
    <row r="19">
      <c r="A19" s="50">
        <v>0.87694943</v>
      </c>
      <c r="B19" s="50">
        <v>0.862641215</v>
      </c>
    </row>
    <row r="20">
      <c r="A20" s="50">
        <v>0.471820921</v>
      </c>
      <c r="B20" s="50">
        <v>0.732310832</v>
      </c>
    </row>
    <row r="21">
      <c r="A21" s="50">
        <v>0.646345079</v>
      </c>
      <c r="B21" s="50">
        <v>0.759754062</v>
      </c>
    </row>
    <row r="22">
      <c r="A22" s="50">
        <v>0.901608407</v>
      </c>
      <c r="B22" s="50">
        <v>0.750560999</v>
      </c>
    </row>
    <row r="23">
      <c r="A23" s="50">
        <v>0.90998435</v>
      </c>
      <c r="B23" s="50">
        <v>0.87508148</v>
      </c>
    </row>
    <row r="24">
      <c r="A24" s="50">
        <v>0.970306337</v>
      </c>
      <c r="B24" s="50">
        <v>0.203140497</v>
      </c>
    </row>
    <row r="25">
      <c r="A25" s="50">
        <v>0.820422471</v>
      </c>
      <c r="B25" s="50">
        <v>0.655976236</v>
      </c>
    </row>
    <row r="26">
      <c r="A26" s="50">
        <v>0.825139701</v>
      </c>
      <c r="B26" s="50">
        <v>0.865789473</v>
      </c>
    </row>
    <row r="27">
      <c r="A27" s="50">
        <v>0.772380829</v>
      </c>
      <c r="B27" s="50">
        <v>0.621097445</v>
      </c>
    </row>
    <row r="28">
      <c r="A28" s="50">
        <v>0.933332503</v>
      </c>
      <c r="B28" s="50">
        <v>0.39030093</v>
      </c>
    </row>
    <row r="29">
      <c r="A29" s="50">
        <v>0.740167618</v>
      </c>
      <c r="B29" s="50">
        <v>0.793105245</v>
      </c>
    </row>
    <row r="30">
      <c r="A30" s="50">
        <v>0.974395156</v>
      </c>
      <c r="B30" s="50">
        <v>0.190206692</v>
      </c>
    </row>
    <row r="31">
      <c r="A31" s="50">
        <v>0.865514636</v>
      </c>
      <c r="B31" s="50">
        <v>0.532776713</v>
      </c>
    </row>
    <row r="32">
      <c r="A32" s="50">
        <v>0.775247753</v>
      </c>
      <c r="B32" s="50">
        <v>0.802774906</v>
      </c>
    </row>
    <row r="33">
      <c r="A33" s="50">
        <v>0.587696254</v>
      </c>
      <c r="B33" s="50">
        <v>0.883752167</v>
      </c>
    </row>
    <row r="34">
      <c r="A34" s="50">
        <v>0.754490972</v>
      </c>
      <c r="B34" s="50">
        <v>0.65517211</v>
      </c>
    </row>
    <row r="35">
      <c r="A35" s="50">
        <v>0.915808022</v>
      </c>
      <c r="B35" s="50">
        <v>0.41657716</v>
      </c>
    </row>
    <row r="36">
      <c r="A36" s="50">
        <v>0.628161311</v>
      </c>
      <c r="B36" s="50">
        <v>0.908888876</v>
      </c>
    </row>
    <row r="37">
      <c r="A37" s="50">
        <v>0.875312984</v>
      </c>
      <c r="B37" s="50">
        <v>0.874286056</v>
      </c>
    </row>
    <row r="38">
      <c r="A38" s="50">
        <v>0.806016386</v>
      </c>
      <c r="B38" s="50">
        <v>0.835372388</v>
      </c>
    </row>
    <row r="39">
      <c r="A39" s="50">
        <v>0.582017422</v>
      </c>
      <c r="B39" s="50">
        <v>0.770350397</v>
      </c>
    </row>
    <row r="40">
      <c r="A40" s="50">
        <v>0.728614807</v>
      </c>
      <c r="B40" s="50">
        <v>0.834249735</v>
      </c>
    </row>
    <row r="41">
      <c r="A41" s="50">
        <v>0.937058866</v>
      </c>
      <c r="B41" s="50">
        <v>0.848249376</v>
      </c>
    </row>
    <row r="42">
      <c r="A42" s="50">
        <v>0.984801114</v>
      </c>
      <c r="B42" s="50">
        <v>0.692434132</v>
      </c>
    </row>
    <row r="43">
      <c r="A43" s="50">
        <v>0.608045101</v>
      </c>
      <c r="B43" s="50">
        <v>0.770741999</v>
      </c>
    </row>
    <row r="44">
      <c r="A44" s="50">
        <v>0.834076643</v>
      </c>
      <c r="B44" s="50">
        <v>0.861708522</v>
      </c>
    </row>
    <row r="45">
      <c r="A45" s="50">
        <v>0.800070286</v>
      </c>
      <c r="B45" s="50">
        <v>0.766079903</v>
      </c>
    </row>
    <row r="46">
      <c r="A46" s="50">
        <v>0.906079292</v>
      </c>
      <c r="B46" s="50">
        <v>0.357812256</v>
      </c>
    </row>
    <row r="47">
      <c r="A47" s="50">
        <v>0.95365274</v>
      </c>
      <c r="B47" s="50">
        <v>0.654698849</v>
      </c>
    </row>
    <row r="48">
      <c r="A48" s="50">
        <v>0.869363606</v>
      </c>
      <c r="B48" s="50">
        <v>0.818708301</v>
      </c>
    </row>
    <row r="49">
      <c r="A49" s="50">
        <v>0.536297083</v>
      </c>
      <c r="B49" s="50">
        <v>0.742839873</v>
      </c>
    </row>
    <row r="50">
      <c r="A50" s="50">
        <v>0.822743475</v>
      </c>
      <c r="B50" s="50">
        <v>0.88399142</v>
      </c>
    </row>
    <row r="51">
      <c r="A51" s="50">
        <v>0.886446774</v>
      </c>
      <c r="B51" s="50">
        <v>0.667024732</v>
      </c>
    </row>
    <row r="52">
      <c r="A52" s="50">
        <v>0.862344146</v>
      </c>
      <c r="B52" s="50">
        <v>0.892955482</v>
      </c>
    </row>
    <row r="53">
      <c r="A53" s="50">
        <v>0.83033675</v>
      </c>
      <c r="B53" s="50">
        <v>0.941487908</v>
      </c>
    </row>
    <row r="54">
      <c r="A54" s="50">
        <v>0.919851005</v>
      </c>
      <c r="B54" s="50">
        <v>0.766522646</v>
      </c>
    </row>
    <row r="55">
      <c r="A55" s="50">
        <v>0.609188676</v>
      </c>
      <c r="B55" s="50">
        <v>0.854231179</v>
      </c>
    </row>
    <row r="56">
      <c r="A56" s="50">
        <v>0.502167702</v>
      </c>
      <c r="B56" s="50">
        <v>0.861837387</v>
      </c>
    </row>
    <row r="57">
      <c r="A57" s="50">
        <v>0.941756725</v>
      </c>
      <c r="B57" s="50">
        <v>0.762208223</v>
      </c>
    </row>
    <row r="58">
      <c r="A58" s="50">
        <v>0.81003511</v>
      </c>
      <c r="B58" s="50">
        <v>0.747344434</v>
      </c>
    </row>
    <row r="59">
      <c r="A59" s="50">
        <v>0.933899879</v>
      </c>
      <c r="B59" s="50">
        <v>0.673111916</v>
      </c>
    </row>
    <row r="60">
      <c r="A60" s="50">
        <v>0.949338436</v>
      </c>
      <c r="B60" s="50">
        <v>0.213236347</v>
      </c>
    </row>
    <row r="61">
      <c r="A61" s="50">
        <v>0.880787432</v>
      </c>
      <c r="B61" s="50">
        <v>0.234620094</v>
      </c>
    </row>
    <row r="62">
      <c r="A62" s="50">
        <v>0.600180984</v>
      </c>
      <c r="B62" s="50">
        <v>0.584417045</v>
      </c>
    </row>
    <row r="63">
      <c r="A63" s="50">
        <v>0.866995156</v>
      </c>
      <c r="B63" s="50">
        <v>0.867953539</v>
      </c>
    </row>
    <row r="64">
      <c r="A64" s="50">
        <v>0.57893008</v>
      </c>
      <c r="B64" s="50">
        <v>0.713181138</v>
      </c>
    </row>
    <row r="65">
      <c r="A65" s="50">
        <v>0.754739821</v>
      </c>
      <c r="B65" s="50">
        <v>0.908436537</v>
      </c>
    </row>
    <row r="66">
      <c r="A66" s="50">
        <v>0.863068104</v>
      </c>
      <c r="B66" s="50">
        <v>0.851863027</v>
      </c>
    </row>
    <row r="67">
      <c r="A67" s="50">
        <v>0.8634395</v>
      </c>
      <c r="B67" s="50">
        <v>0.426054806</v>
      </c>
    </row>
    <row r="68">
      <c r="A68" s="50">
        <v>0.900261819</v>
      </c>
      <c r="B68" s="50">
        <v>0.701127529</v>
      </c>
    </row>
    <row r="69">
      <c r="A69" s="50">
        <v>0.904825211</v>
      </c>
      <c r="B69" s="50">
        <v>0.631336689</v>
      </c>
    </row>
    <row r="70">
      <c r="A70" s="50">
        <v>0.878923297</v>
      </c>
      <c r="B70" s="50">
        <v>0.615844429</v>
      </c>
    </row>
    <row r="71">
      <c r="A71" s="50">
        <v>0.878744006</v>
      </c>
      <c r="B71" s="50">
        <v>0.703422904</v>
      </c>
    </row>
    <row r="72">
      <c r="A72" s="50">
        <v>0.666171908</v>
      </c>
      <c r="B72" s="50">
        <v>0.752632082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180</v>
      </c>
      <c r="B1" s="17" t="s">
        <v>183</v>
      </c>
    </row>
    <row r="2">
      <c r="A2" s="50">
        <v>0.724089622</v>
      </c>
      <c r="B2" s="50">
        <v>-0.065987259</v>
      </c>
    </row>
    <row r="3">
      <c r="A3" s="50">
        <v>0.893329561</v>
      </c>
      <c r="B3" s="50">
        <v>-0.127506226</v>
      </c>
    </row>
    <row r="4">
      <c r="A4" s="50">
        <v>0.811169267</v>
      </c>
      <c r="B4" s="50">
        <v>-0.154325441</v>
      </c>
    </row>
    <row r="5">
      <c r="A5" s="50">
        <v>0.941673338</v>
      </c>
      <c r="B5" s="50">
        <v>0.15346466</v>
      </c>
    </row>
    <row r="6">
      <c r="A6" s="50">
        <v>0.876287401</v>
      </c>
      <c r="B6" s="50">
        <v>0.139042094</v>
      </c>
    </row>
    <row r="7">
      <c r="A7" s="50">
        <v>0.403707534</v>
      </c>
      <c r="B7" s="50">
        <v>-0.054776076</v>
      </c>
    </row>
    <row r="8">
      <c r="A8" s="50">
        <v>0.922732711</v>
      </c>
      <c r="B8" s="50">
        <v>0.096943997</v>
      </c>
    </row>
    <row r="9">
      <c r="A9" s="50">
        <v>0.365682811</v>
      </c>
      <c r="B9" s="50">
        <v>-0.029674673</v>
      </c>
    </row>
    <row r="10">
      <c r="A10" s="50">
        <v>0.823510289</v>
      </c>
      <c r="B10" s="50">
        <v>-0.080244467</v>
      </c>
    </row>
    <row r="11">
      <c r="A11" s="50">
        <v>0.750399292</v>
      </c>
      <c r="B11" s="50">
        <v>-0.21462056</v>
      </c>
    </row>
    <row r="12">
      <c r="A12" s="50">
        <v>0.865809739</v>
      </c>
      <c r="B12" s="50">
        <v>-0.060690548</v>
      </c>
    </row>
    <row r="13">
      <c r="A13" s="50">
        <v>0.952761054</v>
      </c>
      <c r="B13" s="50">
        <v>-0.145212695</v>
      </c>
    </row>
    <row r="14">
      <c r="A14" s="50">
        <v>0.78360188</v>
      </c>
      <c r="B14" s="50">
        <v>0.154094294</v>
      </c>
    </row>
    <row r="15">
      <c r="A15" s="50">
        <v>0.629108608</v>
      </c>
      <c r="B15" s="50">
        <v>0.025319204</v>
      </c>
    </row>
    <row r="16">
      <c r="A16" s="50">
        <v>0.929101527</v>
      </c>
      <c r="B16" s="50">
        <v>0.221541926</v>
      </c>
    </row>
    <row r="17">
      <c r="A17" s="50">
        <v>0.719671786</v>
      </c>
      <c r="B17" s="50">
        <v>0.221161678</v>
      </c>
    </row>
    <row r="18">
      <c r="A18" s="50">
        <v>0.886761963</v>
      </c>
      <c r="B18" s="50">
        <v>-0.010977617</v>
      </c>
    </row>
    <row r="19">
      <c r="A19" s="50">
        <v>0.87694943</v>
      </c>
      <c r="B19" s="50">
        <v>-0.161807224</v>
      </c>
    </row>
    <row r="20">
      <c r="A20" s="50">
        <v>0.471820921</v>
      </c>
      <c r="B20" s="50">
        <v>-0.014281231</v>
      </c>
    </row>
    <row r="21">
      <c r="A21" s="50">
        <v>0.646345079</v>
      </c>
      <c r="B21" s="50">
        <v>0.027624207</v>
      </c>
    </row>
    <row r="22">
      <c r="A22" s="50">
        <v>0.901608407</v>
      </c>
      <c r="B22" s="50">
        <v>-0.047002032</v>
      </c>
    </row>
    <row r="23">
      <c r="A23" s="50">
        <v>0.90998435</v>
      </c>
      <c r="B23" s="50">
        <v>-0.212666839</v>
      </c>
    </row>
    <row r="24">
      <c r="A24" s="50">
        <v>0.970306337</v>
      </c>
      <c r="B24" s="50">
        <v>0.224115312</v>
      </c>
    </row>
    <row r="25">
      <c r="A25" s="50">
        <v>0.820422471</v>
      </c>
      <c r="B25" s="50">
        <v>-0.083819024</v>
      </c>
    </row>
    <row r="26">
      <c r="A26" s="50">
        <v>0.825139701</v>
      </c>
      <c r="B26" s="50">
        <v>-0.079987943</v>
      </c>
    </row>
    <row r="27">
      <c r="A27" s="50">
        <v>0.772380829</v>
      </c>
      <c r="B27" s="50">
        <v>-0.112227663</v>
      </c>
    </row>
    <row r="28">
      <c r="A28" s="50">
        <v>0.933332503</v>
      </c>
      <c r="B28" s="50">
        <v>0.13574183</v>
      </c>
    </row>
    <row r="29">
      <c r="A29" s="50">
        <v>0.740167618</v>
      </c>
      <c r="B29" s="50">
        <v>0.361245096</v>
      </c>
    </row>
    <row r="30">
      <c r="A30" s="50">
        <v>0.974395156</v>
      </c>
      <c r="B30" s="50">
        <v>0.102147363</v>
      </c>
    </row>
    <row r="31">
      <c r="A31" s="50">
        <v>0.865514636</v>
      </c>
      <c r="B31" s="50">
        <v>-0.024987714</v>
      </c>
    </row>
    <row r="32">
      <c r="A32" s="50">
        <v>0.775247753</v>
      </c>
      <c r="B32" s="50">
        <v>-0.164365619</v>
      </c>
    </row>
    <row r="33">
      <c r="A33" s="50">
        <v>0.587696254</v>
      </c>
      <c r="B33" s="50">
        <v>0.364203513</v>
      </c>
    </row>
    <row r="34">
      <c r="A34" s="50">
        <v>0.754490972</v>
      </c>
      <c r="B34" s="50">
        <v>-0.252852231</v>
      </c>
    </row>
    <row r="35">
      <c r="A35" s="50">
        <v>0.915808022</v>
      </c>
      <c r="B35" s="50">
        <v>0.080924116</v>
      </c>
    </row>
    <row r="36">
      <c r="A36" s="50">
        <v>0.628161311</v>
      </c>
      <c r="B36" s="50">
        <v>0.117221721</v>
      </c>
    </row>
    <row r="37">
      <c r="A37" s="50">
        <v>0.875312984</v>
      </c>
      <c r="B37" s="50">
        <v>-0.316424966</v>
      </c>
    </row>
    <row r="38">
      <c r="A38" s="50">
        <v>0.806016386</v>
      </c>
      <c r="B38" s="50">
        <v>-0.057260394</v>
      </c>
    </row>
    <row r="39">
      <c r="A39" s="50">
        <v>0.582017422</v>
      </c>
      <c r="B39" s="50">
        <v>0.139162883</v>
      </c>
    </row>
    <row r="40">
      <c r="A40" s="50">
        <v>0.728614807</v>
      </c>
      <c r="B40" s="50">
        <v>0.081259228</v>
      </c>
    </row>
    <row r="41">
      <c r="A41" s="50">
        <v>0.937058866</v>
      </c>
      <c r="B41" s="50">
        <v>-0.008475153</v>
      </c>
    </row>
    <row r="42">
      <c r="A42" s="50">
        <v>0.984801114</v>
      </c>
      <c r="B42" s="50">
        <v>0.221910581</v>
      </c>
    </row>
    <row r="43">
      <c r="A43" s="50">
        <v>0.608045101</v>
      </c>
      <c r="B43" s="50">
        <v>0.089502126</v>
      </c>
    </row>
    <row r="44">
      <c r="A44" s="50">
        <v>0.834076643</v>
      </c>
      <c r="B44" s="50">
        <v>0.518823147</v>
      </c>
    </row>
    <row r="45">
      <c r="A45" s="50">
        <v>0.800070286</v>
      </c>
      <c r="B45" s="50">
        <v>0.211653218</v>
      </c>
    </row>
    <row r="46">
      <c r="A46" s="50">
        <v>0.906079292</v>
      </c>
      <c r="B46" s="50">
        <v>0.140264258</v>
      </c>
    </row>
    <row r="47">
      <c r="A47" s="50">
        <v>0.95365274</v>
      </c>
      <c r="B47" s="50">
        <v>-0.004873357</v>
      </c>
    </row>
    <row r="48">
      <c r="A48" s="50">
        <v>0.869363606</v>
      </c>
      <c r="B48" s="50">
        <v>0.028278332</v>
      </c>
    </row>
    <row r="49">
      <c r="A49" s="50">
        <v>0.536297083</v>
      </c>
      <c r="B49" s="50">
        <v>-0.005134096</v>
      </c>
    </row>
    <row r="50">
      <c r="A50" s="50">
        <v>0.822743475</v>
      </c>
      <c r="B50" s="50">
        <v>-0.177565202</v>
      </c>
    </row>
    <row r="51">
      <c r="A51" s="50">
        <v>0.886446774</v>
      </c>
      <c r="B51" s="50">
        <v>-0.206587344</v>
      </c>
    </row>
    <row r="52">
      <c r="A52" s="50">
        <v>0.862344146</v>
      </c>
      <c r="B52" s="50">
        <v>-0.137060419</v>
      </c>
    </row>
    <row r="53">
      <c r="A53" s="50">
        <v>0.83033675</v>
      </c>
      <c r="B53" s="50">
        <v>-0.171969727</v>
      </c>
    </row>
    <row r="54">
      <c r="A54" s="50">
        <v>0.919851005</v>
      </c>
      <c r="B54" s="50">
        <v>-0.07043764</v>
      </c>
    </row>
    <row r="55">
      <c r="A55" s="50">
        <v>0.609188676</v>
      </c>
      <c r="B55" s="50">
        <v>0.051875819</v>
      </c>
    </row>
    <row r="56">
      <c r="A56" s="50">
        <v>0.502167702</v>
      </c>
      <c r="B56" s="50">
        <v>0.10053613</v>
      </c>
    </row>
    <row r="57">
      <c r="A57" s="50">
        <v>0.941756725</v>
      </c>
      <c r="B57" s="50">
        <v>0.101480678</v>
      </c>
    </row>
    <row r="58">
      <c r="A58" s="50">
        <v>0.81003511</v>
      </c>
      <c r="B58" s="50">
        <v>0.00342142</v>
      </c>
    </row>
    <row r="59">
      <c r="A59" s="50">
        <v>0.933899879</v>
      </c>
      <c r="B59" s="50">
        <v>0.00120831</v>
      </c>
    </row>
    <row r="60">
      <c r="A60" s="50">
        <v>0.949338436</v>
      </c>
      <c r="B60" s="50">
        <v>0.234011218</v>
      </c>
    </row>
    <row r="61">
      <c r="A61" s="50">
        <v>0.880787432</v>
      </c>
      <c r="B61" s="50">
        <v>0.128131226</v>
      </c>
    </row>
    <row r="62">
      <c r="A62" s="50">
        <v>0.600180984</v>
      </c>
      <c r="B62" s="50">
        <v>0.136041611</v>
      </c>
    </row>
    <row r="63">
      <c r="A63" s="50">
        <v>0.866995156</v>
      </c>
      <c r="B63" s="50">
        <v>0.301083535</v>
      </c>
    </row>
    <row r="64">
      <c r="A64" s="50">
        <v>0.57893008</v>
      </c>
      <c r="B64" s="50">
        <v>0.006935479</v>
      </c>
    </row>
    <row r="65">
      <c r="A65" s="50">
        <v>0.754739821</v>
      </c>
      <c r="B65" s="50">
        <v>-0.230852157</v>
      </c>
    </row>
    <row r="66">
      <c r="A66" s="50">
        <v>0.863068104</v>
      </c>
      <c r="B66" s="50">
        <v>0.427582234</v>
      </c>
    </row>
    <row r="67">
      <c r="A67" s="50">
        <v>0.8634395</v>
      </c>
      <c r="B67" s="50">
        <v>0.309394181</v>
      </c>
    </row>
    <row r="68">
      <c r="A68" s="50">
        <v>0.900261819</v>
      </c>
      <c r="B68" s="50">
        <v>0.190581053</v>
      </c>
    </row>
    <row r="69">
      <c r="A69" s="50">
        <v>0.904825211</v>
      </c>
      <c r="B69" s="50">
        <v>-0.051668242</v>
      </c>
    </row>
    <row r="70">
      <c r="A70" s="50">
        <v>0.878923297</v>
      </c>
      <c r="B70" s="50">
        <v>0.308950752</v>
      </c>
    </row>
    <row r="71">
      <c r="A71" s="50">
        <v>0.878744006</v>
      </c>
      <c r="B71" s="50">
        <v>-0.178986996</v>
      </c>
    </row>
    <row r="72">
      <c r="A72" s="50">
        <v>0.666171908</v>
      </c>
      <c r="B72" s="50">
        <v>-0.069513284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180</v>
      </c>
      <c r="B1" s="17" t="s">
        <v>182</v>
      </c>
    </row>
    <row r="2">
      <c r="A2" s="50">
        <v>0.724089622</v>
      </c>
      <c r="B2" s="50">
        <v>0.802249789</v>
      </c>
    </row>
    <row r="3">
      <c r="A3" s="50">
        <v>0.893329561</v>
      </c>
      <c r="B3" s="50">
        <v>0.825188935</v>
      </c>
    </row>
    <row r="4">
      <c r="A4" s="50">
        <v>0.811169267</v>
      </c>
      <c r="B4" s="50">
        <v>0.789598525</v>
      </c>
    </row>
    <row r="5">
      <c r="A5" s="50">
        <v>0.941673338</v>
      </c>
      <c r="B5" s="50">
        <v>0.853776991</v>
      </c>
    </row>
    <row r="6">
      <c r="A6" s="50">
        <v>0.876287401</v>
      </c>
      <c r="B6" s="50">
        <v>0.855502605</v>
      </c>
    </row>
    <row r="7">
      <c r="A7" s="50">
        <v>0.403707534</v>
      </c>
      <c r="B7" s="50">
        <v>0.86457628</v>
      </c>
    </row>
    <row r="8">
      <c r="A8" s="50">
        <v>0.922732711</v>
      </c>
      <c r="B8" s="50">
        <v>0.889889002</v>
      </c>
    </row>
    <row r="9">
      <c r="A9" s="50">
        <v>0.365682811</v>
      </c>
      <c r="B9" s="50">
        <v>0.714036763</v>
      </c>
    </row>
    <row r="10">
      <c r="A10" s="50">
        <v>0.823510289</v>
      </c>
      <c r="B10" s="50">
        <v>0.86501044</v>
      </c>
    </row>
    <row r="11">
      <c r="A11" s="50">
        <v>0.750399292</v>
      </c>
      <c r="B11" s="50">
        <v>0.739403069</v>
      </c>
    </row>
    <row r="12">
      <c r="A12" s="50">
        <v>0.865809739</v>
      </c>
      <c r="B12" s="50">
        <v>0.82977134</v>
      </c>
    </row>
    <row r="13">
      <c r="A13" s="50">
        <v>0.952761054</v>
      </c>
      <c r="B13" s="50">
        <v>0.741359413</v>
      </c>
    </row>
    <row r="14">
      <c r="A14" s="50">
        <v>0.78360188</v>
      </c>
      <c r="B14" s="50">
        <v>0.946244061</v>
      </c>
    </row>
    <row r="15">
      <c r="A15" s="50">
        <v>0.629108608</v>
      </c>
      <c r="B15" s="50">
        <v>0.674506366</v>
      </c>
    </row>
    <row r="16">
      <c r="A16" s="50">
        <v>0.929101527</v>
      </c>
      <c r="B16" s="50">
        <v>0.838263929</v>
      </c>
    </row>
    <row r="17">
      <c r="A17" s="50">
        <v>0.719671786</v>
      </c>
      <c r="B17" s="50">
        <v>0.679479539</v>
      </c>
    </row>
    <row r="18">
      <c r="A18" s="50">
        <v>0.886761963</v>
      </c>
      <c r="B18" s="50">
        <v>0.793485582</v>
      </c>
    </row>
    <row r="19">
      <c r="A19" s="50">
        <v>0.87694943</v>
      </c>
      <c r="B19" s="50">
        <v>0.799183786</v>
      </c>
    </row>
    <row r="20">
      <c r="A20" s="50">
        <v>0.471820921</v>
      </c>
      <c r="B20" s="50">
        <v>0.480553567</v>
      </c>
    </row>
    <row r="21">
      <c r="A21" s="50">
        <v>0.646345079</v>
      </c>
      <c r="B21" s="50">
        <v>0.69769448</v>
      </c>
    </row>
    <row r="22">
      <c r="A22" s="50">
        <v>0.901608407</v>
      </c>
      <c r="B22" s="50">
        <v>0.910026312</v>
      </c>
    </row>
    <row r="23">
      <c r="A23" s="50">
        <v>0.90998435</v>
      </c>
      <c r="B23" s="50">
        <v>0.593485951</v>
      </c>
    </row>
    <row r="24">
      <c r="A24" s="50">
        <v>0.970306337</v>
      </c>
      <c r="B24" s="50">
        <v>0.929547489</v>
      </c>
    </row>
    <row r="25">
      <c r="A25" s="50">
        <v>0.820422471</v>
      </c>
      <c r="B25" s="50">
        <v>0.853301883</v>
      </c>
    </row>
    <row r="26">
      <c r="A26" s="50">
        <v>0.825139701</v>
      </c>
      <c r="B26" s="50">
        <v>0.758587241</v>
      </c>
    </row>
    <row r="27">
      <c r="A27" s="50">
        <v>0.772380829</v>
      </c>
      <c r="B27" s="50">
        <v>0.914063275</v>
      </c>
    </row>
    <row r="28">
      <c r="A28" s="50">
        <v>0.933332503</v>
      </c>
      <c r="B28" s="50">
        <v>0.903950691</v>
      </c>
    </row>
    <row r="29">
      <c r="A29" s="50">
        <v>0.740167618</v>
      </c>
      <c r="B29" s="50">
        <v>0.67365855</v>
      </c>
    </row>
    <row r="30">
      <c r="A30" s="50">
        <v>0.974395156</v>
      </c>
      <c r="B30" s="50">
        <v>0.958609104</v>
      </c>
    </row>
    <row r="31">
      <c r="A31" s="50">
        <v>0.865514636</v>
      </c>
      <c r="B31" s="50">
        <v>0.798249364</v>
      </c>
    </row>
    <row r="32">
      <c r="A32" s="50">
        <v>0.775247753</v>
      </c>
      <c r="B32" s="50">
        <v>0.69927603</v>
      </c>
    </row>
    <row r="33">
      <c r="A33" s="50">
        <v>0.587696254</v>
      </c>
      <c r="B33" s="50">
        <v>0.599087417</v>
      </c>
    </row>
    <row r="34">
      <c r="A34" s="50">
        <v>0.754490972</v>
      </c>
      <c r="B34" s="50">
        <v>0.820903182</v>
      </c>
    </row>
    <row r="35">
      <c r="A35" s="50">
        <v>0.915808022</v>
      </c>
      <c r="B35" s="50">
        <v>0.895221889</v>
      </c>
    </row>
    <row r="36">
      <c r="A36" s="50">
        <v>0.628161311</v>
      </c>
      <c r="B36" s="50">
        <v>0.786439955</v>
      </c>
    </row>
    <row r="37">
      <c r="A37" s="50">
        <v>0.875312984</v>
      </c>
      <c r="B37" s="50">
        <v>0.562556148</v>
      </c>
    </row>
    <row r="38">
      <c r="A38" s="50">
        <v>0.806016386</v>
      </c>
      <c r="B38" s="50">
        <v>0.856143475</v>
      </c>
    </row>
    <row r="39">
      <c r="A39" s="50">
        <v>0.582017422</v>
      </c>
      <c r="B39" s="50">
        <v>0.729232073</v>
      </c>
    </row>
    <row r="40">
      <c r="A40" s="50">
        <v>0.728614807</v>
      </c>
      <c r="B40" s="50">
        <v>0.851199389</v>
      </c>
    </row>
    <row r="41">
      <c r="A41" s="50">
        <v>0.937058866</v>
      </c>
      <c r="B41" s="50">
        <v>0.775502026</v>
      </c>
    </row>
    <row r="42">
      <c r="A42" s="50">
        <v>0.984801114</v>
      </c>
      <c r="B42" s="50">
        <v>0.935669005</v>
      </c>
    </row>
    <row r="43">
      <c r="A43" s="50">
        <v>0.608045101</v>
      </c>
      <c r="B43" s="50">
        <v>0.893131018</v>
      </c>
    </row>
    <row r="44">
      <c r="A44" s="50">
        <v>0.834076643</v>
      </c>
      <c r="B44" s="50">
        <v>0.903250694</v>
      </c>
    </row>
    <row r="45">
      <c r="A45" s="50">
        <v>0.800070286</v>
      </c>
      <c r="B45" s="50">
        <v>0.570203483</v>
      </c>
    </row>
    <row r="46">
      <c r="A46" s="50">
        <v>0.906079292</v>
      </c>
      <c r="B46" s="50">
        <v>0.895009518</v>
      </c>
    </row>
    <row r="47">
      <c r="A47" s="50">
        <v>0.95365274</v>
      </c>
      <c r="B47" s="50">
        <v>0.774947405</v>
      </c>
    </row>
    <row r="48">
      <c r="A48" s="50">
        <v>0.869363606</v>
      </c>
      <c r="B48" s="50">
        <v>0.710519016</v>
      </c>
    </row>
    <row r="49">
      <c r="A49" s="50">
        <v>0.536297083</v>
      </c>
      <c r="B49" s="50">
        <v>0.713349819</v>
      </c>
    </row>
    <row r="50">
      <c r="A50" s="50">
        <v>0.822743475</v>
      </c>
      <c r="B50" s="50">
        <v>0.764267087</v>
      </c>
    </row>
    <row r="51">
      <c r="A51" s="50">
        <v>0.886446774</v>
      </c>
      <c r="B51" s="50">
        <v>0.800018609</v>
      </c>
    </row>
    <row r="52">
      <c r="A52" s="50">
        <v>0.862344146</v>
      </c>
      <c r="B52" s="50">
        <v>0.903218091</v>
      </c>
    </row>
    <row r="53">
      <c r="A53" s="50">
        <v>0.83033675</v>
      </c>
      <c r="B53" s="50">
        <v>0.836366534</v>
      </c>
    </row>
    <row r="54">
      <c r="A54" s="50">
        <v>0.919851005</v>
      </c>
      <c r="B54" s="50">
        <v>0.776063859</v>
      </c>
    </row>
    <row r="55">
      <c r="A55" s="50">
        <v>0.609188676</v>
      </c>
      <c r="B55" s="50">
        <v>0.758471966</v>
      </c>
    </row>
    <row r="56">
      <c r="A56" s="50">
        <v>0.502167702</v>
      </c>
      <c r="B56" s="50">
        <v>0.659596384</v>
      </c>
    </row>
    <row r="57">
      <c r="A57" s="50">
        <v>0.941756725</v>
      </c>
      <c r="B57" s="50">
        <v>0.930381835</v>
      </c>
    </row>
    <row r="58">
      <c r="A58" s="50">
        <v>0.81003511</v>
      </c>
      <c r="B58" s="50">
        <v>0.723479927</v>
      </c>
    </row>
    <row r="59">
      <c r="A59" s="50">
        <v>0.933899879</v>
      </c>
      <c r="B59" s="50">
        <v>0.781408846</v>
      </c>
    </row>
    <row r="60">
      <c r="A60" s="50">
        <v>0.949338436</v>
      </c>
      <c r="B60" s="50">
        <v>0.939461946</v>
      </c>
    </row>
    <row r="61">
      <c r="A61" s="50">
        <v>0.880787432</v>
      </c>
      <c r="B61" s="50">
        <v>0.848361075</v>
      </c>
    </row>
    <row r="62">
      <c r="A62" s="50">
        <v>0.600180984</v>
      </c>
      <c r="B62" s="50">
        <v>0.856139898</v>
      </c>
    </row>
    <row r="63">
      <c r="A63" s="50">
        <v>0.866995156</v>
      </c>
      <c r="B63" s="50">
        <v>0.880613744</v>
      </c>
    </row>
    <row r="64">
      <c r="A64" s="50">
        <v>0.57893008</v>
      </c>
      <c r="B64" s="50">
        <v>0.695722461</v>
      </c>
    </row>
    <row r="65">
      <c r="A65" s="50">
        <v>0.754739821</v>
      </c>
      <c r="B65" s="50">
        <v>0.474189252</v>
      </c>
    </row>
    <row r="66">
      <c r="A66" s="50">
        <v>0.863068104</v>
      </c>
      <c r="B66" s="50">
        <v>0.829034388</v>
      </c>
    </row>
    <row r="67">
      <c r="A67" s="50">
        <v>0.8634395</v>
      </c>
      <c r="B67" s="50">
        <v>0.857062578</v>
      </c>
    </row>
    <row r="68">
      <c r="A68" s="50">
        <v>0.900261819</v>
      </c>
      <c r="B68" s="50">
        <v>0.735639811</v>
      </c>
    </row>
    <row r="69">
      <c r="A69" s="50">
        <v>0.904825211</v>
      </c>
      <c r="B69" s="50">
        <v>0.877968609</v>
      </c>
    </row>
    <row r="70">
      <c r="A70" s="50">
        <v>0.878923297</v>
      </c>
      <c r="B70" s="50">
        <v>0.959019244</v>
      </c>
    </row>
    <row r="71">
      <c r="A71" s="50">
        <v>0.878744006</v>
      </c>
      <c r="B71" s="50">
        <v>0.975405157</v>
      </c>
    </row>
    <row r="72">
      <c r="A72" s="50">
        <v>0.666171908</v>
      </c>
      <c r="B72" s="50">
        <v>0.651987135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180</v>
      </c>
      <c r="B1" s="12" t="s">
        <v>181</v>
      </c>
    </row>
    <row r="2">
      <c r="A2" s="3">
        <v>0.724089622</v>
      </c>
      <c r="B2" s="3">
        <v>69.17500305</v>
      </c>
    </row>
    <row r="3">
      <c r="A3" s="3">
        <v>0.893329561</v>
      </c>
      <c r="B3" s="3">
        <v>67.25</v>
      </c>
    </row>
    <row r="4">
      <c r="A4" s="3">
        <v>0.811169267</v>
      </c>
      <c r="B4" s="3">
        <v>67.92500305</v>
      </c>
    </row>
    <row r="5">
      <c r="A5" s="3">
        <v>0.941673338</v>
      </c>
      <c r="B5" s="3">
        <v>71.125</v>
      </c>
    </row>
    <row r="6">
      <c r="A6" s="3">
        <v>0.876287401</v>
      </c>
      <c r="B6" s="3">
        <v>71.27500153</v>
      </c>
    </row>
    <row r="7">
      <c r="A7" s="3">
        <v>0.403707534</v>
      </c>
      <c r="B7" s="3">
        <v>64.67500305</v>
      </c>
    </row>
    <row r="8">
      <c r="A8" s="3">
        <v>0.922732711</v>
      </c>
      <c r="B8" s="3">
        <v>71.05000305</v>
      </c>
    </row>
    <row r="9">
      <c r="A9" s="3">
        <v>0.365682811</v>
      </c>
      <c r="B9" s="3">
        <v>56.40000153</v>
      </c>
    </row>
    <row r="10">
      <c r="A10" s="3">
        <v>0.823510289</v>
      </c>
      <c r="B10" s="3">
        <v>63.75</v>
      </c>
    </row>
    <row r="11">
      <c r="A11" s="3">
        <v>0.750399292</v>
      </c>
      <c r="B11" s="3">
        <v>54.72499847</v>
      </c>
    </row>
    <row r="12">
      <c r="A12" s="3">
        <v>0.865809739</v>
      </c>
      <c r="B12" s="3">
        <v>65.92500305</v>
      </c>
    </row>
    <row r="13">
      <c r="A13" s="3">
        <v>0.952761054</v>
      </c>
      <c r="B13" s="3">
        <v>66.59999847</v>
      </c>
    </row>
    <row r="14">
      <c r="A14" s="3">
        <v>0.78360188</v>
      </c>
      <c r="B14" s="3">
        <v>62.09999847</v>
      </c>
    </row>
    <row r="15">
      <c r="A15" s="3">
        <v>0.629108608</v>
      </c>
      <c r="B15" s="3">
        <v>56.52500153</v>
      </c>
    </row>
    <row r="16">
      <c r="A16" s="3">
        <v>0.929101527</v>
      </c>
      <c r="B16" s="3">
        <v>71.44999695</v>
      </c>
    </row>
    <row r="17">
      <c r="A17" s="3">
        <v>0.719671786</v>
      </c>
      <c r="B17" s="3">
        <v>53.125</v>
      </c>
    </row>
    <row r="18">
      <c r="A18" s="3">
        <v>0.886761963</v>
      </c>
      <c r="B18" s="3">
        <v>70.44999695</v>
      </c>
    </row>
    <row r="19">
      <c r="A19" s="3">
        <v>0.87694943</v>
      </c>
      <c r="B19" s="3">
        <v>69.52500153</v>
      </c>
    </row>
    <row r="20">
      <c r="A20" s="3">
        <v>0.471820921</v>
      </c>
      <c r="B20" s="3">
        <v>59.42499924</v>
      </c>
    </row>
    <row r="21">
      <c r="A21" s="3">
        <v>0.646345079</v>
      </c>
      <c r="B21" s="3">
        <v>57.17499924</v>
      </c>
    </row>
    <row r="22">
      <c r="A22" s="3">
        <v>0.901608407</v>
      </c>
      <c r="B22" s="3">
        <v>70.0</v>
      </c>
    </row>
    <row r="23">
      <c r="A23" s="3">
        <v>0.90998435</v>
      </c>
      <c r="B23" s="3">
        <v>69.125</v>
      </c>
    </row>
    <row r="24">
      <c r="A24" s="3">
        <v>0.970306337</v>
      </c>
      <c r="B24" s="3">
        <v>71.375</v>
      </c>
    </row>
    <row r="25">
      <c r="A25" s="3">
        <v>0.820422471</v>
      </c>
      <c r="B25" s="3">
        <v>64.59999847</v>
      </c>
    </row>
    <row r="26">
      <c r="A26" s="3">
        <v>0.825139701</v>
      </c>
      <c r="B26" s="3">
        <v>69.25</v>
      </c>
    </row>
    <row r="27">
      <c r="A27" s="3">
        <v>0.772380829</v>
      </c>
      <c r="B27" s="3">
        <v>65.94999695</v>
      </c>
    </row>
    <row r="28">
      <c r="A28" s="3">
        <v>0.933332503</v>
      </c>
      <c r="B28" s="3">
        <v>69.875</v>
      </c>
    </row>
    <row r="29">
      <c r="A29" s="3">
        <v>0.740167618</v>
      </c>
      <c r="B29" s="3">
        <v>61.09999847</v>
      </c>
    </row>
    <row r="30">
      <c r="A30" s="3">
        <v>0.974395156</v>
      </c>
      <c r="B30" s="3">
        <v>71.22499847</v>
      </c>
    </row>
    <row r="31">
      <c r="A31" s="3">
        <v>0.865514636</v>
      </c>
      <c r="B31" s="3">
        <v>72.40000153</v>
      </c>
    </row>
    <row r="32">
      <c r="A32" s="3">
        <v>0.775247753</v>
      </c>
      <c r="B32" s="3">
        <v>58.57500076</v>
      </c>
    </row>
    <row r="33">
      <c r="A33" s="3">
        <v>0.587696254</v>
      </c>
      <c r="B33" s="3">
        <v>57.90000153</v>
      </c>
    </row>
    <row r="34">
      <c r="A34" s="3">
        <v>0.754490972</v>
      </c>
      <c r="B34" s="3">
        <v>65.07499695</v>
      </c>
    </row>
    <row r="35">
      <c r="A35" s="3">
        <v>0.915808022</v>
      </c>
      <c r="B35" s="3">
        <v>71.5</v>
      </c>
    </row>
    <row r="36">
      <c r="A36" s="3">
        <v>0.628161311</v>
      </c>
      <c r="B36" s="3">
        <v>59.125</v>
      </c>
    </row>
    <row r="37">
      <c r="A37" s="3">
        <v>0.875312984</v>
      </c>
      <c r="B37" s="3">
        <v>71.27500153</v>
      </c>
    </row>
    <row r="38">
      <c r="A38" s="3">
        <v>0.806016386</v>
      </c>
      <c r="B38" s="3">
        <v>62.90000153</v>
      </c>
    </row>
    <row r="39">
      <c r="A39" s="3">
        <v>0.582017422</v>
      </c>
      <c r="B39" s="3">
        <v>54.65000153</v>
      </c>
    </row>
    <row r="40">
      <c r="A40" s="3">
        <v>0.728614807</v>
      </c>
      <c r="B40" s="3">
        <v>64.27500153</v>
      </c>
    </row>
    <row r="41">
      <c r="A41" s="3">
        <v>0.937058866</v>
      </c>
      <c r="B41" s="3">
        <v>67.65000153</v>
      </c>
    </row>
    <row r="42">
      <c r="A42" s="3">
        <v>0.984801114</v>
      </c>
      <c r="B42" s="3">
        <v>72.07499695</v>
      </c>
    </row>
    <row r="43">
      <c r="A43" s="3">
        <v>0.608045101</v>
      </c>
      <c r="B43" s="3">
        <v>61.20000076</v>
      </c>
    </row>
    <row r="44">
      <c r="A44" s="3">
        <v>0.834076643</v>
      </c>
      <c r="B44" s="3">
        <v>63.17499924</v>
      </c>
    </row>
    <row r="45">
      <c r="A45" s="3">
        <v>0.800070286</v>
      </c>
      <c r="B45" s="3">
        <v>66.75</v>
      </c>
    </row>
    <row r="46">
      <c r="A46" s="3">
        <v>0.906079292</v>
      </c>
      <c r="B46" s="3">
        <v>71.40000153</v>
      </c>
    </row>
    <row r="47">
      <c r="A47" s="3">
        <v>0.95365274</v>
      </c>
      <c r="B47" s="3">
        <v>72.84999847</v>
      </c>
    </row>
    <row r="48">
      <c r="A48" s="3">
        <v>0.869363606</v>
      </c>
      <c r="B48" s="3">
        <v>72.125</v>
      </c>
    </row>
    <row r="49">
      <c r="A49" s="3">
        <v>0.536297083</v>
      </c>
      <c r="B49" s="3">
        <v>56.52500153</v>
      </c>
    </row>
    <row r="50">
      <c r="A50" s="3">
        <v>0.822743475</v>
      </c>
      <c r="B50" s="3">
        <v>70.02500153</v>
      </c>
    </row>
    <row r="51">
      <c r="A51" s="3">
        <v>0.886446774</v>
      </c>
      <c r="B51" s="3">
        <v>69.22499847</v>
      </c>
    </row>
    <row r="52">
      <c r="A52" s="3">
        <v>0.862344146</v>
      </c>
      <c r="B52" s="3">
        <v>71.375</v>
      </c>
    </row>
    <row r="53">
      <c r="A53" s="3">
        <v>0.83033675</v>
      </c>
      <c r="B53" s="3">
        <v>67.17500305</v>
      </c>
    </row>
    <row r="54">
      <c r="A54" s="3">
        <v>0.919851005</v>
      </c>
      <c r="B54" s="3">
        <v>65.32499695</v>
      </c>
    </row>
    <row r="55">
      <c r="A55" s="3">
        <v>0.609188676</v>
      </c>
      <c r="B55" s="3">
        <v>60.29999924</v>
      </c>
    </row>
    <row r="56">
      <c r="A56" s="3">
        <v>0.502167702</v>
      </c>
      <c r="B56" s="3">
        <v>55.29999924</v>
      </c>
    </row>
    <row r="57">
      <c r="A57" s="3">
        <v>0.941756725</v>
      </c>
      <c r="B57" s="3">
        <v>71.22499847</v>
      </c>
    </row>
    <row r="58">
      <c r="A58" s="3">
        <v>0.81003511</v>
      </c>
      <c r="B58" s="3">
        <v>73.92500305</v>
      </c>
    </row>
    <row r="59">
      <c r="A59" s="3">
        <v>0.933899879</v>
      </c>
      <c r="B59" s="3">
        <v>72.47499847</v>
      </c>
    </row>
    <row r="60">
      <c r="A60" s="3">
        <v>0.949338436</v>
      </c>
      <c r="B60" s="3">
        <v>72.27500153</v>
      </c>
    </row>
    <row r="61">
      <c r="A61" s="3">
        <v>0.880787432</v>
      </c>
      <c r="B61" s="3">
        <v>73.09999847</v>
      </c>
    </row>
    <row r="62">
      <c r="A62" s="3">
        <v>0.600180984</v>
      </c>
      <c r="B62" s="3">
        <v>59.84999847</v>
      </c>
    </row>
    <row r="63">
      <c r="A63" s="3">
        <v>0.866995156</v>
      </c>
      <c r="B63" s="3">
        <v>68.52500153</v>
      </c>
    </row>
    <row r="64">
      <c r="A64" s="3">
        <v>0.57893008</v>
      </c>
      <c r="B64" s="3">
        <v>57.70000076</v>
      </c>
    </row>
    <row r="65">
      <c r="A65" s="3">
        <v>0.754739821</v>
      </c>
      <c r="B65" s="3">
        <v>67.05000305</v>
      </c>
    </row>
    <row r="66">
      <c r="A66" s="3">
        <v>0.863068104</v>
      </c>
      <c r="B66" s="3">
        <v>64.67500305</v>
      </c>
    </row>
    <row r="67">
      <c r="A67" s="3">
        <v>0.8634395</v>
      </c>
      <c r="B67" s="3">
        <v>70.40000153</v>
      </c>
    </row>
    <row r="68">
      <c r="A68" s="3">
        <v>0.900261819</v>
      </c>
      <c r="B68" s="3">
        <v>65.72499847</v>
      </c>
    </row>
    <row r="69">
      <c r="A69" s="3">
        <v>0.904825211</v>
      </c>
      <c r="B69" s="3">
        <v>67.5</v>
      </c>
    </row>
    <row r="70">
      <c r="A70" s="3">
        <v>0.878923297</v>
      </c>
      <c r="B70" s="3">
        <v>65.59999847</v>
      </c>
    </row>
    <row r="71">
      <c r="A71" s="3">
        <v>0.878744006</v>
      </c>
      <c r="B71" s="3">
        <v>65.59999847</v>
      </c>
    </row>
    <row r="72">
      <c r="A72" s="3">
        <v>0.666171908</v>
      </c>
      <c r="B72" s="3">
        <v>54.52500153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179</v>
      </c>
      <c r="B1" s="17" t="s">
        <v>183</v>
      </c>
    </row>
    <row r="2">
      <c r="A2" s="50">
        <v>9.626482964</v>
      </c>
      <c r="B2" s="50">
        <v>-0.065987259</v>
      </c>
    </row>
    <row r="3">
      <c r="A3" s="50">
        <v>10.01140499</v>
      </c>
      <c r="B3" s="50">
        <v>-0.127506226</v>
      </c>
    </row>
    <row r="4">
      <c r="A4" s="50">
        <v>9.667765617</v>
      </c>
      <c r="B4" s="50">
        <v>-0.154325441</v>
      </c>
    </row>
    <row r="5">
      <c r="A5" s="50">
        <v>10.85352898</v>
      </c>
      <c r="B5" s="50">
        <v>0.15346466</v>
      </c>
    </row>
    <row r="6">
      <c r="A6" s="50">
        <v>10.93891716</v>
      </c>
      <c r="B6" s="50">
        <v>0.139042094</v>
      </c>
    </row>
    <row r="7">
      <c r="A7" s="50">
        <v>8.743256569</v>
      </c>
      <c r="B7" s="50">
        <v>-0.054776076</v>
      </c>
    </row>
    <row r="8">
      <c r="A8" s="50">
        <v>10.87826824</v>
      </c>
      <c r="B8" s="50">
        <v>0.096943997</v>
      </c>
    </row>
    <row r="9">
      <c r="A9" s="50">
        <v>8.136793137</v>
      </c>
      <c r="B9" s="50">
        <v>-0.029674673</v>
      </c>
    </row>
    <row r="10">
      <c r="A10" s="50">
        <v>9.014473915</v>
      </c>
      <c r="B10" s="50">
        <v>-0.080244467</v>
      </c>
    </row>
    <row r="11">
      <c r="A11" s="50">
        <v>9.629345894</v>
      </c>
      <c r="B11" s="50">
        <v>-0.21462056</v>
      </c>
    </row>
    <row r="12">
      <c r="A12" s="50">
        <v>9.610548019</v>
      </c>
      <c r="B12" s="50">
        <v>-0.060690548</v>
      </c>
    </row>
    <row r="13">
      <c r="A13" s="50">
        <v>10.13758183</v>
      </c>
      <c r="B13" s="50">
        <v>-0.145212695</v>
      </c>
    </row>
    <row r="14">
      <c r="A14" s="50">
        <v>8.414617538</v>
      </c>
      <c r="B14" s="50">
        <v>0.154094294</v>
      </c>
    </row>
    <row r="15">
      <c r="A15" s="50">
        <v>8.227441788</v>
      </c>
      <c r="B15" s="50">
        <v>0.025319204</v>
      </c>
    </row>
    <row r="16">
      <c r="A16" s="50">
        <v>10.80336666</v>
      </c>
      <c r="B16" s="50">
        <v>0.221541926</v>
      </c>
    </row>
    <row r="17">
      <c r="A17" s="50">
        <v>7.261128902</v>
      </c>
      <c r="B17" s="50">
        <v>0.221161678</v>
      </c>
    </row>
    <row r="18">
      <c r="A18" s="50">
        <v>10.15356255</v>
      </c>
      <c r="B18" s="50">
        <v>-0.010977617</v>
      </c>
    </row>
    <row r="19">
      <c r="A19" s="50">
        <v>9.659547806</v>
      </c>
      <c r="B19" s="50">
        <v>-0.161807224</v>
      </c>
    </row>
    <row r="20">
      <c r="A20" s="50">
        <v>8.074591637</v>
      </c>
      <c r="B20" s="50">
        <v>-0.014281231</v>
      </c>
    </row>
    <row r="21">
      <c r="A21" s="50">
        <v>8.077151299</v>
      </c>
      <c r="B21" s="50">
        <v>0.027624207</v>
      </c>
    </row>
    <row r="22">
      <c r="A22" s="50">
        <v>9.997837067</v>
      </c>
      <c r="B22" s="50">
        <v>-0.047002032</v>
      </c>
    </row>
    <row r="23">
      <c r="A23" s="50">
        <v>10.4582634</v>
      </c>
      <c r="B23" s="50">
        <v>-0.212666839</v>
      </c>
    </row>
    <row r="24">
      <c r="A24" s="50">
        <v>10.99429893</v>
      </c>
      <c r="B24" s="50">
        <v>0.224115312</v>
      </c>
    </row>
    <row r="25">
      <c r="A25" s="50">
        <v>9.873703003</v>
      </c>
      <c r="B25" s="50">
        <v>-0.083819024</v>
      </c>
    </row>
    <row r="26">
      <c r="A26" s="50">
        <v>9.290071487</v>
      </c>
      <c r="B26" s="50">
        <v>-0.079987943</v>
      </c>
    </row>
    <row r="27">
      <c r="A27" s="50">
        <v>9.134880066</v>
      </c>
      <c r="B27" s="50">
        <v>-0.112227663</v>
      </c>
    </row>
    <row r="28">
      <c r="A28" s="50">
        <v>10.57135296</v>
      </c>
      <c r="B28" s="50">
        <v>0.13574183</v>
      </c>
    </row>
    <row r="29">
      <c r="A29" s="50">
        <v>7.757498741</v>
      </c>
      <c r="B29" s="50">
        <v>0.361245096</v>
      </c>
    </row>
    <row r="30">
      <c r="A30" s="50">
        <v>10.81419277</v>
      </c>
      <c r="B30" s="50">
        <v>0.102147363</v>
      </c>
    </row>
    <row r="31">
      <c r="A31" s="50">
        <v>10.7368784</v>
      </c>
      <c r="B31" s="50">
        <v>-0.024987714</v>
      </c>
    </row>
    <row r="32">
      <c r="A32" s="50">
        <v>9.539199829</v>
      </c>
      <c r="B32" s="50">
        <v>-0.164365619</v>
      </c>
    </row>
    <row r="33">
      <c r="A33" s="50">
        <v>7.647816658</v>
      </c>
      <c r="B33" s="50">
        <v>0.364203513</v>
      </c>
    </row>
    <row r="34">
      <c r="A34" s="50">
        <v>9.746482849</v>
      </c>
      <c r="B34" s="50">
        <v>-0.252852231</v>
      </c>
    </row>
    <row r="35">
      <c r="A35" s="50">
        <v>10.89852619</v>
      </c>
      <c r="B35" s="50">
        <v>0.080924116</v>
      </c>
    </row>
    <row r="36">
      <c r="A36" s="50">
        <v>8.615270615</v>
      </c>
      <c r="B36" s="50">
        <v>0.117221721</v>
      </c>
    </row>
    <row r="37">
      <c r="A37" s="50">
        <v>10.36369228</v>
      </c>
      <c r="B37" s="50">
        <v>-0.316424966</v>
      </c>
    </row>
    <row r="38">
      <c r="A38" s="50">
        <v>9.115709305</v>
      </c>
      <c r="B38" s="50">
        <v>-0.057260394</v>
      </c>
    </row>
    <row r="39">
      <c r="A39" s="50">
        <v>7.899697304</v>
      </c>
      <c r="B39" s="50">
        <v>0.139162883</v>
      </c>
    </row>
    <row r="40">
      <c r="A40" s="50">
        <v>8.644883156</v>
      </c>
      <c r="B40" s="50">
        <v>0.081259228</v>
      </c>
    </row>
    <row r="41">
      <c r="A41" s="50">
        <v>10.48420715</v>
      </c>
      <c r="B41" s="50">
        <v>-0.008475153</v>
      </c>
    </row>
    <row r="42">
      <c r="A42" s="50">
        <v>10.935112</v>
      </c>
      <c r="B42" s="50">
        <v>0.221910581</v>
      </c>
    </row>
    <row r="43">
      <c r="A43" s="50">
        <v>8.849925041</v>
      </c>
      <c r="B43" s="50">
        <v>0.089502126</v>
      </c>
    </row>
    <row r="44">
      <c r="A44" s="50">
        <v>9.425395966</v>
      </c>
      <c r="B44" s="50">
        <v>0.518823147</v>
      </c>
    </row>
    <row r="45">
      <c r="A45" s="50">
        <v>9.637630463</v>
      </c>
      <c r="B45" s="50">
        <v>0.211653218</v>
      </c>
    </row>
    <row r="46">
      <c r="A46" s="50">
        <v>11.62491417</v>
      </c>
      <c r="B46" s="50">
        <v>0.140264258</v>
      </c>
    </row>
    <row r="47">
      <c r="A47" s="50">
        <v>10.69227314</v>
      </c>
      <c r="B47" s="50">
        <v>-0.004873357</v>
      </c>
    </row>
    <row r="48">
      <c r="A48" s="50">
        <v>10.68542004</v>
      </c>
      <c r="B48" s="50">
        <v>0.028278332</v>
      </c>
    </row>
    <row r="49">
      <c r="A49" s="50">
        <v>8.611810684</v>
      </c>
      <c r="B49" s="50">
        <v>-0.005134096</v>
      </c>
    </row>
    <row r="50">
      <c r="A50" s="50">
        <v>9.448805809</v>
      </c>
      <c r="B50" s="50">
        <v>-0.177565202</v>
      </c>
    </row>
    <row r="51">
      <c r="A51" s="50">
        <v>10.50880241</v>
      </c>
      <c r="B51" s="50">
        <v>-0.206587344</v>
      </c>
    </row>
    <row r="52">
      <c r="A52" s="50">
        <v>10.48707771</v>
      </c>
      <c r="B52" s="50">
        <v>-0.137060419</v>
      </c>
    </row>
    <row r="53">
      <c r="A53" s="50">
        <v>10.40412903</v>
      </c>
      <c r="B53" s="50">
        <v>-0.171969727</v>
      </c>
    </row>
    <row r="54">
      <c r="A54" s="50">
        <v>10.20286655</v>
      </c>
      <c r="B54" s="50">
        <v>-0.07043764</v>
      </c>
    </row>
    <row r="55">
      <c r="A55" s="50">
        <v>8.180175781</v>
      </c>
      <c r="B55" s="50">
        <v>0.051875819</v>
      </c>
    </row>
    <row r="56">
      <c r="A56" s="50">
        <v>7.401130676</v>
      </c>
      <c r="B56" s="50">
        <v>0.10053613</v>
      </c>
    </row>
    <row r="57">
      <c r="A57" s="50">
        <v>10.64416504</v>
      </c>
      <c r="B57" s="50">
        <v>0.101480678</v>
      </c>
    </row>
    <row r="58">
      <c r="A58" s="50">
        <v>10.72598648</v>
      </c>
      <c r="B58" s="50">
        <v>0.00342142</v>
      </c>
    </row>
    <row r="59">
      <c r="A59" s="50">
        <v>10.58749199</v>
      </c>
      <c r="B59" s="50">
        <v>0.00120831</v>
      </c>
    </row>
    <row r="60">
      <c r="A60" s="50">
        <v>10.91266155</v>
      </c>
      <c r="B60" s="50">
        <v>0.234011218</v>
      </c>
    </row>
    <row r="61">
      <c r="A61" s="50">
        <v>11.18412018</v>
      </c>
      <c r="B61" s="50">
        <v>0.128131226</v>
      </c>
    </row>
    <row r="62">
      <c r="A62" s="50">
        <v>7.871555328</v>
      </c>
      <c r="B62" s="50">
        <v>0.136041611</v>
      </c>
    </row>
    <row r="63">
      <c r="A63" s="50">
        <v>9.777226448</v>
      </c>
      <c r="B63" s="50">
        <v>0.301083535</v>
      </c>
    </row>
    <row r="64">
      <c r="A64" s="50">
        <v>7.685194492</v>
      </c>
      <c r="B64" s="50">
        <v>0.006935479</v>
      </c>
    </row>
    <row r="65">
      <c r="A65" s="50">
        <v>9.265902519</v>
      </c>
      <c r="B65" s="50">
        <v>-0.230852157</v>
      </c>
    </row>
    <row r="66">
      <c r="A66" s="50">
        <v>9.049329758</v>
      </c>
      <c r="B66" s="50">
        <v>0.427582234</v>
      </c>
    </row>
    <row r="67">
      <c r="A67" s="50">
        <v>10.75374222</v>
      </c>
      <c r="B67" s="50">
        <v>0.309394181</v>
      </c>
    </row>
    <row r="68">
      <c r="A68" s="50">
        <v>11.07859612</v>
      </c>
      <c r="B68" s="50">
        <v>0.190581053</v>
      </c>
    </row>
    <row r="69">
      <c r="A69" s="50">
        <v>10.08412075</v>
      </c>
      <c r="B69" s="50">
        <v>-0.051668242</v>
      </c>
    </row>
    <row r="70">
      <c r="A70" s="50">
        <v>8.989866257</v>
      </c>
      <c r="B70" s="50">
        <v>0.308950752</v>
      </c>
    </row>
    <row r="71">
      <c r="A71" s="50">
        <v>9.332854271</v>
      </c>
      <c r="B71" s="50">
        <v>-0.178986996</v>
      </c>
    </row>
    <row r="72">
      <c r="A72" s="50">
        <v>7.670122623</v>
      </c>
      <c r="B72" s="50">
        <v>-0.069513284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179</v>
      </c>
      <c r="B1" s="17" t="s">
        <v>182</v>
      </c>
    </row>
    <row r="2">
      <c r="A2" s="50">
        <v>9.626482964</v>
      </c>
      <c r="B2" s="50">
        <v>0.802249789</v>
      </c>
    </row>
    <row r="3">
      <c r="A3" s="50">
        <v>10.01140499</v>
      </c>
      <c r="B3" s="50">
        <v>0.825188935</v>
      </c>
    </row>
    <row r="4">
      <c r="A4" s="50">
        <v>9.667765617</v>
      </c>
      <c r="B4" s="50">
        <v>0.789598525</v>
      </c>
    </row>
    <row r="5">
      <c r="A5" s="50">
        <v>10.85352898</v>
      </c>
      <c r="B5" s="50">
        <v>0.853776991</v>
      </c>
    </row>
    <row r="6">
      <c r="A6" s="50">
        <v>10.93891716</v>
      </c>
      <c r="B6" s="50">
        <v>0.855502605</v>
      </c>
    </row>
    <row r="7">
      <c r="A7" s="50">
        <v>8.743256569</v>
      </c>
      <c r="B7" s="50">
        <v>0.86457628</v>
      </c>
    </row>
    <row r="8">
      <c r="A8" s="50">
        <v>10.87826824</v>
      </c>
      <c r="B8" s="50">
        <v>0.889889002</v>
      </c>
    </row>
    <row r="9">
      <c r="A9" s="50">
        <v>8.136793137</v>
      </c>
      <c r="B9" s="50">
        <v>0.714036763</v>
      </c>
    </row>
    <row r="10">
      <c r="A10" s="50">
        <v>9.014473915</v>
      </c>
      <c r="B10" s="50">
        <v>0.86501044</v>
      </c>
    </row>
    <row r="11">
      <c r="A11" s="50">
        <v>9.629345894</v>
      </c>
      <c r="B11" s="50">
        <v>0.739403069</v>
      </c>
    </row>
    <row r="12">
      <c r="A12" s="50">
        <v>9.610548019</v>
      </c>
      <c r="B12" s="50">
        <v>0.82977134</v>
      </c>
    </row>
    <row r="13">
      <c r="A13" s="50">
        <v>10.13758183</v>
      </c>
      <c r="B13" s="50">
        <v>0.741359413</v>
      </c>
    </row>
    <row r="14">
      <c r="A14" s="50">
        <v>8.414617538</v>
      </c>
      <c r="B14" s="50">
        <v>0.946244061</v>
      </c>
    </row>
    <row r="15">
      <c r="A15" s="50">
        <v>8.227441788</v>
      </c>
      <c r="B15" s="50">
        <v>0.674506366</v>
      </c>
    </row>
    <row r="16">
      <c r="A16" s="50">
        <v>10.80336666</v>
      </c>
      <c r="B16" s="50">
        <v>0.838263929</v>
      </c>
    </row>
    <row r="17">
      <c r="A17" s="50">
        <v>7.261128902</v>
      </c>
      <c r="B17" s="50">
        <v>0.679479539</v>
      </c>
    </row>
    <row r="18">
      <c r="A18" s="50">
        <v>10.15356255</v>
      </c>
      <c r="B18" s="50">
        <v>0.793485582</v>
      </c>
    </row>
    <row r="19">
      <c r="A19" s="50">
        <v>9.659547806</v>
      </c>
      <c r="B19" s="50">
        <v>0.799183786</v>
      </c>
    </row>
    <row r="20">
      <c r="A20" s="50">
        <v>8.074591637</v>
      </c>
      <c r="B20" s="50">
        <v>0.480553567</v>
      </c>
    </row>
    <row r="21">
      <c r="A21" s="50">
        <v>8.077151299</v>
      </c>
      <c r="B21" s="50">
        <v>0.69769448</v>
      </c>
    </row>
    <row r="22">
      <c r="A22" s="50">
        <v>9.997837067</v>
      </c>
      <c r="B22" s="50">
        <v>0.910026312</v>
      </c>
    </row>
    <row r="23">
      <c r="A23" s="50">
        <v>10.4582634</v>
      </c>
      <c r="B23" s="50">
        <v>0.593485951</v>
      </c>
    </row>
    <row r="24">
      <c r="A24" s="50">
        <v>10.99429893</v>
      </c>
      <c r="B24" s="50">
        <v>0.929547489</v>
      </c>
    </row>
    <row r="25">
      <c r="A25" s="50">
        <v>9.873703003</v>
      </c>
      <c r="B25" s="50">
        <v>0.853301883</v>
      </c>
    </row>
    <row r="26">
      <c r="A26" s="50">
        <v>9.290071487</v>
      </c>
      <c r="B26" s="50">
        <v>0.758587241</v>
      </c>
    </row>
    <row r="27">
      <c r="A27" s="50">
        <v>9.134880066</v>
      </c>
      <c r="B27" s="50">
        <v>0.914063275</v>
      </c>
    </row>
    <row r="28">
      <c r="A28" s="50">
        <v>10.57135296</v>
      </c>
      <c r="B28" s="50">
        <v>0.903950691</v>
      </c>
    </row>
    <row r="29">
      <c r="A29" s="50">
        <v>7.757498741</v>
      </c>
      <c r="B29" s="50">
        <v>0.67365855</v>
      </c>
    </row>
    <row r="30">
      <c r="A30" s="50">
        <v>10.81419277</v>
      </c>
      <c r="B30" s="50">
        <v>0.958609104</v>
      </c>
    </row>
    <row r="31">
      <c r="A31" s="50">
        <v>10.7368784</v>
      </c>
      <c r="B31" s="50">
        <v>0.798249364</v>
      </c>
    </row>
    <row r="32">
      <c r="A32" s="50">
        <v>9.539199829</v>
      </c>
      <c r="B32" s="50">
        <v>0.69927603</v>
      </c>
    </row>
    <row r="33">
      <c r="A33" s="50">
        <v>7.647816658</v>
      </c>
      <c r="B33" s="50">
        <v>0.599087417</v>
      </c>
    </row>
    <row r="34">
      <c r="A34" s="50">
        <v>9.746482849</v>
      </c>
      <c r="B34" s="50">
        <v>0.820903182</v>
      </c>
    </row>
    <row r="35">
      <c r="A35" s="50">
        <v>10.89852619</v>
      </c>
      <c r="B35" s="50">
        <v>0.895221889</v>
      </c>
    </row>
    <row r="36">
      <c r="A36" s="50">
        <v>8.615270615</v>
      </c>
      <c r="B36" s="50">
        <v>0.786439955</v>
      </c>
    </row>
    <row r="37">
      <c r="A37" s="50">
        <v>10.36369228</v>
      </c>
      <c r="B37" s="50">
        <v>0.562556148</v>
      </c>
    </row>
    <row r="38">
      <c r="A38" s="50">
        <v>9.115709305</v>
      </c>
      <c r="B38" s="50">
        <v>0.856143475</v>
      </c>
    </row>
    <row r="39">
      <c r="A39" s="50">
        <v>7.899697304</v>
      </c>
      <c r="B39" s="50">
        <v>0.729232073</v>
      </c>
    </row>
    <row r="40">
      <c r="A40" s="50">
        <v>8.644883156</v>
      </c>
      <c r="B40" s="50">
        <v>0.851199389</v>
      </c>
    </row>
    <row r="41">
      <c r="A41" s="50">
        <v>10.48420715</v>
      </c>
      <c r="B41" s="50">
        <v>0.775502026</v>
      </c>
    </row>
    <row r="42">
      <c r="A42" s="50">
        <v>10.935112</v>
      </c>
      <c r="B42" s="50">
        <v>0.935669005</v>
      </c>
    </row>
    <row r="43">
      <c r="A43" s="50">
        <v>8.849925041</v>
      </c>
      <c r="B43" s="50">
        <v>0.893131018</v>
      </c>
    </row>
    <row r="44">
      <c r="A44" s="50">
        <v>9.425395966</v>
      </c>
      <c r="B44" s="50">
        <v>0.903250694</v>
      </c>
    </row>
    <row r="45">
      <c r="A45" s="50">
        <v>9.637630463</v>
      </c>
      <c r="B45" s="50">
        <v>0.570203483</v>
      </c>
    </row>
    <row r="46">
      <c r="A46" s="50">
        <v>11.62491417</v>
      </c>
      <c r="B46" s="50">
        <v>0.895009518</v>
      </c>
    </row>
    <row r="47">
      <c r="A47" s="50">
        <v>10.69227314</v>
      </c>
      <c r="B47" s="50">
        <v>0.774947405</v>
      </c>
    </row>
    <row r="48">
      <c r="A48" s="50">
        <v>10.68542004</v>
      </c>
      <c r="B48" s="50">
        <v>0.710519016</v>
      </c>
    </row>
    <row r="49">
      <c r="A49" s="50">
        <v>8.611810684</v>
      </c>
      <c r="B49" s="50">
        <v>0.713349819</v>
      </c>
    </row>
    <row r="50">
      <c r="A50" s="50">
        <v>9.448805809</v>
      </c>
      <c r="B50" s="50">
        <v>0.764267087</v>
      </c>
    </row>
    <row r="51">
      <c r="A51" s="50">
        <v>10.50880241</v>
      </c>
      <c r="B51" s="50">
        <v>0.800018609</v>
      </c>
    </row>
    <row r="52">
      <c r="A52" s="50">
        <v>10.48707771</v>
      </c>
      <c r="B52" s="50">
        <v>0.903218091</v>
      </c>
    </row>
    <row r="53">
      <c r="A53" s="50">
        <v>10.40412903</v>
      </c>
      <c r="B53" s="50">
        <v>0.836366534</v>
      </c>
    </row>
    <row r="54">
      <c r="A54" s="50">
        <v>10.20286655</v>
      </c>
      <c r="B54" s="50">
        <v>0.776063859</v>
      </c>
    </row>
    <row r="55">
      <c r="A55" s="50">
        <v>8.180175781</v>
      </c>
      <c r="B55" s="50">
        <v>0.758471966</v>
      </c>
    </row>
    <row r="56">
      <c r="A56" s="50">
        <v>7.401130676</v>
      </c>
      <c r="B56" s="50">
        <v>0.659596384</v>
      </c>
    </row>
    <row r="57">
      <c r="A57" s="50">
        <v>10.64416504</v>
      </c>
      <c r="B57" s="50">
        <v>0.930381835</v>
      </c>
    </row>
    <row r="58">
      <c r="A58" s="50">
        <v>10.72598648</v>
      </c>
      <c r="B58" s="50">
        <v>0.723479927</v>
      </c>
    </row>
    <row r="59">
      <c r="A59" s="50">
        <v>10.58749199</v>
      </c>
      <c r="B59" s="50">
        <v>0.781408846</v>
      </c>
    </row>
    <row r="60">
      <c r="A60" s="50">
        <v>10.91266155</v>
      </c>
      <c r="B60" s="50">
        <v>0.939461946</v>
      </c>
    </row>
    <row r="61">
      <c r="A61" s="50">
        <v>11.18412018</v>
      </c>
      <c r="B61" s="50">
        <v>0.848361075</v>
      </c>
    </row>
    <row r="62">
      <c r="A62" s="50">
        <v>7.871555328</v>
      </c>
      <c r="B62" s="50">
        <v>0.856139898</v>
      </c>
    </row>
    <row r="63">
      <c r="A63" s="50">
        <v>9.777226448</v>
      </c>
      <c r="B63" s="50">
        <v>0.880613744</v>
      </c>
    </row>
    <row r="64">
      <c r="A64" s="50">
        <v>7.685194492</v>
      </c>
      <c r="B64" s="50">
        <v>0.695722461</v>
      </c>
    </row>
    <row r="65">
      <c r="A65" s="50">
        <v>9.265902519</v>
      </c>
      <c r="B65" s="50">
        <v>0.474189252</v>
      </c>
    </row>
    <row r="66">
      <c r="A66" s="50">
        <v>9.049329758</v>
      </c>
      <c r="B66" s="50">
        <v>0.829034388</v>
      </c>
    </row>
    <row r="67">
      <c r="A67" s="50">
        <v>10.75374222</v>
      </c>
      <c r="B67" s="50">
        <v>0.857062578</v>
      </c>
    </row>
    <row r="68">
      <c r="A68" s="50">
        <v>11.07859612</v>
      </c>
      <c r="B68" s="50">
        <v>0.735639811</v>
      </c>
    </row>
    <row r="69">
      <c r="A69" s="50">
        <v>10.08412075</v>
      </c>
      <c r="B69" s="50">
        <v>0.877968609</v>
      </c>
    </row>
    <row r="70">
      <c r="A70" s="50">
        <v>8.989866257</v>
      </c>
      <c r="B70" s="50">
        <v>0.959019244</v>
      </c>
    </row>
    <row r="71">
      <c r="A71" s="50">
        <v>9.332854271</v>
      </c>
      <c r="B71" s="50">
        <v>0.975405157</v>
      </c>
    </row>
    <row r="72">
      <c r="A72" s="50">
        <v>7.670122623</v>
      </c>
      <c r="B72" s="50">
        <v>0.651987135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179</v>
      </c>
      <c r="B1" s="17" t="s">
        <v>181</v>
      </c>
    </row>
    <row r="2">
      <c r="A2" s="50">
        <v>9.626482964</v>
      </c>
      <c r="B2" s="50">
        <v>69.17500305</v>
      </c>
    </row>
    <row r="3">
      <c r="A3" s="50">
        <v>10.01140499</v>
      </c>
      <c r="B3" s="50">
        <v>67.25</v>
      </c>
    </row>
    <row r="4">
      <c r="A4" s="50">
        <v>9.667765617</v>
      </c>
      <c r="B4" s="50">
        <v>67.92500305</v>
      </c>
    </row>
    <row r="5">
      <c r="A5" s="50">
        <v>10.85352898</v>
      </c>
      <c r="B5" s="50">
        <v>71.125</v>
      </c>
    </row>
    <row r="6">
      <c r="A6" s="50">
        <v>10.93891716</v>
      </c>
      <c r="B6" s="50">
        <v>71.27500153</v>
      </c>
    </row>
    <row r="7">
      <c r="A7" s="50">
        <v>8.743256569</v>
      </c>
      <c r="B7" s="50">
        <v>64.67500305</v>
      </c>
    </row>
    <row r="8">
      <c r="A8" s="50">
        <v>10.87826824</v>
      </c>
      <c r="B8" s="50">
        <v>71.05000305</v>
      </c>
    </row>
    <row r="9">
      <c r="A9" s="50">
        <v>8.136793137</v>
      </c>
      <c r="B9" s="50">
        <v>56.40000153</v>
      </c>
    </row>
    <row r="10">
      <c r="A10" s="50">
        <v>9.014473915</v>
      </c>
      <c r="B10" s="50">
        <v>63.75</v>
      </c>
    </row>
    <row r="11">
      <c r="A11" s="50">
        <v>9.629345894</v>
      </c>
      <c r="B11" s="50">
        <v>54.72499847</v>
      </c>
    </row>
    <row r="12">
      <c r="A12" s="50">
        <v>9.610548019</v>
      </c>
      <c r="B12" s="50">
        <v>65.92500305</v>
      </c>
    </row>
    <row r="13">
      <c r="A13" s="50">
        <v>10.13758183</v>
      </c>
      <c r="B13" s="50">
        <v>66.59999847</v>
      </c>
    </row>
    <row r="14">
      <c r="A14" s="50">
        <v>8.414617538</v>
      </c>
      <c r="B14" s="50">
        <v>62.09999847</v>
      </c>
    </row>
    <row r="15">
      <c r="A15" s="50">
        <v>8.227441788</v>
      </c>
      <c r="B15" s="50">
        <v>56.52500153</v>
      </c>
    </row>
    <row r="16">
      <c r="A16" s="50">
        <v>10.80336666</v>
      </c>
      <c r="B16" s="50">
        <v>71.44999695</v>
      </c>
    </row>
    <row r="17">
      <c r="A17" s="50">
        <v>7.261128902</v>
      </c>
      <c r="B17" s="50">
        <v>53.125</v>
      </c>
    </row>
    <row r="18">
      <c r="A18" s="50">
        <v>10.15356255</v>
      </c>
      <c r="B18" s="50">
        <v>70.44999695</v>
      </c>
    </row>
    <row r="19">
      <c r="A19" s="50">
        <v>9.659547806</v>
      </c>
      <c r="B19" s="50">
        <v>69.52500153</v>
      </c>
    </row>
    <row r="20">
      <c r="A20" s="50">
        <v>8.074591637</v>
      </c>
      <c r="B20" s="50">
        <v>59.42499924</v>
      </c>
    </row>
    <row r="21">
      <c r="A21" s="50">
        <v>8.077151299</v>
      </c>
      <c r="B21" s="50">
        <v>57.17499924</v>
      </c>
    </row>
    <row r="22">
      <c r="A22" s="50">
        <v>9.997837067</v>
      </c>
      <c r="B22" s="50">
        <v>70.0</v>
      </c>
    </row>
    <row r="23">
      <c r="A23" s="50">
        <v>10.4582634</v>
      </c>
      <c r="B23" s="50">
        <v>69.125</v>
      </c>
    </row>
    <row r="24">
      <c r="A24" s="50">
        <v>10.99429893</v>
      </c>
      <c r="B24" s="50">
        <v>71.375</v>
      </c>
    </row>
    <row r="25">
      <c r="A25" s="50">
        <v>9.873703003</v>
      </c>
      <c r="B25" s="50">
        <v>64.59999847</v>
      </c>
    </row>
    <row r="26">
      <c r="A26" s="50">
        <v>9.290071487</v>
      </c>
      <c r="B26" s="50">
        <v>69.25</v>
      </c>
    </row>
    <row r="27">
      <c r="A27" s="50">
        <v>9.134880066</v>
      </c>
      <c r="B27" s="50">
        <v>65.94999695</v>
      </c>
    </row>
    <row r="28">
      <c r="A28" s="50">
        <v>10.57135296</v>
      </c>
      <c r="B28" s="50">
        <v>69.875</v>
      </c>
    </row>
    <row r="29">
      <c r="A29" s="50">
        <v>7.757498741</v>
      </c>
      <c r="B29" s="50">
        <v>61.09999847</v>
      </c>
    </row>
    <row r="30">
      <c r="A30" s="50">
        <v>10.81419277</v>
      </c>
      <c r="B30" s="50">
        <v>71.22499847</v>
      </c>
    </row>
    <row r="31">
      <c r="A31" s="50">
        <v>10.7368784</v>
      </c>
      <c r="B31" s="50">
        <v>72.40000153</v>
      </c>
    </row>
    <row r="32">
      <c r="A32" s="50">
        <v>9.539199829</v>
      </c>
      <c r="B32" s="50">
        <v>58.57500076</v>
      </c>
    </row>
    <row r="33">
      <c r="A33" s="50">
        <v>7.647816658</v>
      </c>
      <c r="B33" s="50">
        <v>57.90000153</v>
      </c>
    </row>
    <row r="34">
      <c r="A34" s="50">
        <v>9.746482849</v>
      </c>
      <c r="B34" s="50">
        <v>65.07499695</v>
      </c>
    </row>
    <row r="35">
      <c r="A35" s="50">
        <v>10.89852619</v>
      </c>
      <c r="B35" s="50">
        <v>71.5</v>
      </c>
    </row>
    <row r="36">
      <c r="A36" s="50">
        <v>8.615270615</v>
      </c>
      <c r="B36" s="50">
        <v>59.125</v>
      </c>
    </row>
    <row r="37">
      <c r="A37" s="50">
        <v>10.36369228</v>
      </c>
      <c r="B37" s="50">
        <v>71.27500153</v>
      </c>
    </row>
    <row r="38">
      <c r="A38" s="50">
        <v>9.115709305</v>
      </c>
      <c r="B38" s="50">
        <v>62.90000153</v>
      </c>
    </row>
    <row r="39">
      <c r="A39" s="50">
        <v>7.899697304</v>
      </c>
      <c r="B39" s="50">
        <v>54.65000153</v>
      </c>
    </row>
    <row r="40">
      <c r="A40" s="50">
        <v>8.644883156</v>
      </c>
      <c r="B40" s="50">
        <v>64.27500153</v>
      </c>
    </row>
    <row r="41">
      <c r="A41" s="50">
        <v>10.48420715</v>
      </c>
      <c r="B41" s="50">
        <v>67.65000153</v>
      </c>
    </row>
    <row r="42">
      <c r="A42" s="50">
        <v>10.935112</v>
      </c>
      <c r="B42" s="50">
        <v>72.07499695</v>
      </c>
    </row>
    <row r="43">
      <c r="A43" s="50">
        <v>8.849925041</v>
      </c>
      <c r="B43" s="50">
        <v>61.20000076</v>
      </c>
    </row>
    <row r="44">
      <c r="A44" s="50">
        <v>9.425395966</v>
      </c>
      <c r="B44" s="50">
        <v>63.17499924</v>
      </c>
    </row>
    <row r="45">
      <c r="A45" s="50">
        <v>9.637630463</v>
      </c>
      <c r="B45" s="50">
        <v>66.75</v>
      </c>
    </row>
    <row r="46">
      <c r="A46" s="50">
        <v>11.62491417</v>
      </c>
      <c r="B46" s="50">
        <v>71.40000153</v>
      </c>
    </row>
    <row r="47">
      <c r="A47" s="50">
        <v>10.69227314</v>
      </c>
      <c r="B47" s="50">
        <v>72.84999847</v>
      </c>
    </row>
    <row r="48">
      <c r="A48" s="50">
        <v>10.68542004</v>
      </c>
      <c r="B48" s="50">
        <v>72.125</v>
      </c>
    </row>
    <row r="49">
      <c r="A49" s="50">
        <v>8.611810684</v>
      </c>
      <c r="B49" s="50">
        <v>56.52500153</v>
      </c>
    </row>
    <row r="50">
      <c r="A50" s="50">
        <v>9.448805809</v>
      </c>
      <c r="B50" s="50">
        <v>70.02500153</v>
      </c>
    </row>
    <row r="51">
      <c r="A51" s="50">
        <v>10.50880241</v>
      </c>
      <c r="B51" s="50">
        <v>69.22499847</v>
      </c>
    </row>
    <row r="52">
      <c r="A52" s="50">
        <v>10.48707771</v>
      </c>
      <c r="B52" s="50">
        <v>71.375</v>
      </c>
    </row>
    <row r="53">
      <c r="A53" s="50">
        <v>10.40412903</v>
      </c>
      <c r="B53" s="50">
        <v>67.17500305</v>
      </c>
    </row>
    <row r="54">
      <c r="A54" s="50">
        <v>10.20286655</v>
      </c>
      <c r="B54" s="50">
        <v>65.32499695</v>
      </c>
    </row>
    <row r="55">
      <c r="A55" s="50">
        <v>8.180175781</v>
      </c>
      <c r="B55" s="50">
        <v>60.29999924</v>
      </c>
    </row>
    <row r="56">
      <c r="A56" s="50">
        <v>7.401130676</v>
      </c>
      <c r="B56" s="50">
        <v>55.29999924</v>
      </c>
    </row>
    <row r="57">
      <c r="A57" s="50">
        <v>10.64416504</v>
      </c>
      <c r="B57" s="50">
        <v>71.22499847</v>
      </c>
    </row>
    <row r="58">
      <c r="A58" s="50">
        <v>10.72598648</v>
      </c>
      <c r="B58" s="50">
        <v>73.92500305</v>
      </c>
    </row>
    <row r="59">
      <c r="A59" s="50">
        <v>10.58749199</v>
      </c>
      <c r="B59" s="50">
        <v>72.47499847</v>
      </c>
    </row>
    <row r="60">
      <c r="A60" s="50">
        <v>10.91266155</v>
      </c>
      <c r="B60" s="50">
        <v>72.27500153</v>
      </c>
    </row>
    <row r="61">
      <c r="A61" s="50">
        <v>11.18412018</v>
      </c>
      <c r="B61" s="50">
        <v>73.09999847</v>
      </c>
    </row>
    <row r="62">
      <c r="A62" s="50">
        <v>7.871555328</v>
      </c>
      <c r="B62" s="50">
        <v>59.84999847</v>
      </c>
    </row>
    <row r="63">
      <c r="A63" s="50">
        <v>9.777226448</v>
      </c>
      <c r="B63" s="50">
        <v>68.52500153</v>
      </c>
    </row>
    <row r="64">
      <c r="A64" s="50">
        <v>7.685194492</v>
      </c>
      <c r="B64" s="50">
        <v>57.70000076</v>
      </c>
    </row>
    <row r="65">
      <c r="A65" s="50">
        <v>9.265902519</v>
      </c>
      <c r="B65" s="50">
        <v>67.05000305</v>
      </c>
    </row>
    <row r="66">
      <c r="A66" s="50">
        <v>9.049329758</v>
      </c>
      <c r="B66" s="50">
        <v>64.67500305</v>
      </c>
    </row>
    <row r="67">
      <c r="A67" s="50">
        <v>10.75374222</v>
      </c>
      <c r="B67" s="50">
        <v>70.40000153</v>
      </c>
    </row>
    <row r="68">
      <c r="A68" s="50">
        <v>11.07859612</v>
      </c>
      <c r="B68" s="50">
        <v>65.72499847</v>
      </c>
    </row>
    <row r="69">
      <c r="A69" s="50">
        <v>10.08412075</v>
      </c>
      <c r="B69" s="50">
        <v>67.5</v>
      </c>
    </row>
    <row r="70">
      <c r="A70" s="50">
        <v>8.989866257</v>
      </c>
      <c r="B70" s="50">
        <v>65.59999847</v>
      </c>
    </row>
    <row r="71">
      <c r="A71" s="50">
        <v>9.332854271</v>
      </c>
      <c r="B71" s="50">
        <v>65.59999847</v>
      </c>
    </row>
    <row r="72">
      <c r="A72" s="50">
        <v>7.670122623</v>
      </c>
      <c r="B72" s="50">
        <v>54.52500153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175</v>
      </c>
      <c r="B1" s="10" t="s">
        <v>176</v>
      </c>
      <c r="C1" s="10" t="s">
        <v>177</v>
      </c>
      <c r="D1" s="11" t="s">
        <v>178</v>
      </c>
      <c r="E1" s="12" t="s">
        <v>179</v>
      </c>
      <c r="F1" s="12" t="s">
        <v>180</v>
      </c>
      <c r="G1" s="12" t="s">
        <v>181</v>
      </c>
      <c r="H1" s="12" t="s">
        <v>182</v>
      </c>
      <c r="I1" s="12" t="s">
        <v>183</v>
      </c>
      <c r="J1" s="13" t="s">
        <v>184</v>
      </c>
    </row>
    <row r="2">
      <c r="A2" s="1" t="s">
        <v>123</v>
      </c>
      <c r="B2" s="1" t="s">
        <v>15</v>
      </c>
      <c r="C2" s="1">
        <v>2022.0</v>
      </c>
      <c r="D2" s="2">
        <v>5.212213039</v>
      </c>
      <c r="E2" s="3">
        <v>9.626482964</v>
      </c>
      <c r="F2" s="3">
        <v>0.724089622</v>
      </c>
      <c r="G2" s="3">
        <v>69.17500305</v>
      </c>
      <c r="H2" s="3">
        <v>0.802249789</v>
      </c>
      <c r="I2" s="3">
        <v>-0.065987259</v>
      </c>
      <c r="J2" s="3">
        <v>0.845501959</v>
      </c>
    </row>
    <row r="3">
      <c r="A3" s="1" t="s">
        <v>34</v>
      </c>
      <c r="B3" s="1" t="s">
        <v>5</v>
      </c>
      <c r="C3" s="1">
        <v>2022.0</v>
      </c>
      <c r="D3" s="2">
        <v>6.260993481</v>
      </c>
      <c r="E3" s="3">
        <v>10.01140499</v>
      </c>
      <c r="F3" s="3">
        <v>0.893329561</v>
      </c>
      <c r="G3" s="3">
        <v>67.25</v>
      </c>
      <c r="H3" s="3">
        <v>0.825188935</v>
      </c>
      <c r="I3" s="3">
        <v>-0.127506226</v>
      </c>
      <c r="J3" s="3">
        <v>0.810037434</v>
      </c>
    </row>
    <row r="4">
      <c r="A4" s="1" t="s">
        <v>35</v>
      </c>
      <c r="B4" s="1" t="s">
        <v>36</v>
      </c>
      <c r="C4" s="1">
        <v>2022.0</v>
      </c>
      <c r="D4" s="2">
        <v>5.381942749</v>
      </c>
      <c r="E4" s="3">
        <v>9.667765617</v>
      </c>
      <c r="F4" s="3">
        <v>0.811169267</v>
      </c>
      <c r="G4" s="3">
        <v>67.92500305</v>
      </c>
      <c r="H4" s="3">
        <v>0.789598525</v>
      </c>
      <c r="I4" s="3">
        <v>-0.154325441</v>
      </c>
      <c r="J4" s="3">
        <v>0.704730451</v>
      </c>
    </row>
    <row r="5">
      <c r="A5" s="1" t="s">
        <v>0</v>
      </c>
      <c r="B5" s="1" t="s">
        <v>1</v>
      </c>
      <c r="C5" s="1">
        <v>2022.0</v>
      </c>
      <c r="D5" s="2">
        <v>7.034696102</v>
      </c>
      <c r="E5" s="3">
        <v>10.85352898</v>
      </c>
      <c r="F5" s="3">
        <v>0.941673338</v>
      </c>
      <c r="G5" s="3">
        <v>71.125</v>
      </c>
      <c r="H5" s="3">
        <v>0.853776991</v>
      </c>
      <c r="I5" s="3">
        <v>0.15346466</v>
      </c>
      <c r="J5" s="3">
        <v>0.545216978</v>
      </c>
    </row>
    <row r="6">
      <c r="A6" s="1" t="s">
        <v>37</v>
      </c>
      <c r="B6" s="1" t="s">
        <v>3</v>
      </c>
      <c r="C6" s="1">
        <v>2022.0</v>
      </c>
      <c r="D6" s="2">
        <v>6.998997211</v>
      </c>
      <c r="E6" s="3">
        <v>10.93891716</v>
      </c>
      <c r="F6" s="3">
        <v>0.876287401</v>
      </c>
      <c r="G6" s="3">
        <v>71.27500153</v>
      </c>
      <c r="H6" s="3">
        <v>0.855502605</v>
      </c>
      <c r="I6" s="3">
        <v>0.139042094</v>
      </c>
      <c r="J6" s="3">
        <v>0.524212122</v>
      </c>
    </row>
    <row r="7">
      <c r="A7" s="1" t="s">
        <v>39</v>
      </c>
      <c r="B7" s="1" t="s">
        <v>25</v>
      </c>
      <c r="C7" s="1">
        <v>2022.0</v>
      </c>
      <c r="D7" s="2">
        <v>3.407532215</v>
      </c>
      <c r="E7" s="3">
        <v>8.743256569</v>
      </c>
      <c r="F7" s="3">
        <v>0.403707534</v>
      </c>
      <c r="G7" s="3">
        <v>64.67500305</v>
      </c>
      <c r="H7" s="3">
        <v>0.86457628</v>
      </c>
      <c r="I7" s="3">
        <v>-0.054776076</v>
      </c>
      <c r="J7" s="3">
        <v>0.61687237</v>
      </c>
    </row>
    <row r="8">
      <c r="A8" s="1" t="s">
        <v>2</v>
      </c>
      <c r="B8" s="1" t="s">
        <v>3</v>
      </c>
      <c r="C8" s="1">
        <v>2022.0</v>
      </c>
      <c r="D8" s="2">
        <v>6.856874466</v>
      </c>
      <c r="E8" s="3">
        <v>10.87826824</v>
      </c>
      <c r="F8" s="3">
        <v>0.922732711</v>
      </c>
      <c r="G8" s="3">
        <v>71.05000305</v>
      </c>
      <c r="H8" s="3">
        <v>0.889889002</v>
      </c>
      <c r="I8" s="3">
        <v>0.096943997</v>
      </c>
      <c r="J8" s="3">
        <v>0.48338443</v>
      </c>
    </row>
    <row r="9">
      <c r="A9" s="1" t="s">
        <v>41</v>
      </c>
      <c r="B9" s="1" t="s">
        <v>42</v>
      </c>
      <c r="C9" s="1">
        <v>2022.0</v>
      </c>
      <c r="D9" s="2">
        <v>4.217325687</v>
      </c>
      <c r="E9" s="3">
        <v>8.136793137</v>
      </c>
      <c r="F9" s="3">
        <v>0.365682811</v>
      </c>
      <c r="G9" s="3">
        <v>56.40000153</v>
      </c>
      <c r="H9" s="3">
        <v>0.714036763</v>
      </c>
      <c r="I9" s="3">
        <v>-0.029674673</v>
      </c>
      <c r="J9" s="3">
        <v>0.579618931</v>
      </c>
    </row>
    <row r="10">
      <c r="A10" s="1" t="s">
        <v>43</v>
      </c>
      <c r="B10" s="1" t="s">
        <v>5</v>
      </c>
      <c r="C10" s="1">
        <v>2022.0</v>
      </c>
      <c r="D10" s="2">
        <v>5.928882122</v>
      </c>
      <c r="E10" s="3">
        <v>9.014473915</v>
      </c>
      <c r="F10" s="3">
        <v>0.823510289</v>
      </c>
      <c r="G10" s="3">
        <v>63.75</v>
      </c>
      <c r="H10" s="3">
        <v>0.86501044</v>
      </c>
      <c r="I10" s="3">
        <v>-0.080244467</v>
      </c>
      <c r="J10" s="3">
        <v>0.84024471</v>
      </c>
    </row>
    <row r="11">
      <c r="A11" s="1" t="s">
        <v>44</v>
      </c>
      <c r="B11" s="1" t="s">
        <v>42</v>
      </c>
      <c r="C11" s="1">
        <v>2022.0</v>
      </c>
      <c r="D11" s="2">
        <v>3.435275078</v>
      </c>
      <c r="E11" s="3">
        <v>9.629345894</v>
      </c>
      <c r="F11" s="3">
        <v>0.750399292</v>
      </c>
      <c r="G11" s="3">
        <v>54.72499847</v>
      </c>
      <c r="H11" s="3">
        <v>0.739403069</v>
      </c>
      <c r="I11" s="3">
        <v>-0.21462056</v>
      </c>
      <c r="J11" s="3">
        <v>0.830940306</v>
      </c>
    </row>
    <row r="12">
      <c r="A12" s="1" t="s">
        <v>4</v>
      </c>
      <c r="B12" s="1" t="s">
        <v>5</v>
      </c>
      <c r="C12" s="1">
        <v>2022.0</v>
      </c>
      <c r="D12" s="2">
        <v>6.257079601</v>
      </c>
      <c r="E12" s="3">
        <v>9.610548019</v>
      </c>
      <c r="F12" s="3">
        <v>0.865809739</v>
      </c>
      <c r="G12" s="3">
        <v>65.92500305</v>
      </c>
      <c r="H12" s="3">
        <v>0.82977134</v>
      </c>
      <c r="I12" s="3">
        <v>-0.060690548</v>
      </c>
      <c r="J12" s="3">
        <v>0.741963506</v>
      </c>
    </row>
    <row r="13">
      <c r="A13" s="1" t="s">
        <v>126</v>
      </c>
      <c r="B13" s="1" t="s">
        <v>15</v>
      </c>
      <c r="C13" s="1">
        <v>2022.0</v>
      </c>
      <c r="D13" s="2">
        <v>5.378348827</v>
      </c>
      <c r="E13" s="3">
        <v>10.13758183</v>
      </c>
      <c r="F13" s="3">
        <v>0.952761054</v>
      </c>
      <c r="G13" s="3">
        <v>66.59999847</v>
      </c>
      <c r="H13" s="3">
        <v>0.741359413</v>
      </c>
      <c r="I13" s="3">
        <v>-0.145212695</v>
      </c>
      <c r="J13" s="3">
        <v>0.941625774</v>
      </c>
    </row>
    <row r="14">
      <c r="A14" s="1" t="s">
        <v>46</v>
      </c>
      <c r="B14" s="1" t="s">
        <v>47</v>
      </c>
      <c r="C14" s="1">
        <v>2022.0</v>
      </c>
      <c r="D14" s="2">
        <v>4.250280857</v>
      </c>
      <c r="E14" s="3">
        <v>8.414617538</v>
      </c>
      <c r="F14" s="3">
        <v>0.78360188</v>
      </c>
      <c r="G14" s="3">
        <v>62.09999847</v>
      </c>
      <c r="H14" s="3">
        <v>0.946244061</v>
      </c>
      <c r="I14" s="3">
        <v>0.154094294</v>
      </c>
      <c r="J14" s="3">
        <v>0.859684169</v>
      </c>
    </row>
    <row r="15">
      <c r="A15" s="1" t="s">
        <v>48</v>
      </c>
      <c r="B15" s="1" t="s">
        <v>42</v>
      </c>
      <c r="C15" s="1">
        <v>2022.0</v>
      </c>
      <c r="D15" s="2">
        <v>4.712408066</v>
      </c>
      <c r="E15" s="3">
        <v>8.227441788</v>
      </c>
      <c r="F15" s="3">
        <v>0.629108608</v>
      </c>
      <c r="G15" s="3">
        <v>56.52500153</v>
      </c>
      <c r="H15" s="3">
        <v>0.674506366</v>
      </c>
      <c r="I15" s="3">
        <v>0.025319204</v>
      </c>
      <c r="J15" s="3">
        <v>0.849325359</v>
      </c>
    </row>
    <row r="16">
      <c r="A16" s="1" t="s">
        <v>6</v>
      </c>
      <c r="B16" s="1" t="s">
        <v>1</v>
      </c>
      <c r="C16" s="1">
        <v>2022.0</v>
      </c>
      <c r="D16" s="2">
        <v>6.917935371</v>
      </c>
      <c r="E16" s="3">
        <v>10.80336666</v>
      </c>
      <c r="F16" s="3">
        <v>0.929101527</v>
      </c>
      <c r="G16" s="3">
        <v>71.44999695</v>
      </c>
      <c r="H16" s="3">
        <v>0.838263929</v>
      </c>
      <c r="I16" s="3">
        <v>0.221541926</v>
      </c>
      <c r="J16" s="3">
        <v>0.44200018</v>
      </c>
    </row>
    <row r="17">
      <c r="A17" s="1" t="s">
        <v>49</v>
      </c>
      <c r="B17" s="1" t="s">
        <v>42</v>
      </c>
      <c r="C17" s="1">
        <v>2022.0</v>
      </c>
      <c r="D17" s="2">
        <v>4.396646023</v>
      </c>
      <c r="E17" s="3">
        <v>7.261128902</v>
      </c>
      <c r="F17" s="3">
        <v>0.719671786</v>
      </c>
      <c r="G17" s="3">
        <v>53.125</v>
      </c>
      <c r="H17" s="3">
        <v>0.679479539</v>
      </c>
      <c r="I17" s="3">
        <v>0.221161678</v>
      </c>
      <c r="J17" s="3">
        <v>0.805424452</v>
      </c>
    </row>
    <row r="18">
      <c r="A18" s="1" t="s">
        <v>50</v>
      </c>
      <c r="B18" s="1" t="s">
        <v>5</v>
      </c>
      <c r="C18" s="1">
        <v>2022.0</v>
      </c>
      <c r="D18" s="2">
        <v>6.415198803</v>
      </c>
      <c r="E18" s="3">
        <v>10.15356255</v>
      </c>
      <c r="F18" s="3">
        <v>0.886761963</v>
      </c>
      <c r="G18" s="3">
        <v>70.44999695</v>
      </c>
      <c r="H18" s="3">
        <v>0.793485582</v>
      </c>
      <c r="I18" s="3">
        <v>-0.010977617</v>
      </c>
      <c r="J18" s="3">
        <v>0.796396375</v>
      </c>
    </row>
    <row r="19">
      <c r="A19" s="1" t="s">
        <v>52</v>
      </c>
      <c r="B19" s="1" t="s">
        <v>5</v>
      </c>
      <c r="C19" s="1">
        <v>2022.0</v>
      </c>
      <c r="D19" s="2">
        <v>5.891712189</v>
      </c>
      <c r="E19" s="3">
        <v>9.659547806</v>
      </c>
      <c r="F19" s="3">
        <v>0.87694943</v>
      </c>
      <c r="G19" s="3">
        <v>69.52500153</v>
      </c>
      <c r="H19" s="3">
        <v>0.799183786</v>
      </c>
      <c r="I19" s="3">
        <v>-0.161807224</v>
      </c>
      <c r="J19" s="3">
        <v>0.862641215</v>
      </c>
    </row>
    <row r="20">
      <c r="A20" s="1" t="s">
        <v>147</v>
      </c>
      <c r="B20" s="1" t="s">
        <v>42</v>
      </c>
      <c r="C20" s="1">
        <v>2022.0</v>
      </c>
      <c r="D20" s="2">
        <v>3.545203686</v>
      </c>
      <c r="E20" s="3">
        <v>8.074591637</v>
      </c>
      <c r="F20" s="3">
        <v>0.471820921</v>
      </c>
      <c r="G20" s="3">
        <v>59.42499924</v>
      </c>
      <c r="H20" s="3">
        <v>0.480553567</v>
      </c>
      <c r="I20" s="3">
        <v>-0.014281231</v>
      </c>
      <c r="J20" s="3">
        <v>0.732310832</v>
      </c>
    </row>
    <row r="21">
      <c r="A21" s="1" t="s">
        <v>141</v>
      </c>
      <c r="B21" s="1" t="s">
        <v>42</v>
      </c>
      <c r="C21" s="1">
        <v>2022.0</v>
      </c>
      <c r="D21" s="2">
        <v>5.804918766</v>
      </c>
      <c r="E21" s="3">
        <v>8.077151299</v>
      </c>
      <c r="F21" s="3">
        <v>0.646345079</v>
      </c>
      <c r="G21" s="3">
        <v>57.17499924</v>
      </c>
      <c r="H21" s="3">
        <v>0.69769448</v>
      </c>
      <c r="I21" s="3">
        <v>0.027624207</v>
      </c>
      <c r="J21" s="3">
        <v>0.759754062</v>
      </c>
    </row>
    <row r="22">
      <c r="A22" s="1" t="s">
        <v>53</v>
      </c>
      <c r="B22" s="1" t="s">
        <v>5</v>
      </c>
      <c r="C22" s="1">
        <v>2022.0</v>
      </c>
      <c r="D22" s="2">
        <v>7.076658249</v>
      </c>
      <c r="E22" s="3">
        <v>9.997837067</v>
      </c>
      <c r="F22" s="3">
        <v>0.901608407</v>
      </c>
      <c r="G22" s="3">
        <v>70.0</v>
      </c>
      <c r="H22" s="3">
        <v>0.910026312</v>
      </c>
      <c r="I22" s="3">
        <v>-0.047002032</v>
      </c>
      <c r="J22" s="3">
        <v>0.750560999</v>
      </c>
    </row>
    <row r="23">
      <c r="A23" s="1" t="s">
        <v>128</v>
      </c>
      <c r="B23" s="1" t="s">
        <v>15</v>
      </c>
      <c r="C23" s="1">
        <v>2022.0</v>
      </c>
      <c r="D23" s="2">
        <v>5.578691483</v>
      </c>
      <c r="E23" s="3">
        <v>10.4582634</v>
      </c>
      <c r="F23" s="3">
        <v>0.90998435</v>
      </c>
      <c r="G23" s="3">
        <v>69.125</v>
      </c>
      <c r="H23" s="3">
        <v>0.593485951</v>
      </c>
      <c r="I23" s="3">
        <v>-0.212666839</v>
      </c>
      <c r="J23" s="3">
        <v>0.87508148</v>
      </c>
    </row>
    <row r="24">
      <c r="A24" s="1" t="s">
        <v>8</v>
      </c>
      <c r="B24" s="1" t="s">
        <v>3</v>
      </c>
      <c r="C24" s="1">
        <v>2022.0</v>
      </c>
      <c r="D24" s="2">
        <v>7.54496479</v>
      </c>
      <c r="E24" s="3">
        <v>10.99429893</v>
      </c>
      <c r="F24" s="3">
        <v>0.970306337</v>
      </c>
      <c r="G24" s="3">
        <v>71.375</v>
      </c>
      <c r="H24" s="3">
        <v>0.929547489</v>
      </c>
      <c r="I24" s="3">
        <v>0.224115312</v>
      </c>
      <c r="J24" s="3">
        <v>0.203140497</v>
      </c>
    </row>
    <row r="25">
      <c r="A25" s="1" t="s">
        <v>56</v>
      </c>
      <c r="B25" s="1" t="s">
        <v>5</v>
      </c>
      <c r="C25" s="1">
        <v>2022.0</v>
      </c>
      <c r="D25" s="2">
        <v>5.518415928</v>
      </c>
      <c r="E25" s="3">
        <v>9.873703003</v>
      </c>
      <c r="F25" s="3">
        <v>0.820422471</v>
      </c>
      <c r="G25" s="3">
        <v>64.59999847</v>
      </c>
      <c r="H25" s="3">
        <v>0.853301883</v>
      </c>
      <c r="I25" s="3">
        <v>-0.083819024</v>
      </c>
      <c r="J25" s="3">
        <v>0.655976236</v>
      </c>
    </row>
    <row r="26">
      <c r="A26" s="1" t="s">
        <v>57</v>
      </c>
      <c r="B26" s="1" t="s">
        <v>5</v>
      </c>
      <c r="C26" s="1">
        <v>2022.0</v>
      </c>
      <c r="D26" s="2">
        <v>5.887132168</v>
      </c>
      <c r="E26" s="3">
        <v>9.290071487</v>
      </c>
      <c r="F26" s="3">
        <v>0.825139701</v>
      </c>
      <c r="G26" s="3">
        <v>69.25</v>
      </c>
      <c r="H26" s="3">
        <v>0.758587241</v>
      </c>
      <c r="I26" s="3">
        <v>-0.079987943</v>
      </c>
      <c r="J26" s="3">
        <v>0.865789473</v>
      </c>
    </row>
    <row r="27">
      <c r="A27" s="1" t="s">
        <v>58</v>
      </c>
      <c r="B27" s="1" t="s">
        <v>5</v>
      </c>
      <c r="C27" s="1">
        <v>2022.0</v>
      </c>
      <c r="D27" s="2">
        <v>6.492156029</v>
      </c>
      <c r="E27" s="3">
        <v>9.134880066</v>
      </c>
      <c r="F27" s="3">
        <v>0.772380829</v>
      </c>
      <c r="G27" s="3">
        <v>65.94999695</v>
      </c>
      <c r="H27" s="3">
        <v>0.914063275</v>
      </c>
      <c r="I27" s="3">
        <v>-0.112227663</v>
      </c>
      <c r="J27" s="3">
        <v>0.621097445</v>
      </c>
    </row>
    <row r="28">
      <c r="A28" s="1" t="s">
        <v>59</v>
      </c>
      <c r="B28" s="1" t="s">
        <v>15</v>
      </c>
      <c r="C28" s="1">
        <v>2022.0</v>
      </c>
      <c r="D28" s="2">
        <v>6.357114315</v>
      </c>
      <c r="E28" s="3">
        <v>10.57135296</v>
      </c>
      <c r="F28" s="3">
        <v>0.933332503</v>
      </c>
      <c r="G28" s="3">
        <v>69.875</v>
      </c>
      <c r="H28" s="3">
        <v>0.903950691</v>
      </c>
      <c r="I28" s="3">
        <v>0.13574183</v>
      </c>
      <c r="J28" s="3">
        <v>0.39030093</v>
      </c>
    </row>
    <row r="29">
      <c r="A29" s="1" t="s">
        <v>166</v>
      </c>
      <c r="B29" s="1" t="s">
        <v>42</v>
      </c>
      <c r="C29" s="1">
        <v>2022.0</v>
      </c>
      <c r="D29" s="2">
        <v>3.628071547</v>
      </c>
      <c r="E29" s="3">
        <v>7.757498741</v>
      </c>
      <c r="F29" s="3">
        <v>0.740167618</v>
      </c>
      <c r="G29" s="3">
        <v>61.09999847</v>
      </c>
      <c r="H29" s="3">
        <v>0.67365855</v>
      </c>
      <c r="I29" s="3">
        <v>0.361245096</v>
      </c>
      <c r="J29" s="3">
        <v>0.793105245</v>
      </c>
    </row>
    <row r="30">
      <c r="A30" s="1" t="s">
        <v>60</v>
      </c>
      <c r="B30" s="1" t="s">
        <v>3</v>
      </c>
      <c r="C30" s="1">
        <v>2022.0</v>
      </c>
      <c r="D30" s="2">
        <v>7.728998184</v>
      </c>
      <c r="E30" s="3">
        <v>10.81419277</v>
      </c>
      <c r="F30" s="3">
        <v>0.974395156</v>
      </c>
      <c r="G30" s="3">
        <v>71.22499847</v>
      </c>
      <c r="H30" s="3">
        <v>0.958609104</v>
      </c>
      <c r="I30" s="3">
        <v>0.102147363</v>
      </c>
      <c r="J30" s="3">
        <v>0.190206692</v>
      </c>
    </row>
    <row r="31">
      <c r="A31" s="1" t="s">
        <v>11</v>
      </c>
      <c r="B31" s="1" t="s">
        <v>3</v>
      </c>
      <c r="C31" s="1">
        <v>2022.0</v>
      </c>
      <c r="D31" s="2">
        <v>6.613806725</v>
      </c>
      <c r="E31" s="3">
        <v>10.7368784</v>
      </c>
      <c r="F31" s="3">
        <v>0.865514636</v>
      </c>
      <c r="G31" s="3">
        <v>72.40000153</v>
      </c>
      <c r="H31" s="3">
        <v>0.798249364</v>
      </c>
      <c r="I31" s="3">
        <v>-0.024987714</v>
      </c>
      <c r="J31" s="3">
        <v>0.532776713</v>
      </c>
    </row>
    <row r="32">
      <c r="A32" s="1" t="s">
        <v>161</v>
      </c>
      <c r="B32" s="1" t="s">
        <v>42</v>
      </c>
      <c r="C32" s="1">
        <v>2022.0</v>
      </c>
      <c r="D32" s="2">
        <v>5.139500618</v>
      </c>
      <c r="E32" s="3">
        <v>9.539199829</v>
      </c>
      <c r="F32" s="3">
        <v>0.775247753</v>
      </c>
      <c r="G32" s="3">
        <v>58.57500076</v>
      </c>
      <c r="H32" s="3">
        <v>0.69927603</v>
      </c>
      <c r="I32" s="3">
        <v>-0.164365619</v>
      </c>
      <c r="J32" s="3">
        <v>0.802774906</v>
      </c>
    </row>
    <row r="33">
      <c r="A33" s="1" t="s">
        <v>173</v>
      </c>
      <c r="B33" s="1" t="s">
        <v>42</v>
      </c>
      <c r="C33" s="1">
        <v>2022.0</v>
      </c>
      <c r="D33" s="2">
        <v>4.279441357</v>
      </c>
      <c r="E33" s="3">
        <v>7.647816658</v>
      </c>
      <c r="F33" s="3">
        <v>0.587696254</v>
      </c>
      <c r="G33" s="3">
        <v>57.90000153</v>
      </c>
      <c r="H33" s="3">
        <v>0.599087417</v>
      </c>
      <c r="I33" s="3">
        <v>0.364203513</v>
      </c>
      <c r="J33" s="3">
        <v>0.883752167</v>
      </c>
    </row>
    <row r="34">
      <c r="A34" s="1" t="s">
        <v>61</v>
      </c>
      <c r="B34" s="1" t="s">
        <v>36</v>
      </c>
      <c r="C34" s="1">
        <v>2022.0</v>
      </c>
      <c r="D34" s="2">
        <v>5.292755127</v>
      </c>
      <c r="E34" s="3">
        <v>9.746482849</v>
      </c>
      <c r="F34" s="3">
        <v>0.754490972</v>
      </c>
      <c r="G34" s="3">
        <v>65.07499695</v>
      </c>
      <c r="H34" s="3">
        <v>0.820903182</v>
      </c>
      <c r="I34" s="3">
        <v>-0.252852231</v>
      </c>
      <c r="J34" s="3">
        <v>0.65517211</v>
      </c>
    </row>
    <row r="35">
      <c r="A35" s="1" t="s">
        <v>12</v>
      </c>
      <c r="B35" s="1" t="s">
        <v>3</v>
      </c>
      <c r="C35" s="1">
        <v>2022.0</v>
      </c>
      <c r="D35" s="2">
        <v>6.608206749</v>
      </c>
      <c r="E35" s="3">
        <v>10.89852619</v>
      </c>
      <c r="F35" s="3">
        <v>0.915808022</v>
      </c>
      <c r="G35" s="3">
        <v>71.5</v>
      </c>
      <c r="H35" s="3">
        <v>0.895221889</v>
      </c>
      <c r="I35" s="3">
        <v>0.080924116</v>
      </c>
      <c r="J35" s="3">
        <v>0.41657716</v>
      </c>
    </row>
    <row r="36">
      <c r="A36" s="1" t="s">
        <v>62</v>
      </c>
      <c r="B36" s="1" t="s">
        <v>42</v>
      </c>
      <c r="C36" s="1">
        <v>2022.0</v>
      </c>
      <c r="D36" s="2">
        <v>4.190854549</v>
      </c>
      <c r="E36" s="3">
        <v>8.615270615</v>
      </c>
      <c r="F36" s="3">
        <v>0.628161311</v>
      </c>
      <c r="G36" s="3">
        <v>59.125</v>
      </c>
      <c r="H36" s="3">
        <v>0.786439955</v>
      </c>
      <c r="I36" s="3">
        <v>0.117221721</v>
      </c>
      <c r="J36" s="3">
        <v>0.908888876</v>
      </c>
    </row>
    <row r="37">
      <c r="A37" s="1" t="s">
        <v>13</v>
      </c>
      <c r="B37" s="1" t="s">
        <v>3</v>
      </c>
      <c r="C37" s="1">
        <v>2022.0</v>
      </c>
      <c r="D37" s="2">
        <v>5.90045929</v>
      </c>
      <c r="E37" s="3">
        <v>10.36369228</v>
      </c>
      <c r="F37" s="3">
        <v>0.875312984</v>
      </c>
      <c r="G37" s="3">
        <v>71.27500153</v>
      </c>
      <c r="H37" s="3">
        <v>0.562556148</v>
      </c>
      <c r="I37" s="3">
        <v>-0.316424966</v>
      </c>
      <c r="J37" s="3">
        <v>0.874286056</v>
      </c>
    </row>
    <row r="38">
      <c r="A38" s="1" t="s">
        <v>63</v>
      </c>
      <c r="B38" s="1" t="s">
        <v>5</v>
      </c>
      <c r="C38" s="1">
        <v>2022.0</v>
      </c>
      <c r="D38" s="2">
        <v>6.150331497</v>
      </c>
      <c r="E38" s="3">
        <v>9.115709305</v>
      </c>
      <c r="F38" s="3">
        <v>0.806016386</v>
      </c>
      <c r="G38" s="3">
        <v>62.90000153</v>
      </c>
      <c r="H38" s="3">
        <v>0.856143475</v>
      </c>
      <c r="I38" s="3">
        <v>-0.057260394</v>
      </c>
      <c r="J38" s="3">
        <v>0.835372388</v>
      </c>
    </row>
    <row r="39">
      <c r="A39" s="1" t="s">
        <v>162</v>
      </c>
      <c r="B39" s="1" t="s">
        <v>42</v>
      </c>
      <c r="C39" s="1">
        <v>2022.0</v>
      </c>
      <c r="D39" s="2">
        <v>5.317492962</v>
      </c>
      <c r="E39" s="3">
        <v>7.899697304</v>
      </c>
      <c r="F39" s="3">
        <v>0.582017422</v>
      </c>
      <c r="G39" s="3">
        <v>54.65000153</v>
      </c>
      <c r="H39" s="3">
        <v>0.729232073</v>
      </c>
      <c r="I39" s="3">
        <v>0.139162883</v>
      </c>
      <c r="J39" s="3">
        <v>0.770350397</v>
      </c>
    </row>
    <row r="40">
      <c r="A40" s="1" t="s">
        <v>65</v>
      </c>
      <c r="B40" s="1" t="s">
        <v>5</v>
      </c>
      <c r="C40" s="1">
        <v>2022.0</v>
      </c>
      <c r="D40" s="2">
        <v>5.931803703</v>
      </c>
      <c r="E40" s="3">
        <v>8.644883156</v>
      </c>
      <c r="F40" s="3">
        <v>0.728614807</v>
      </c>
      <c r="G40" s="3">
        <v>64.27500153</v>
      </c>
      <c r="H40" s="3">
        <v>0.851199389</v>
      </c>
      <c r="I40" s="3">
        <v>0.081259228</v>
      </c>
      <c r="J40" s="3">
        <v>0.834249735</v>
      </c>
    </row>
    <row r="41">
      <c r="A41" s="1" t="s">
        <v>14</v>
      </c>
      <c r="B41" s="1" t="s">
        <v>15</v>
      </c>
      <c r="C41" s="1">
        <v>2022.0</v>
      </c>
      <c r="D41" s="2">
        <v>5.861183167</v>
      </c>
      <c r="E41" s="3">
        <v>10.48420715</v>
      </c>
      <c r="F41" s="3">
        <v>0.937058866</v>
      </c>
      <c r="G41" s="3">
        <v>67.65000153</v>
      </c>
      <c r="H41" s="3">
        <v>0.775502026</v>
      </c>
      <c r="I41" s="3">
        <v>-0.008475153</v>
      </c>
      <c r="J41" s="3">
        <v>0.848249376</v>
      </c>
    </row>
    <row r="42">
      <c r="A42" s="1" t="s">
        <v>143</v>
      </c>
      <c r="B42" s="1" t="s">
        <v>3</v>
      </c>
      <c r="C42" s="1">
        <v>2022.0</v>
      </c>
      <c r="D42" s="2">
        <v>7.448794365</v>
      </c>
      <c r="E42" s="3">
        <v>10.935112</v>
      </c>
      <c r="F42" s="3">
        <v>0.984801114</v>
      </c>
      <c r="G42" s="3">
        <v>72.07499695</v>
      </c>
      <c r="H42" s="3">
        <v>0.935669005</v>
      </c>
      <c r="I42" s="3">
        <v>0.221910581</v>
      </c>
      <c r="J42" s="3">
        <v>0.692434132</v>
      </c>
    </row>
    <row r="43">
      <c r="A43" s="1" t="s">
        <v>67</v>
      </c>
      <c r="B43" s="1" t="s">
        <v>25</v>
      </c>
      <c r="C43" s="1">
        <v>2022.0</v>
      </c>
      <c r="D43" s="2">
        <v>3.929816246</v>
      </c>
      <c r="E43" s="3">
        <v>8.849925041</v>
      </c>
      <c r="F43" s="3">
        <v>0.608045101</v>
      </c>
      <c r="G43" s="3">
        <v>61.20000076</v>
      </c>
      <c r="H43" s="3">
        <v>0.893131018</v>
      </c>
      <c r="I43" s="3">
        <v>0.089502126</v>
      </c>
      <c r="J43" s="3">
        <v>0.770741999</v>
      </c>
    </row>
    <row r="44">
      <c r="A44" s="1" t="s">
        <v>68</v>
      </c>
      <c r="B44" s="1" t="s">
        <v>47</v>
      </c>
      <c r="C44" s="1">
        <v>2022.0</v>
      </c>
      <c r="D44" s="2">
        <v>5.584685802</v>
      </c>
      <c r="E44" s="3">
        <v>9.425395966</v>
      </c>
      <c r="F44" s="3">
        <v>0.834076643</v>
      </c>
      <c r="G44" s="3">
        <v>63.17499924</v>
      </c>
      <c r="H44" s="3">
        <v>0.903250694</v>
      </c>
      <c r="I44" s="3">
        <v>0.518823147</v>
      </c>
      <c r="J44" s="3">
        <v>0.861708522</v>
      </c>
    </row>
    <row r="45">
      <c r="A45" s="1" t="s">
        <v>16</v>
      </c>
      <c r="B45" s="1" t="s">
        <v>10</v>
      </c>
      <c r="C45" s="1">
        <v>2022.0</v>
      </c>
      <c r="D45" s="2">
        <v>4.976995468</v>
      </c>
      <c r="E45" s="3">
        <v>9.637630463</v>
      </c>
      <c r="F45" s="3">
        <v>0.800070286</v>
      </c>
      <c r="G45" s="3">
        <v>66.75</v>
      </c>
      <c r="H45" s="3">
        <v>0.570203483</v>
      </c>
      <c r="I45" s="3">
        <v>0.211653218</v>
      </c>
      <c r="J45" s="3">
        <v>0.766079903</v>
      </c>
    </row>
    <row r="46">
      <c r="A46" s="1" t="s">
        <v>69</v>
      </c>
      <c r="B46" s="1" t="s">
        <v>3</v>
      </c>
      <c r="C46" s="1">
        <v>2022.0</v>
      </c>
      <c r="D46" s="2">
        <v>6.869863987</v>
      </c>
      <c r="E46" s="3">
        <v>11.62491417</v>
      </c>
      <c r="F46" s="3">
        <v>0.906079292</v>
      </c>
      <c r="G46" s="3">
        <v>71.40000153</v>
      </c>
      <c r="H46" s="3">
        <v>0.895009518</v>
      </c>
      <c r="I46" s="3">
        <v>0.140264258</v>
      </c>
      <c r="J46" s="3">
        <v>0.357812256</v>
      </c>
    </row>
    <row r="47">
      <c r="A47" s="1" t="s">
        <v>70</v>
      </c>
      <c r="B47" s="1" t="s">
        <v>10</v>
      </c>
      <c r="C47" s="1">
        <v>2022.0</v>
      </c>
      <c r="D47" s="2">
        <v>7.662397385</v>
      </c>
      <c r="E47" s="3">
        <v>10.69227314</v>
      </c>
      <c r="F47" s="3">
        <v>0.95365274</v>
      </c>
      <c r="G47" s="3">
        <v>72.84999847</v>
      </c>
      <c r="H47" s="3">
        <v>0.774947405</v>
      </c>
      <c r="I47" s="3">
        <v>-0.004873357</v>
      </c>
      <c r="J47" s="3">
        <v>0.654698849</v>
      </c>
    </row>
    <row r="48">
      <c r="A48" s="1" t="s">
        <v>17</v>
      </c>
      <c r="B48" s="1" t="s">
        <v>3</v>
      </c>
      <c r="C48" s="1">
        <v>2022.0</v>
      </c>
      <c r="D48" s="2">
        <v>6.258476734</v>
      </c>
      <c r="E48" s="3">
        <v>10.68542004</v>
      </c>
      <c r="F48" s="3">
        <v>0.869363606</v>
      </c>
      <c r="G48" s="3">
        <v>72.125</v>
      </c>
      <c r="H48" s="3">
        <v>0.710519016</v>
      </c>
      <c r="I48" s="3">
        <v>0.028278332</v>
      </c>
      <c r="J48" s="3">
        <v>0.818708301</v>
      </c>
    </row>
    <row r="49">
      <c r="A49" s="1" t="s">
        <v>149</v>
      </c>
      <c r="B49" s="1" t="s">
        <v>42</v>
      </c>
      <c r="C49" s="1">
        <v>2022.0</v>
      </c>
      <c r="D49" s="2">
        <v>4.84867382</v>
      </c>
      <c r="E49" s="3">
        <v>8.611810684</v>
      </c>
      <c r="F49" s="3">
        <v>0.536297083</v>
      </c>
      <c r="G49" s="3">
        <v>56.52500153</v>
      </c>
      <c r="H49" s="3">
        <v>0.713349819</v>
      </c>
      <c r="I49" s="3">
        <v>-0.005134096</v>
      </c>
      <c r="J49" s="3">
        <v>0.742839873</v>
      </c>
    </row>
    <row r="50">
      <c r="A50" s="1" t="s">
        <v>93</v>
      </c>
      <c r="B50" s="1" t="s">
        <v>5</v>
      </c>
      <c r="C50" s="1">
        <v>2022.0</v>
      </c>
      <c r="D50" s="2">
        <v>5.892068863</v>
      </c>
      <c r="E50" s="3">
        <v>9.448805809</v>
      </c>
      <c r="F50" s="3">
        <v>0.822743475</v>
      </c>
      <c r="G50" s="3">
        <v>70.02500153</v>
      </c>
      <c r="H50" s="3">
        <v>0.764267087</v>
      </c>
      <c r="I50" s="3">
        <v>-0.177565202</v>
      </c>
      <c r="J50" s="3">
        <v>0.88399142</v>
      </c>
    </row>
    <row r="51">
      <c r="A51" s="1" t="s">
        <v>26</v>
      </c>
      <c r="B51" s="1" t="s">
        <v>15</v>
      </c>
      <c r="C51" s="1">
        <v>2022.0</v>
      </c>
      <c r="D51" s="2">
        <v>6.666265011</v>
      </c>
      <c r="E51" s="3">
        <v>10.50880241</v>
      </c>
      <c r="F51" s="3">
        <v>0.886446774</v>
      </c>
      <c r="G51" s="3">
        <v>69.22499847</v>
      </c>
      <c r="H51" s="3">
        <v>0.800018609</v>
      </c>
      <c r="I51" s="3">
        <v>-0.206587344</v>
      </c>
      <c r="J51" s="3">
        <v>0.667024732</v>
      </c>
    </row>
    <row r="52">
      <c r="A52" s="1" t="s">
        <v>95</v>
      </c>
      <c r="B52" s="1" t="s">
        <v>3</v>
      </c>
      <c r="C52" s="1">
        <v>2022.0</v>
      </c>
      <c r="D52" s="2">
        <v>5.952542782</v>
      </c>
      <c r="E52" s="3">
        <v>10.48707771</v>
      </c>
      <c r="F52" s="3">
        <v>0.862344146</v>
      </c>
      <c r="G52" s="3">
        <v>71.375</v>
      </c>
      <c r="H52" s="3">
        <v>0.903218091</v>
      </c>
      <c r="I52" s="3">
        <v>-0.137060419</v>
      </c>
      <c r="J52" s="3">
        <v>0.892955482</v>
      </c>
    </row>
    <row r="53">
      <c r="A53" s="1" t="s">
        <v>27</v>
      </c>
      <c r="B53" s="1" t="s">
        <v>15</v>
      </c>
      <c r="C53" s="1">
        <v>2022.0</v>
      </c>
      <c r="D53" s="2">
        <v>6.436973572</v>
      </c>
      <c r="E53" s="3">
        <v>10.40412903</v>
      </c>
      <c r="F53" s="3">
        <v>0.83033675</v>
      </c>
      <c r="G53" s="3">
        <v>67.17500305</v>
      </c>
      <c r="H53" s="3">
        <v>0.836366534</v>
      </c>
      <c r="I53" s="3">
        <v>-0.171969727</v>
      </c>
      <c r="J53" s="3">
        <v>0.941487908</v>
      </c>
    </row>
    <row r="54">
      <c r="A54" s="1" t="s">
        <v>96</v>
      </c>
      <c r="B54" s="1" t="s">
        <v>36</v>
      </c>
      <c r="C54" s="1">
        <v>2022.0</v>
      </c>
      <c r="D54" s="2">
        <v>6.044072628</v>
      </c>
      <c r="E54" s="3">
        <v>10.20286655</v>
      </c>
      <c r="F54" s="3">
        <v>0.919851005</v>
      </c>
      <c r="G54" s="3">
        <v>65.32499695</v>
      </c>
      <c r="H54" s="3">
        <v>0.776063859</v>
      </c>
      <c r="I54" s="3">
        <v>-0.07043764</v>
      </c>
      <c r="J54" s="3">
        <v>0.766522646</v>
      </c>
    </row>
    <row r="55">
      <c r="A55" s="1" t="s">
        <v>98</v>
      </c>
      <c r="B55" s="1" t="s">
        <v>42</v>
      </c>
      <c r="C55" s="1">
        <v>2022.0</v>
      </c>
      <c r="D55" s="2">
        <v>4.90681982</v>
      </c>
      <c r="E55" s="3">
        <v>8.180175781</v>
      </c>
      <c r="F55" s="3">
        <v>0.609188676</v>
      </c>
      <c r="G55" s="3">
        <v>60.29999924</v>
      </c>
      <c r="H55" s="3">
        <v>0.758471966</v>
      </c>
      <c r="I55" s="3">
        <v>0.051875819</v>
      </c>
      <c r="J55" s="3">
        <v>0.854231179</v>
      </c>
    </row>
    <row r="56">
      <c r="A56" s="1" t="s">
        <v>99</v>
      </c>
      <c r="B56" s="1" t="s">
        <v>42</v>
      </c>
      <c r="C56" s="1">
        <v>2022.0</v>
      </c>
      <c r="D56" s="2">
        <v>2.560429573</v>
      </c>
      <c r="E56" s="3">
        <v>7.401130676</v>
      </c>
      <c r="F56" s="3">
        <v>0.502167702</v>
      </c>
      <c r="G56" s="3">
        <v>55.29999924</v>
      </c>
      <c r="H56" s="3">
        <v>0.659596384</v>
      </c>
      <c r="I56" s="3">
        <v>0.10053613</v>
      </c>
      <c r="J56" s="3">
        <v>0.861837387</v>
      </c>
    </row>
    <row r="57">
      <c r="A57" s="1" t="s">
        <v>102</v>
      </c>
      <c r="B57" s="1" t="s">
        <v>15</v>
      </c>
      <c r="C57" s="1">
        <v>2022.0</v>
      </c>
      <c r="D57" s="2">
        <v>6.723397732</v>
      </c>
      <c r="E57" s="3">
        <v>10.64416504</v>
      </c>
      <c r="F57" s="3">
        <v>0.941756725</v>
      </c>
      <c r="G57" s="3">
        <v>71.22499847</v>
      </c>
      <c r="H57" s="3">
        <v>0.930381835</v>
      </c>
      <c r="I57" s="3">
        <v>0.101480678</v>
      </c>
      <c r="J57" s="3">
        <v>0.762208223</v>
      </c>
    </row>
    <row r="58">
      <c r="A58" s="1" t="s">
        <v>104</v>
      </c>
      <c r="B58" s="1" t="s">
        <v>19</v>
      </c>
      <c r="C58" s="1">
        <v>2022.0</v>
      </c>
      <c r="D58" s="2">
        <v>5.950013638</v>
      </c>
      <c r="E58" s="3">
        <v>10.72598648</v>
      </c>
      <c r="F58" s="3">
        <v>0.81003511</v>
      </c>
      <c r="G58" s="3">
        <v>73.92500305</v>
      </c>
      <c r="H58" s="3">
        <v>0.723479927</v>
      </c>
      <c r="I58" s="3">
        <v>0.00342142</v>
      </c>
      <c r="J58" s="3">
        <v>0.747344434</v>
      </c>
    </row>
    <row r="59">
      <c r="A59" s="1" t="s">
        <v>29</v>
      </c>
      <c r="B59" s="1" t="s">
        <v>3</v>
      </c>
      <c r="C59" s="1">
        <v>2022.0</v>
      </c>
      <c r="D59" s="2">
        <v>6.336902142</v>
      </c>
      <c r="E59" s="3">
        <v>10.58749199</v>
      </c>
      <c r="F59" s="3">
        <v>0.933899879</v>
      </c>
      <c r="G59" s="3">
        <v>72.47499847</v>
      </c>
      <c r="H59" s="3">
        <v>0.781408846</v>
      </c>
      <c r="I59" s="3">
        <v>0.00120831</v>
      </c>
      <c r="J59" s="3">
        <v>0.673111916</v>
      </c>
    </row>
    <row r="60">
      <c r="A60" s="1" t="s">
        <v>30</v>
      </c>
      <c r="B60" s="1" t="s">
        <v>3</v>
      </c>
      <c r="C60" s="1">
        <v>2022.0</v>
      </c>
      <c r="D60" s="2">
        <v>7.431214333</v>
      </c>
      <c r="E60" s="3">
        <v>10.91266155</v>
      </c>
      <c r="F60" s="3">
        <v>0.949338436</v>
      </c>
      <c r="G60" s="3">
        <v>72.27500153</v>
      </c>
      <c r="H60" s="3">
        <v>0.939461946</v>
      </c>
      <c r="I60" s="3">
        <v>0.234011218</v>
      </c>
      <c r="J60" s="3">
        <v>0.213236347</v>
      </c>
    </row>
    <row r="61">
      <c r="A61" s="1" t="s">
        <v>107</v>
      </c>
      <c r="B61" s="1" t="s">
        <v>3</v>
      </c>
      <c r="C61" s="1">
        <v>2022.0</v>
      </c>
      <c r="D61" s="2">
        <v>6.883844376</v>
      </c>
      <c r="E61" s="3">
        <v>11.18412018</v>
      </c>
      <c r="F61" s="3">
        <v>0.880787432</v>
      </c>
      <c r="G61" s="3">
        <v>73.09999847</v>
      </c>
      <c r="H61" s="3">
        <v>0.848361075</v>
      </c>
      <c r="I61" s="3">
        <v>0.128131226</v>
      </c>
      <c r="J61" s="3">
        <v>0.234620094</v>
      </c>
    </row>
    <row r="62">
      <c r="A62" s="1" t="s">
        <v>110</v>
      </c>
      <c r="B62" s="1" t="s">
        <v>42</v>
      </c>
      <c r="C62" s="1">
        <v>2022.0</v>
      </c>
      <c r="D62" s="2">
        <v>3.615845203</v>
      </c>
      <c r="E62" s="3">
        <v>7.871555328</v>
      </c>
      <c r="F62" s="3">
        <v>0.600180984</v>
      </c>
      <c r="G62" s="3">
        <v>59.84999847</v>
      </c>
      <c r="H62" s="3">
        <v>0.856139898</v>
      </c>
      <c r="I62" s="3">
        <v>0.136041611</v>
      </c>
      <c r="J62" s="3">
        <v>0.584417045</v>
      </c>
    </row>
    <row r="63">
      <c r="A63" s="1" t="s">
        <v>111</v>
      </c>
      <c r="B63" s="1" t="s">
        <v>47</v>
      </c>
      <c r="C63" s="1">
        <v>2022.0</v>
      </c>
      <c r="D63" s="2">
        <v>6.007117271</v>
      </c>
      <c r="E63" s="3">
        <v>9.777226448</v>
      </c>
      <c r="F63" s="3">
        <v>0.866995156</v>
      </c>
      <c r="G63" s="3">
        <v>68.52500153</v>
      </c>
      <c r="H63" s="3">
        <v>0.880613744</v>
      </c>
      <c r="I63" s="3">
        <v>0.301083535</v>
      </c>
      <c r="J63" s="3">
        <v>0.867953539</v>
      </c>
    </row>
    <row r="64">
      <c r="A64" s="1" t="s">
        <v>112</v>
      </c>
      <c r="B64" s="1" t="s">
        <v>42</v>
      </c>
      <c r="C64" s="1">
        <v>2022.0</v>
      </c>
      <c r="D64" s="2">
        <v>4.238982201</v>
      </c>
      <c r="E64" s="3">
        <v>7.685194492</v>
      </c>
      <c r="F64" s="3">
        <v>0.57893008</v>
      </c>
      <c r="G64" s="3">
        <v>57.70000076</v>
      </c>
      <c r="H64" s="3">
        <v>0.695722461</v>
      </c>
      <c r="I64" s="3">
        <v>0.006935479</v>
      </c>
      <c r="J64" s="3">
        <v>0.713181138</v>
      </c>
    </row>
    <row r="65">
      <c r="A65" s="1" t="s">
        <v>155</v>
      </c>
      <c r="B65" s="1" t="s">
        <v>10</v>
      </c>
      <c r="C65" s="1">
        <v>2022.0</v>
      </c>
      <c r="D65" s="2">
        <v>4.260868073</v>
      </c>
      <c r="E65" s="3">
        <v>9.265902519</v>
      </c>
      <c r="F65" s="3">
        <v>0.754739821</v>
      </c>
      <c r="G65" s="3">
        <v>67.05000305</v>
      </c>
      <c r="H65" s="3">
        <v>0.474189252</v>
      </c>
      <c r="I65" s="3">
        <v>-0.230852157</v>
      </c>
      <c r="J65" s="3">
        <v>0.908436537</v>
      </c>
    </row>
    <row r="66">
      <c r="A66" s="1" t="s">
        <v>115</v>
      </c>
      <c r="B66" s="1" t="s">
        <v>36</v>
      </c>
      <c r="C66" s="1">
        <v>2022.0</v>
      </c>
      <c r="D66" s="2">
        <v>4.63743639</v>
      </c>
      <c r="E66" s="3">
        <v>9.049329758</v>
      </c>
      <c r="F66" s="3">
        <v>0.863068104</v>
      </c>
      <c r="G66" s="3">
        <v>64.67500305</v>
      </c>
      <c r="H66" s="3">
        <v>0.829034388</v>
      </c>
      <c r="I66" s="3">
        <v>0.427582234</v>
      </c>
      <c r="J66" s="3">
        <v>0.851863027</v>
      </c>
    </row>
    <row r="67">
      <c r="A67" s="1" t="s">
        <v>32</v>
      </c>
      <c r="B67" s="1" t="s">
        <v>3</v>
      </c>
      <c r="C67" s="1">
        <v>2022.0</v>
      </c>
      <c r="D67" s="2">
        <v>6.721779823</v>
      </c>
      <c r="E67" s="3">
        <v>10.75374222</v>
      </c>
      <c r="F67" s="3">
        <v>0.8634395</v>
      </c>
      <c r="G67" s="3">
        <v>70.40000153</v>
      </c>
      <c r="H67" s="3">
        <v>0.857062578</v>
      </c>
      <c r="I67" s="3">
        <v>0.309394181</v>
      </c>
      <c r="J67" s="3">
        <v>0.426054806</v>
      </c>
    </row>
    <row r="68">
      <c r="A68" s="1" t="s">
        <v>117</v>
      </c>
      <c r="B68" s="1" t="s">
        <v>1</v>
      </c>
      <c r="C68" s="1">
        <v>2022.0</v>
      </c>
      <c r="D68" s="2">
        <v>6.692790031</v>
      </c>
      <c r="E68" s="3">
        <v>11.07859612</v>
      </c>
      <c r="F68" s="3">
        <v>0.900261819</v>
      </c>
      <c r="G68" s="3">
        <v>65.72499847</v>
      </c>
      <c r="H68" s="3">
        <v>0.735639811</v>
      </c>
      <c r="I68" s="3">
        <v>0.190581053</v>
      </c>
      <c r="J68" s="3">
        <v>0.701127529</v>
      </c>
    </row>
    <row r="69">
      <c r="A69" s="1" t="s">
        <v>118</v>
      </c>
      <c r="B69" s="1" t="s">
        <v>5</v>
      </c>
      <c r="C69" s="1">
        <v>2022.0</v>
      </c>
      <c r="D69" s="2">
        <v>6.670852661</v>
      </c>
      <c r="E69" s="3">
        <v>10.08412075</v>
      </c>
      <c r="F69" s="3">
        <v>0.904825211</v>
      </c>
      <c r="G69" s="3">
        <v>67.5</v>
      </c>
      <c r="H69" s="3">
        <v>0.877968609</v>
      </c>
      <c r="I69" s="3">
        <v>-0.051668242</v>
      </c>
      <c r="J69" s="3">
        <v>0.631336689</v>
      </c>
    </row>
    <row r="70">
      <c r="A70" s="1" t="s">
        <v>119</v>
      </c>
      <c r="B70" s="1" t="s">
        <v>36</v>
      </c>
      <c r="C70" s="1">
        <v>2022.0</v>
      </c>
      <c r="D70" s="2">
        <v>6.016238689</v>
      </c>
      <c r="E70" s="3">
        <v>8.989866257</v>
      </c>
      <c r="F70" s="3">
        <v>0.878923297</v>
      </c>
      <c r="G70" s="3">
        <v>65.59999847</v>
      </c>
      <c r="H70" s="3">
        <v>0.959019244</v>
      </c>
      <c r="I70" s="3">
        <v>0.308950752</v>
      </c>
      <c r="J70" s="3">
        <v>0.615844429</v>
      </c>
    </row>
    <row r="71">
      <c r="A71" s="1" t="s">
        <v>120</v>
      </c>
      <c r="B71" s="1" t="s">
        <v>47</v>
      </c>
      <c r="C71" s="1">
        <v>2022.0</v>
      </c>
      <c r="D71" s="2">
        <v>6.266508579</v>
      </c>
      <c r="E71" s="3">
        <v>9.332854271</v>
      </c>
      <c r="F71" s="3">
        <v>0.878744006</v>
      </c>
      <c r="G71" s="3">
        <v>65.59999847</v>
      </c>
      <c r="H71" s="3">
        <v>0.975405157</v>
      </c>
      <c r="I71" s="3">
        <v>-0.178986996</v>
      </c>
      <c r="J71" s="3">
        <v>0.703422904</v>
      </c>
    </row>
    <row r="72">
      <c r="A72" s="1" t="s">
        <v>122</v>
      </c>
      <c r="B72" s="1" t="s">
        <v>42</v>
      </c>
      <c r="C72" s="1">
        <v>2022.0</v>
      </c>
      <c r="D72" s="2">
        <v>3.296219587</v>
      </c>
      <c r="E72" s="3">
        <v>7.670122623</v>
      </c>
      <c r="F72" s="3">
        <v>0.666171908</v>
      </c>
      <c r="G72" s="3">
        <v>54.52500153</v>
      </c>
      <c r="H72" s="3">
        <v>0.651987135</v>
      </c>
      <c r="I72" s="3">
        <v>-0.069513284</v>
      </c>
      <c r="J72" s="3">
        <v>0.752632082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179</v>
      </c>
      <c r="B1" s="12" t="s">
        <v>180</v>
      </c>
    </row>
    <row r="2">
      <c r="A2" s="3">
        <v>9.626482964</v>
      </c>
      <c r="B2" s="3">
        <v>0.724089622</v>
      </c>
    </row>
    <row r="3">
      <c r="A3" s="3">
        <v>10.01140499</v>
      </c>
      <c r="B3" s="3">
        <v>0.893329561</v>
      </c>
    </row>
    <row r="4">
      <c r="A4" s="3">
        <v>9.667765617</v>
      </c>
      <c r="B4" s="3">
        <v>0.811169267</v>
      </c>
    </row>
    <row r="5">
      <c r="A5" s="3">
        <v>10.85352898</v>
      </c>
      <c r="B5" s="3">
        <v>0.941673338</v>
      </c>
    </row>
    <row r="6">
      <c r="A6" s="3">
        <v>10.93891716</v>
      </c>
      <c r="B6" s="3">
        <v>0.876287401</v>
      </c>
    </row>
    <row r="7">
      <c r="A7" s="3">
        <v>8.743256569</v>
      </c>
      <c r="B7" s="3">
        <v>0.403707534</v>
      </c>
    </row>
    <row r="8">
      <c r="A8" s="3">
        <v>10.87826824</v>
      </c>
      <c r="B8" s="3">
        <v>0.922732711</v>
      </c>
    </row>
    <row r="9">
      <c r="A9" s="3">
        <v>8.136793137</v>
      </c>
      <c r="B9" s="3">
        <v>0.365682811</v>
      </c>
    </row>
    <row r="10">
      <c r="A10" s="3">
        <v>9.014473915</v>
      </c>
      <c r="B10" s="3">
        <v>0.823510289</v>
      </c>
    </row>
    <row r="11">
      <c r="A11" s="3">
        <v>9.629345894</v>
      </c>
      <c r="B11" s="3">
        <v>0.750399292</v>
      </c>
    </row>
    <row r="12">
      <c r="A12" s="3">
        <v>9.610548019</v>
      </c>
      <c r="B12" s="3">
        <v>0.865809739</v>
      </c>
    </row>
    <row r="13">
      <c r="A13" s="3">
        <v>10.13758183</v>
      </c>
      <c r="B13" s="3">
        <v>0.952761054</v>
      </c>
    </row>
    <row r="14">
      <c r="A14" s="3">
        <v>8.414617538</v>
      </c>
      <c r="B14" s="3">
        <v>0.78360188</v>
      </c>
    </row>
    <row r="15">
      <c r="A15" s="3">
        <v>8.227441788</v>
      </c>
      <c r="B15" s="3">
        <v>0.629108608</v>
      </c>
    </row>
    <row r="16">
      <c r="A16" s="3">
        <v>10.80336666</v>
      </c>
      <c r="B16" s="3">
        <v>0.929101527</v>
      </c>
    </row>
    <row r="17">
      <c r="A17" s="3">
        <v>7.261128902</v>
      </c>
      <c r="B17" s="3">
        <v>0.719671786</v>
      </c>
    </row>
    <row r="18">
      <c r="A18" s="3">
        <v>10.15356255</v>
      </c>
      <c r="B18" s="3">
        <v>0.886761963</v>
      </c>
    </row>
    <row r="19">
      <c r="A19" s="3">
        <v>9.659547806</v>
      </c>
      <c r="B19" s="3">
        <v>0.87694943</v>
      </c>
    </row>
    <row r="20">
      <c r="A20" s="3">
        <v>8.074591637</v>
      </c>
      <c r="B20" s="3">
        <v>0.471820921</v>
      </c>
    </row>
    <row r="21">
      <c r="A21" s="3">
        <v>8.077151299</v>
      </c>
      <c r="B21" s="3">
        <v>0.646345079</v>
      </c>
    </row>
    <row r="22">
      <c r="A22" s="3">
        <v>9.997837067</v>
      </c>
      <c r="B22" s="3">
        <v>0.901608407</v>
      </c>
    </row>
    <row r="23">
      <c r="A23" s="3">
        <v>10.4582634</v>
      </c>
      <c r="B23" s="3">
        <v>0.90998435</v>
      </c>
    </row>
    <row r="24">
      <c r="A24" s="3">
        <v>10.99429893</v>
      </c>
      <c r="B24" s="3">
        <v>0.970306337</v>
      </c>
    </row>
    <row r="25">
      <c r="A25" s="3">
        <v>9.873703003</v>
      </c>
      <c r="B25" s="3">
        <v>0.820422471</v>
      </c>
    </row>
    <row r="26">
      <c r="A26" s="3">
        <v>9.290071487</v>
      </c>
      <c r="B26" s="3">
        <v>0.825139701</v>
      </c>
    </row>
    <row r="27">
      <c r="A27" s="3">
        <v>9.134880066</v>
      </c>
      <c r="B27" s="3">
        <v>0.772380829</v>
      </c>
    </row>
    <row r="28">
      <c r="A28" s="3">
        <v>10.57135296</v>
      </c>
      <c r="B28" s="3">
        <v>0.933332503</v>
      </c>
    </row>
    <row r="29">
      <c r="A29" s="3">
        <v>7.757498741</v>
      </c>
      <c r="B29" s="3">
        <v>0.740167618</v>
      </c>
    </row>
    <row r="30">
      <c r="A30" s="3">
        <v>10.81419277</v>
      </c>
      <c r="B30" s="3">
        <v>0.974395156</v>
      </c>
    </row>
    <row r="31">
      <c r="A31" s="3">
        <v>10.7368784</v>
      </c>
      <c r="B31" s="3">
        <v>0.865514636</v>
      </c>
    </row>
    <row r="32">
      <c r="A32" s="3">
        <v>9.539199829</v>
      </c>
      <c r="B32" s="3">
        <v>0.775247753</v>
      </c>
    </row>
    <row r="33">
      <c r="A33" s="3">
        <v>7.647816658</v>
      </c>
      <c r="B33" s="3">
        <v>0.587696254</v>
      </c>
    </row>
    <row r="34">
      <c r="A34" s="3">
        <v>9.746482849</v>
      </c>
      <c r="B34" s="3">
        <v>0.754490972</v>
      </c>
    </row>
    <row r="35">
      <c r="A35" s="3">
        <v>10.89852619</v>
      </c>
      <c r="B35" s="3">
        <v>0.915808022</v>
      </c>
    </row>
    <row r="36">
      <c r="A36" s="3">
        <v>8.615270615</v>
      </c>
      <c r="B36" s="3">
        <v>0.628161311</v>
      </c>
    </row>
    <row r="37">
      <c r="A37" s="3">
        <v>10.36369228</v>
      </c>
      <c r="B37" s="3">
        <v>0.875312984</v>
      </c>
    </row>
    <row r="38">
      <c r="A38" s="3">
        <v>9.115709305</v>
      </c>
      <c r="B38" s="3">
        <v>0.806016386</v>
      </c>
    </row>
    <row r="39">
      <c r="A39" s="3">
        <v>7.899697304</v>
      </c>
      <c r="B39" s="3">
        <v>0.582017422</v>
      </c>
    </row>
    <row r="40">
      <c r="A40" s="3">
        <v>8.644883156</v>
      </c>
      <c r="B40" s="3">
        <v>0.728614807</v>
      </c>
    </row>
    <row r="41">
      <c r="A41" s="3">
        <v>10.48420715</v>
      </c>
      <c r="B41" s="3">
        <v>0.937058866</v>
      </c>
    </row>
    <row r="42">
      <c r="A42" s="3">
        <v>10.935112</v>
      </c>
      <c r="B42" s="3">
        <v>0.984801114</v>
      </c>
    </row>
    <row r="43">
      <c r="A43" s="3">
        <v>8.849925041</v>
      </c>
      <c r="B43" s="3">
        <v>0.608045101</v>
      </c>
    </row>
    <row r="44">
      <c r="A44" s="3">
        <v>9.425395966</v>
      </c>
      <c r="B44" s="3">
        <v>0.834076643</v>
      </c>
    </row>
    <row r="45">
      <c r="A45" s="3">
        <v>9.637630463</v>
      </c>
      <c r="B45" s="3">
        <v>0.800070286</v>
      </c>
    </row>
    <row r="46">
      <c r="A46" s="3">
        <v>11.62491417</v>
      </c>
      <c r="B46" s="3">
        <v>0.906079292</v>
      </c>
    </row>
    <row r="47">
      <c r="A47" s="3">
        <v>10.69227314</v>
      </c>
      <c r="B47" s="3">
        <v>0.95365274</v>
      </c>
    </row>
    <row r="48">
      <c r="A48" s="3">
        <v>10.68542004</v>
      </c>
      <c r="B48" s="3">
        <v>0.869363606</v>
      </c>
    </row>
    <row r="49">
      <c r="A49" s="3">
        <v>8.611810684</v>
      </c>
      <c r="B49" s="3">
        <v>0.536297083</v>
      </c>
    </row>
    <row r="50">
      <c r="A50" s="3">
        <v>9.448805809</v>
      </c>
      <c r="B50" s="3">
        <v>0.822743475</v>
      </c>
    </row>
    <row r="51">
      <c r="A51" s="3">
        <v>10.50880241</v>
      </c>
      <c r="B51" s="3">
        <v>0.886446774</v>
      </c>
    </row>
    <row r="52">
      <c r="A52" s="3">
        <v>10.48707771</v>
      </c>
      <c r="B52" s="3">
        <v>0.862344146</v>
      </c>
    </row>
    <row r="53">
      <c r="A53" s="3">
        <v>10.40412903</v>
      </c>
      <c r="B53" s="3">
        <v>0.83033675</v>
      </c>
    </row>
    <row r="54">
      <c r="A54" s="3">
        <v>10.20286655</v>
      </c>
      <c r="B54" s="3">
        <v>0.919851005</v>
      </c>
    </row>
    <row r="55">
      <c r="A55" s="3">
        <v>8.180175781</v>
      </c>
      <c r="B55" s="3">
        <v>0.609188676</v>
      </c>
    </row>
    <row r="56">
      <c r="A56" s="3">
        <v>7.401130676</v>
      </c>
      <c r="B56" s="3">
        <v>0.502167702</v>
      </c>
    </row>
    <row r="57">
      <c r="A57" s="3">
        <v>10.64416504</v>
      </c>
      <c r="B57" s="3">
        <v>0.941756725</v>
      </c>
    </row>
    <row r="58">
      <c r="A58" s="3">
        <v>10.72598648</v>
      </c>
      <c r="B58" s="3">
        <v>0.81003511</v>
      </c>
    </row>
    <row r="59">
      <c r="A59" s="3">
        <v>10.58749199</v>
      </c>
      <c r="B59" s="3">
        <v>0.933899879</v>
      </c>
    </row>
    <row r="60">
      <c r="A60" s="3">
        <v>10.91266155</v>
      </c>
      <c r="B60" s="3">
        <v>0.949338436</v>
      </c>
    </row>
    <row r="61">
      <c r="A61" s="3">
        <v>11.18412018</v>
      </c>
      <c r="B61" s="3">
        <v>0.880787432</v>
      </c>
    </row>
    <row r="62">
      <c r="A62" s="3">
        <v>7.871555328</v>
      </c>
      <c r="B62" s="3">
        <v>0.600180984</v>
      </c>
    </row>
    <row r="63">
      <c r="A63" s="3">
        <v>9.777226448</v>
      </c>
      <c r="B63" s="3">
        <v>0.866995156</v>
      </c>
    </row>
    <row r="64">
      <c r="A64" s="3">
        <v>7.685194492</v>
      </c>
      <c r="B64" s="3">
        <v>0.57893008</v>
      </c>
    </row>
    <row r="65">
      <c r="A65" s="3">
        <v>9.265902519</v>
      </c>
      <c r="B65" s="3">
        <v>0.754739821</v>
      </c>
    </row>
    <row r="66">
      <c r="A66" s="3">
        <v>9.049329758</v>
      </c>
      <c r="B66" s="3">
        <v>0.863068104</v>
      </c>
    </row>
    <row r="67">
      <c r="A67" s="3">
        <v>10.75374222</v>
      </c>
      <c r="B67" s="3">
        <v>0.8634395</v>
      </c>
    </row>
    <row r="68">
      <c r="A68" s="3">
        <v>11.07859612</v>
      </c>
      <c r="B68" s="3">
        <v>0.900261819</v>
      </c>
    </row>
    <row r="69">
      <c r="A69" s="3">
        <v>10.08412075</v>
      </c>
      <c r="B69" s="3">
        <v>0.904825211</v>
      </c>
    </row>
    <row r="70">
      <c r="A70" s="3">
        <v>8.989866257</v>
      </c>
      <c r="B70" s="3">
        <v>0.878923297</v>
      </c>
    </row>
    <row r="71">
      <c r="A71" s="3">
        <v>9.332854271</v>
      </c>
      <c r="B71" s="3">
        <v>0.878744006</v>
      </c>
    </row>
    <row r="72">
      <c r="A72" s="3">
        <v>7.670122623</v>
      </c>
      <c r="B72" s="3">
        <v>0.666171908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75"/>
    <col customWidth="1" min="8" max="8" width="15.5"/>
  </cols>
  <sheetData>
    <row r="1">
      <c r="A1" s="90" t="s">
        <v>175</v>
      </c>
      <c r="B1" s="16" t="s">
        <v>178</v>
      </c>
      <c r="M1" s="5"/>
    </row>
    <row r="2">
      <c r="A2" s="46" t="s">
        <v>123</v>
      </c>
      <c r="B2" s="49">
        <v>5.212213039</v>
      </c>
      <c r="D2" s="91" t="s">
        <v>175</v>
      </c>
      <c r="E2" s="92" t="s">
        <v>240</v>
      </c>
      <c r="G2" s="93" t="s">
        <v>241</v>
      </c>
      <c r="H2" s="94" t="s">
        <v>242</v>
      </c>
      <c r="J2" s="95" t="s">
        <v>243</v>
      </c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7"/>
      <c r="Z2" s="98"/>
      <c r="AA2" s="16" t="s">
        <v>178</v>
      </c>
      <c r="AC2" s="1" t="s">
        <v>244</v>
      </c>
      <c r="AD2" s="1" t="s">
        <v>245</v>
      </c>
      <c r="AE2" s="1" t="s">
        <v>246</v>
      </c>
      <c r="AF2" s="1" t="s">
        <v>247</v>
      </c>
      <c r="AG2" s="1" t="s">
        <v>248</v>
      </c>
    </row>
    <row r="3">
      <c r="A3" s="46" t="s">
        <v>34</v>
      </c>
      <c r="B3" s="49">
        <v>6.260993481</v>
      </c>
      <c r="D3" s="46" t="s">
        <v>99</v>
      </c>
      <c r="E3" s="49">
        <v>2.560429573</v>
      </c>
      <c r="G3" s="46" t="s">
        <v>99</v>
      </c>
      <c r="H3" s="20">
        <f>(2.560429573-$J$4) / $Q$4</f>
        <v>-2.586840186</v>
      </c>
      <c r="J3" s="99" t="s">
        <v>249</v>
      </c>
      <c r="K3" s="100" t="s">
        <v>250</v>
      </c>
      <c r="L3" s="101" t="s">
        <v>251</v>
      </c>
      <c r="M3" s="102" t="s">
        <v>252</v>
      </c>
      <c r="N3" s="103" t="s">
        <v>253</v>
      </c>
      <c r="O3" s="103" t="s">
        <v>254</v>
      </c>
      <c r="P3" s="104" t="s">
        <v>255</v>
      </c>
      <c r="Q3" s="104" t="s">
        <v>256</v>
      </c>
      <c r="R3" s="104" t="s">
        <v>257</v>
      </c>
      <c r="S3" s="104" t="s">
        <v>258</v>
      </c>
      <c r="T3" s="104" t="s">
        <v>259</v>
      </c>
      <c r="U3" s="104" t="s">
        <v>260</v>
      </c>
      <c r="V3" s="104" t="s">
        <v>261</v>
      </c>
      <c r="W3" s="104" t="s">
        <v>262</v>
      </c>
      <c r="X3" s="104" t="s">
        <v>263</v>
      </c>
      <c r="Y3" s="105" t="s">
        <v>264</v>
      </c>
      <c r="Z3" s="49"/>
      <c r="AA3" s="49">
        <v>5.212213039</v>
      </c>
      <c r="AB3" s="1" t="s">
        <v>265</v>
      </c>
      <c r="AC3" s="8">
        <f>MIN(AA3:AA73)</f>
        <v>2.560429573</v>
      </c>
      <c r="AD3" s="20">
        <f>R4</f>
        <v>4.87774682</v>
      </c>
      <c r="AE3" s="8">
        <f>M4</f>
        <v>5.928882122</v>
      </c>
      <c r="AF3" s="20">
        <f>T4</f>
        <v>6.611006737</v>
      </c>
      <c r="AG3" s="8">
        <f>MAX(AA3:AA73)</f>
        <v>7.728998184</v>
      </c>
    </row>
    <row r="4">
      <c r="A4" s="46" t="s">
        <v>35</v>
      </c>
      <c r="B4" s="49">
        <v>5.381942749</v>
      </c>
      <c r="D4" s="46" t="s">
        <v>122</v>
      </c>
      <c r="E4" s="49">
        <v>3.296219587</v>
      </c>
      <c r="G4" s="46" t="s">
        <v>122</v>
      </c>
      <c r="H4" s="20">
        <f t="shared" ref="H4:H73" si="1">(E4-$J$4) / $Q$4</f>
        <v>-1.976457122</v>
      </c>
      <c r="J4" s="106">
        <f>AVERAGE(E3:E73)</f>
        <v>5.678751966</v>
      </c>
      <c r="K4" s="107" t="s">
        <v>266</v>
      </c>
      <c r="L4" s="107">
        <f>MODE(J7:J77)</f>
        <v>6</v>
      </c>
      <c r="M4" s="108">
        <f>MEDIAN(E3:E73)</f>
        <v>5.928882122</v>
      </c>
      <c r="N4" s="108">
        <f>E73-E3</f>
        <v>5.168568611</v>
      </c>
      <c r="O4" s="24">
        <f>(STDEV(E3:E73) / J4) * 100</f>
        <v>21.22748361</v>
      </c>
      <c r="P4" s="24">
        <f>VAR(E3:E73)</f>
        <v>1.453124512</v>
      </c>
      <c r="Q4" s="24">
        <f>STDEV(B2:B72)</f>
        <v>1.205456143</v>
      </c>
      <c r="R4" s="24">
        <f>QUARTILE(B2:B72, 1)</f>
        <v>4.87774682</v>
      </c>
      <c r="S4" s="24">
        <f>QUARTILE(E3:E73, 2)</f>
        <v>5.928882122</v>
      </c>
      <c r="T4" s="24">
        <f>QUARTILE(E3:E73, 3)</f>
        <v>6.611006737</v>
      </c>
      <c r="U4" s="24">
        <f>T4-R4</f>
        <v>1.733259917</v>
      </c>
      <c r="V4" s="24">
        <v>4.396646023</v>
      </c>
      <c r="W4" s="24">
        <v>5.584685802</v>
      </c>
      <c r="X4" s="24">
        <v>6.150331497</v>
      </c>
      <c r="Y4" s="25">
        <v>6.692790031</v>
      </c>
      <c r="Z4" s="49"/>
      <c r="AA4" s="49">
        <v>6.260993481</v>
      </c>
    </row>
    <row r="5">
      <c r="A5" s="46" t="s">
        <v>0</v>
      </c>
      <c r="B5" s="49">
        <v>7.034696102</v>
      </c>
      <c r="D5" s="46" t="s">
        <v>39</v>
      </c>
      <c r="E5" s="49">
        <v>3.407532215</v>
      </c>
      <c r="G5" s="46" t="s">
        <v>39</v>
      </c>
      <c r="H5" s="20">
        <f t="shared" si="1"/>
        <v>-1.884116452</v>
      </c>
      <c r="K5" s="49"/>
      <c r="L5" s="49"/>
      <c r="Z5" s="49"/>
      <c r="AA5" s="49">
        <v>5.381942749</v>
      </c>
    </row>
    <row r="6">
      <c r="A6" s="46" t="s">
        <v>37</v>
      </c>
      <c r="B6" s="49">
        <v>6.998997211</v>
      </c>
      <c r="D6" s="46" t="s">
        <v>44</v>
      </c>
      <c r="E6" s="49">
        <v>3.435275078</v>
      </c>
      <c r="G6" s="46" t="s">
        <v>44</v>
      </c>
      <c r="H6" s="20">
        <f t="shared" si="1"/>
        <v>-1.861102041</v>
      </c>
      <c r="J6" s="109" t="s">
        <v>267</v>
      </c>
      <c r="K6" s="49"/>
      <c r="L6" s="110" t="s">
        <v>268</v>
      </c>
      <c r="N6" s="111" t="s">
        <v>269</v>
      </c>
      <c r="O6" s="112"/>
      <c r="P6" s="112"/>
      <c r="Q6" s="112"/>
      <c r="R6" s="112"/>
      <c r="S6" s="112"/>
      <c r="T6" s="113"/>
      <c r="Z6" s="49"/>
      <c r="AA6" s="49">
        <v>7.034696102</v>
      </c>
    </row>
    <row r="7">
      <c r="A7" s="46" t="s">
        <v>39</v>
      </c>
      <c r="B7" s="49">
        <v>3.407532215</v>
      </c>
      <c r="D7" s="46" t="s">
        <v>147</v>
      </c>
      <c r="E7" s="49">
        <v>3.545203686</v>
      </c>
      <c r="G7" s="46" t="s">
        <v>147</v>
      </c>
      <c r="H7" s="20">
        <f t="shared" si="1"/>
        <v>-1.769909501</v>
      </c>
      <c r="J7" s="20">
        <f t="shared" ref="J7:J77" si="2">INT(E3)</f>
        <v>2</v>
      </c>
      <c r="K7" s="49"/>
      <c r="L7" s="114">
        <f t="shared" ref="L7:L77" si="3">ROUND(E3, 1)</f>
        <v>2.6</v>
      </c>
      <c r="N7" s="115" t="s">
        <v>270</v>
      </c>
      <c r="S7" s="1">
        <v>9.0</v>
      </c>
      <c r="T7" s="21"/>
      <c r="Z7" s="49"/>
      <c r="AA7" s="49">
        <v>6.998997211</v>
      </c>
    </row>
    <row r="8">
      <c r="A8" s="46" t="s">
        <v>2</v>
      </c>
      <c r="B8" s="49">
        <v>6.856874466</v>
      </c>
      <c r="D8" s="46" t="s">
        <v>110</v>
      </c>
      <c r="E8" s="49">
        <v>3.615845203</v>
      </c>
      <c r="G8" s="46" t="s">
        <v>110</v>
      </c>
      <c r="H8" s="20">
        <f t="shared" si="1"/>
        <v>-1.711308018</v>
      </c>
      <c r="J8" s="20">
        <f t="shared" si="2"/>
        <v>3</v>
      </c>
      <c r="K8" s="49"/>
      <c r="L8" s="114">
        <f t="shared" si="3"/>
        <v>3.3</v>
      </c>
      <c r="N8" s="116"/>
      <c r="S8" s="1">
        <v>9.0</v>
      </c>
      <c r="T8" s="21"/>
      <c r="Z8" s="49"/>
      <c r="AA8" s="49">
        <v>3.407532215</v>
      </c>
    </row>
    <row r="9">
      <c r="A9" s="46" t="s">
        <v>41</v>
      </c>
      <c r="B9" s="49">
        <v>4.217325687</v>
      </c>
      <c r="D9" s="46" t="s">
        <v>166</v>
      </c>
      <c r="E9" s="49">
        <v>3.628071547</v>
      </c>
      <c r="G9" s="46" t="s">
        <v>166</v>
      </c>
      <c r="H9" s="20">
        <f t="shared" si="1"/>
        <v>-1.701165514</v>
      </c>
      <c r="J9" s="20">
        <f t="shared" si="2"/>
        <v>3</v>
      </c>
      <c r="K9" s="49"/>
      <c r="L9" s="114">
        <f t="shared" si="3"/>
        <v>3.4</v>
      </c>
      <c r="N9" s="116"/>
      <c r="S9" s="1">
        <v>9.0</v>
      </c>
      <c r="T9" s="21"/>
      <c r="Z9" s="49"/>
      <c r="AA9" s="49">
        <v>6.856874466</v>
      </c>
    </row>
    <row r="10">
      <c r="A10" s="46" t="s">
        <v>43</v>
      </c>
      <c r="B10" s="49">
        <v>5.928882122</v>
      </c>
      <c r="D10" s="46" t="s">
        <v>67</v>
      </c>
      <c r="E10" s="49">
        <v>3.929816246</v>
      </c>
      <c r="G10" s="46" t="s">
        <v>67</v>
      </c>
      <c r="H10" s="20">
        <f t="shared" si="1"/>
        <v>-1.45084973</v>
      </c>
      <c r="J10" s="20">
        <f t="shared" si="2"/>
        <v>3</v>
      </c>
      <c r="K10" s="49"/>
      <c r="L10" s="114">
        <f t="shared" si="3"/>
        <v>3.4</v>
      </c>
      <c r="N10" s="116"/>
      <c r="S10" s="1">
        <v>9.0</v>
      </c>
      <c r="T10" s="21"/>
      <c r="Z10" s="49"/>
      <c r="AA10" s="49">
        <v>4.217325687</v>
      </c>
    </row>
    <row r="11">
      <c r="A11" s="46" t="s">
        <v>44</v>
      </c>
      <c r="B11" s="49">
        <v>3.435275078</v>
      </c>
      <c r="D11" s="46" t="s">
        <v>62</v>
      </c>
      <c r="E11" s="49">
        <v>4.190854549</v>
      </c>
      <c r="G11" s="46" t="s">
        <v>62</v>
      </c>
      <c r="H11" s="20">
        <f t="shared" si="1"/>
        <v>-1.234302405</v>
      </c>
      <c r="J11" s="20">
        <f t="shared" si="2"/>
        <v>3</v>
      </c>
      <c r="K11" s="49"/>
      <c r="L11" s="114">
        <f t="shared" si="3"/>
        <v>3.5</v>
      </c>
      <c r="N11" s="116"/>
      <c r="S11" s="1">
        <v>7.0</v>
      </c>
      <c r="T11" s="21"/>
      <c r="Z11" s="49"/>
      <c r="AA11" s="49">
        <v>5.928882122</v>
      </c>
    </row>
    <row r="12">
      <c r="A12" s="46" t="s">
        <v>4</v>
      </c>
      <c r="B12" s="49">
        <v>6.257079601</v>
      </c>
      <c r="D12" s="46" t="s">
        <v>41</v>
      </c>
      <c r="E12" s="49">
        <v>4.217325687</v>
      </c>
      <c r="G12" s="46" t="s">
        <v>41</v>
      </c>
      <c r="H12" s="20">
        <f t="shared" si="1"/>
        <v>-1.212342969</v>
      </c>
      <c r="J12" s="20">
        <f t="shared" si="2"/>
        <v>3</v>
      </c>
      <c r="K12" s="49"/>
      <c r="L12" s="114">
        <f t="shared" si="3"/>
        <v>3.6</v>
      </c>
      <c r="N12" s="116"/>
      <c r="S12" s="1">
        <v>7.0</v>
      </c>
      <c r="T12" s="21"/>
      <c r="Z12" s="49"/>
      <c r="AA12" s="49">
        <v>3.435275078</v>
      </c>
    </row>
    <row r="13">
      <c r="A13" s="46" t="s">
        <v>126</v>
      </c>
      <c r="B13" s="49">
        <v>5.378348827</v>
      </c>
      <c r="D13" s="46" t="s">
        <v>112</v>
      </c>
      <c r="E13" s="49">
        <v>4.238982201</v>
      </c>
      <c r="G13" s="46" t="s">
        <v>112</v>
      </c>
      <c r="H13" s="20">
        <f t="shared" si="1"/>
        <v>-1.194377559</v>
      </c>
      <c r="J13" s="20">
        <f t="shared" si="2"/>
        <v>3</v>
      </c>
      <c r="K13" s="49"/>
      <c r="L13" s="114">
        <f t="shared" si="3"/>
        <v>3.6</v>
      </c>
      <c r="N13" s="116"/>
      <c r="S13" s="1">
        <v>7.0</v>
      </c>
      <c r="T13" s="21"/>
      <c r="Z13" s="49"/>
      <c r="AA13" s="49">
        <v>6.257079601</v>
      </c>
    </row>
    <row r="14">
      <c r="A14" s="46" t="s">
        <v>46</v>
      </c>
      <c r="B14" s="49">
        <v>4.250280857</v>
      </c>
      <c r="D14" s="46" t="s">
        <v>46</v>
      </c>
      <c r="E14" s="49">
        <v>4.250280857</v>
      </c>
      <c r="G14" s="46" t="s">
        <v>46</v>
      </c>
      <c r="H14" s="20">
        <f t="shared" si="1"/>
        <v>-1.185004629</v>
      </c>
      <c r="J14" s="20">
        <f t="shared" si="2"/>
        <v>3</v>
      </c>
      <c r="K14" s="49"/>
      <c r="L14" s="114">
        <f t="shared" si="3"/>
        <v>3.9</v>
      </c>
      <c r="N14" s="116"/>
      <c r="S14" s="1">
        <v>7.0</v>
      </c>
      <c r="T14" s="21"/>
      <c r="Z14" s="49"/>
      <c r="AA14" s="49">
        <v>5.378348827</v>
      </c>
    </row>
    <row r="15">
      <c r="A15" s="46" t="s">
        <v>48</v>
      </c>
      <c r="B15" s="49">
        <v>4.712408066</v>
      </c>
      <c r="D15" s="46" t="s">
        <v>155</v>
      </c>
      <c r="E15" s="49">
        <v>4.260868073</v>
      </c>
      <c r="G15" s="46" t="s">
        <v>155</v>
      </c>
      <c r="H15" s="20">
        <f t="shared" si="1"/>
        <v>-1.176221882</v>
      </c>
      <c r="J15" s="20">
        <f t="shared" si="2"/>
        <v>4</v>
      </c>
      <c r="K15" s="49"/>
      <c r="L15" s="114">
        <f t="shared" si="3"/>
        <v>4.2</v>
      </c>
      <c r="N15" s="116"/>
      <c r="S15" s="1">
        <v>7.0</v>
      </c>
      <c r="T15" s="21"/>
      <c r="Z15" s="49"/>
      <c r="AA15" s="49">
        <v>4.250280857</v>
      </c>
    </row>
    <row r="16">
      <c r="A16" s="46" t="s">
        <v>6</v>
      </c>
      <c r="B16" s="49">
        <v>6.917935371</v>
      </c>
      <c r="D16" s="46" t="s">
        <v>173</v>
      </c>
      <c r="E16" s="49">
        <v>4.279441357</v>
      </c>
      <c r="G16" s="46" t="s">
        <v>173</v>
      </c>
      <c r="H16" s="20">
        <f t="shared" si="1"/>
        <v>-1.160814201</v>
      </c>
      <c r="J16" s="20">
        <f t="shared" si="2"/>
        <v>4</v>
      </c>
      <c r="K16" s="49"/>
      <c r="L16" s="114">
        <f t="shared" si="3"/>
        <v>4.2</v>
      </c>
      <c r="N16" s="116"/>
      <c r="R16" s="1">
        <v>9.0</v>
      </c>
      <c r="S16" s="1">
        <v>6.0</v>
      </c>
      <c r="T16" s="21"/>
      <c r="Z16" s="49"/>
      <c r="AA16" s="49">
        <v>4.712408066</v>
      </c>
    </row>
    <row r="17">
      <c r="A17" s="46" t="s">
        <v>49</v>
      </c>
      <c r="B17" s="49">
        <v>4.396646023</v>
      </c>
      <c r="D17" s="46" t="s">
        <v>49</v>
      </c>
      <c r="E17" s="49">
        <v>4.396646023</v>
      </c>
      <c r="G17" s="46" t="s">
        <v>49</v>
      </c>
      <c r="H17" s="20">
        <f t="shared" si="1"/>
        <v>-1.063585723</v>
      </c>
      <c r="J17" s="20">
        <f t="shared" si="2"/>
        <v>4</v>
      </c>
      <c r="K17" s="49"/>
      <c r="L17" s="114">
        <f t="shared" si="3"/>
        <v>4.2</v>
      </c>
      <c r="N17" s="116"/>
      <c r="R17" s="1">
        <v>9.0</v>
      </c>
      <c r="S17" s="1">
        <v>6.0</v>
      </c>
      <c r="T17" s="21"/>
      <c r="Z17" s="49"/>
      <c r="AA17" s="49">
        <v>6.917935371</v>
      </c>
    </row>
    <row r="18">
      <c r="A18" s="46" t="s">
        <v>50</v>
      </c>
      <c r="B18" s="49">
        <v>6.415198803</v>
      </c>
      <c r="D18" s="46" t="s">
        <v>115</v>
      </c>
      <c r="E18" s="49">
        <v>4.63743639</v>
      </c>
      <c r="G18" s="46" t="s">
        <v>115</v>
      </c>
      <c r="H18" s="20">
        <f t="shared" si="1"/>
        <v>-0.8638353058</v>
      </c>
      <c r="J18" s="20">
        <f t="shared" si="2"/>
        <v>4</v>
      </c>
      <c r="K18" s="49"/>
      <c r="L18" s="114">
        <f t="shared" si="3"/>
        <v>4.3</v>
      </c>
      <c r="N18" s="116"/>
      <c r="R18" s="1">
        <v>9.0</v>
      </c>
      <c r="S18" s="1">
        <v>5.0</v>
      </c>
      <c r="T18" s="21"/>
      <c r="Z18" s="49"/>
      <c r="AA18" s="49">
        <v>4.396646023</v>
      </c>
    </row>
    <row r="19">
      <c r="A19" s="46" t="s">
        <v>52</v>
      </c>
      <c r="B19" s="49">
        <v>5.891712189</v>
      </c>
      <c r="D19" s="46" t="s">
        <v>48</v>
      </c>
      <c r="E19" s="49">
        <v>4.712408066</v>
      </c>
      <c r="G19" s="46" t="s">
        <v>48</v>
      </c>
      <c r="H19" s="20">
        <f t="shared" si="1"/>
        <v>-0.8016416902</v>
      </c>
      <c r="J19" s="20">
        <f t="shared" si="2"/>
        <v>4</v>
      </c>
      <c r="K19" s="49"/>
      <c r="L19" s="114">
        <f t="shared" si="3"/>
        <v>4.3</v>
      </c>
      <c r="N19" s="116"/>
      <c r="R19" s="1">
        <v>9.0</v>
      </c>
      <c r="S19" s="1">
        <v>4.0</v>
      </c>
      <c r="T19" s="21"/>
      <c r="Z19" s="49"/>
      <c r="AA19" s="49">
        <v>6.415198803</v>
      </c>
    </row>
    <row r="20">
      <c r="A20" s="46" t="s">
        <v>147</v>
      </c>
      <c r="B20" s="49">
        <v>3.545203686</v>
      </c>
      <c r="D20" s="46" t="s">
        <v>149</v>
      </c>
      <c r="E20" s="49">
        <v>4.84867382</v>
      </c>
      <c r="G20" s="46" t="s">
        <v>149</v>
      </c>
      <c r="H20" s="20">
        <f t="shared" si="1"/>
        <v>-0.6886008675</v>
      </c>
      <c r="J20" s="20">
        <f t="shared" si="2"/>
        <v>4</v>
      </c>
      <c r="K20" s="49"/>
      <c r="L20" s="114">
        <f t="shared" si="3"/>
        <v>4.3</v>
      </c>
      <c r="N20" s="116"/>
      <c r="R20" s="1">
        <v>9.0</v>
      </c>
      <c r="S20" s="1">
        <v>4.0</v>
      </c>
      <c r="T20" s="21"/>
      <c r="Z20" s="49"/>
      <c r="AA20" s="49">
        <v>5.891712189</v>
      </c>
    </row>
    <row r="21">
      <c r="A21" s="46" t="s">
        <v>141</v>
      </c>
      <c r="B21" s="49">
        <v>5.804918766</v>
      </c>
      <c r="D21" s="46" t="s">
        <v>98</v>
      </c>
      <c r="E21" s="49">
        <v>4.90681982</v>
      </c>
      <c r="G21" s="46" t="s">
        <v>98</v>
      </c>
      <c r="H21" s="20">
        <f t="shared" si="1"/>
        <v>-0.6403651848</v>
      </c>
      <c r="J21" s="20">
        <f t="shared" si="2"/>
        <v>4</v>
      </c>
      <c r="K21" s="49"/>
      <c r="L21" s="114">
        <f t="shared" si="3"/>
        <v>4.4</v>
      </c>
      <c r="N21" s="116"/>
      <c r="R21" s="1">
        <v>9.0</v>
      </c>
      <c r="S21" s="1">
        <v>4.0</v>
      </c>
      <c r="T21" s="21"/>
      <c r="Z21" s="49"/>
      <c r="AA21" s="49">
        <v>3.545203686</v>
      </c>
    </row>
    <row r="22">
      <c r="A22" s="46" t="s">
        <v>53</v>
      </c>
      <c r="B22" s="49">
        <v>7.076658249</v>
      </c>
      <c r="D22" s="46" t="s">
        <v>16</v>
      </c>
      <c r="E22" s="49">
        <v>4.976995468</v>
      </c>
      <c r="G22" s="46" t="s">
        <v>16</v>
      </c>
      <c r="H22" s="20">
        <f t="shared" si="1"/>
        <v>-0.5821501694</v>
      </c>
      <c r="J22" s="20">
        <f t="shared" si="2"/>
        <v>4</v>
      </c>
      <c r="K22" s="49"/>
      <c r="L22" s="114">
        <f t="shared" si="3"/>
        <v>4.6</v>
      </c>
      <c r="N22" s="116"/>
      <c r="Q22" s="1">
        <v>9.0</v>
      </c>
      <c r="R22" s="1">
        <v>9.0</v>
      </c>
      <c r="S22" s="1">
        <v>3.0</v>
      </c>
      <c r="T22" s="21"/>
      <c r="Z22" s="49"/>
      <c r="AA22" s="49">
        <v>5.804918766</v>
      </c>
    </row>
    <row r="23">
      <c r="A23" s="46" t="s">
        <v>128</v>
      </c>
      <c r="B23" s="49">
        <v>5.578691483</v>
      </c>
      <c r="D23" s="46" t="s">
        <v>161</v>
      </c>
      <c r="E23" s="49">
        <v>5.139500618</v>
      </c>
      <c r="G23" s="46" t="s">
        <v>161</v>
      </c>
      <c r="H23" s="20">
        <f t="shared" si="1"/>
        <v>-0.4473421542</v>
      </c>
      <c r="J23" s="20">
        <f t="shared" si="2"/>
        <v>4</v>
      </c>
      <c r="K23" s="49"/>
      <c r="L23" s="114">
        <f t="shared" si="3"/>
        <v>4.7</v>
      </c>
      <c r="N23" s="116"/>
      <c r="Q23" s="1">
        <v>8.0</v>
      </c>
      <c r="R23" s="1">
        <v>8.0</v>
      </c>
      <c r="S23" s="1">
        <v>3.0</v>
      </c>
      <c r="T23" s="21"/>
      <c r="Z23" s="49"/>
      <c r="AA23" s="49">
        <v>7.076658249</v>
      </c>
    </row>
    <row r="24">
      <c r="A24" s="46" t="s">
        <v>8</v>
      </c>
      <c r="B24" s="49">
        <v>7.54496479</v>
      </c>
      <c r="D24" s="46" t="s">
        <v>123</v>
      </c>
      <c r="E24" s="49">
        <v>5.212213039</v>
      </c>
      <c r="G24" s="46" t="s">
        <v>123</v>
      </c>
      <c r="H24" s="20">
        <f t="shared" si="1"/>
        <v>-0.3870227295</v>
      </c>
      <c r="J24" s="20">
        <f t="shared" si="2"/>
        <v>4</v>
      </c>
      <c r="K24" s="49"/>
      <c r="L24" s="114">
        <f t="shared" si="3"/>
        <v>4.8</v>
      </c>
      <c r="N24" s="116"/>
      <c r="Q24" s="1">
        <v>7.0</v>
      </c>
      <c r="R24" s="1">
        <v>6.0</v>
      </c>
      <c r="S24" s="1">
        <v>3.0</v>
      </c>
      <c r="T24" s="21"/>
      <c r="Z24" s="49"/>
      <c r="AA24" s="49">
        <v>5.578691483</v>
      </c>
    </row>
    <row r="25">
      <c r="A25" s="46" t="s">
        <v>56</v>
      </c>
      <c r="B25" s="49">
        <v>5.518415928</v>
      </c>
      <c r="D25" s="46" t="s">
        <v>61</v>
      </c>
      <c r="E25" s="49">
        <v>5.292755127</v>
      </c>
      <c r="G25" s="46" t="s">
        <v>61</v>
      </c>
      <c r="H25" s="20">
        <f t="shared" si="1"/>
        <v>-0.3202081146</v>
      </c>
      <c r="J25" s="20">
        <f t="shared" si="2"/>
        <v>4</v>
      </c>
      <c r="K25" s="49"/>
      <c r="L25" s="114">
        <f t="shared" si="3"/>
        <v>4.9</v>
      </c>
      <c r="N25" s="116"/>
      <c r="Q25" s="1">
        <v>6.0</v>
      </c>
      <c r="R25" s="1">
        <v>6.0</v>
      </c>
      <c r="S25" s="1">
        <v>3.0</v>
      </c>
      <c r="T25" s="117">
        <v>7.0</v>
      </c>
      <c r="Z25" s="49"/>
      <c r="AA25" s="49">
        <v>7.54496479</v>
      </c>
    </row>
    <row r="26">
      <c r="A26" s="46" t="s">
        <v>57</v>
      </c>
      <c r="B26" s="49">
        <v>5.887132168</v>
      </c>
      <c r="D26" s="46" t="s">
        <v>162</v>
      </c>
      <c r="E26" s="49">
        <v>5.317492962</v>
      </c>
      <c r="G26" s="46" t="s">
        <v>162</v>
      </c>
      <c r="H26" s="20">
        <f t="shared" si="1"/>
        <v>-0.2996865592</v>
      </c>
      <c r="J26" s="20">
        <f t="shared" si="2"/>
        <v>4</v>
      </c>
      <c r="K26" s="49"/>
      <c r="L26" s="114">
        <f t="shared" si="3"/>
        <v>5</v>
      </c>
      <c r="N26" s="116"/>
      <c r="P26" s="1">
        <v>9.0</v>
      </c>
      <c r="Q26" s="1">
        <v>4.0</v>
      </c>
      <c r="R26" s="1">
        <v>5.0</v>
      </c>
      <c r="S26" s="1">
        <v>3.0</v>
      </c>
      <c r="T26" s="117">
        <v>7.0</v>
      </c>
      <c r="Z26" s="49"/>
      <c r="AA26" s="49">
        <v>5.518415928</v>
      </c>
    </row>
    <row r="27">
      <c r="A27" s="46" t="s">
        <v>58</v>
      </c>
      <c r="B27" s="49">
        <v>6.492156029</v>
      </c>
      <c r="D27" s="46" t="s">
        <v>126</v>
      </c>
      <c r="E27" s="49">
        <v>5.378348827</v>
      </c>
      <c r="G27" s="46" t="s">
        <v>126</v>
      </c>
      <c r="H27" s="20">
        <f t="shared" si="1"/>
        <v>-0.2492028768</v>
      </c>
      <c r="J27" s="20">
        <f t="shared" si="2"/>
        <v>5</v>
      </c>
      <c r="K27" s="49"/>
      <c r="L27" s="114">
        <f t="shared" si="3"/>
        <v>5.1</v>
      </c>
      <c r="N27" s="116"/>
      <c r="P27" s="1">
        <v>6.0</v>
      </c>
      <c r="Q27" s="1">
        <v>3.0</v>
      </c>
      <c r="R27" s="1">
        <v>4.0</v>
      </c>
      <c r="S27" s="1">
        <v>2.0</v>
      </c>
      <c r="T27" s="117">
        <v>5.0</v>
      </c>
      <c r="Z27" s="49"/>
      <c r="AA27" s="49">
        <v>5.887132168</v>
      </c>
    </row>
    <row r="28">
      <c r="A28" s="46" t="s">
        <v>59</v>
      </c>
      <c r="B28" s="49">
        <v>6.357114315</v>
      </c>
      <c r="D28" s="46" t="s">
        <v>35</v>
      </c>
      <c r="E28" s="49">
        <v>5.381942749</v>
      </c>
      <c r="G28" s="46" t="s">
        <v>35</v>
      </c>
      <c r="H28" s="20">
        <f t="shared" si="1"/>
        <v>-0.2462214975</v>
      </c>
      <c r="J28" s="20">
        <f t="shared" si="2"/>
        <v>5</v>
      </c>
      <c r="K28" s="49"/>
      <c r="L28" s="114">
        <f t="shared" si="3"/>
        <v>5.2</v>
      </c>
      <c r="N28" s="116"/>
      <c r="P28" s="1">
        <v>6.0</v>
      </c>
      <c r="Q28" s="1">
        <v>3.0</v>
      </c>
      <c r="R28" s="1">
        <v>4.0</v>
      </c>
      <c r="S28" s="1">
        <v>0.0</v>
      </c>
      <c r="T28" s="117">
        <v>4.0</v>
      </c>
      <c r="Z28" s="49"/>
      <c r="AA28" s="49">
        <v>6.492156029</v>
      </c>
    </row>
    <row r="29">
      <c r="A29" s="46" t="s">
        <v>166</v>
      </c>
      <c r="B29" s="49">
        <v>3.628071547</v>
      </c>
      <c r="D29" s="46" t="s">
        <v>56</v>
      </c>
      <c r="E29" s="49">
        <v>5.518415928</v>
      </c>
      <c r="G29" s="46" t="s">
        <v>56</v>
      </c>
      <c r="H29" s="20">
        <f t="shared" si="1"/>
        <v>-0.1330086031</v>
      </c>
      <c r="J29" s="20">
        <f t="shared" si="2"/>
        <v>5</v>
      </c>
      <c r="K29" s="49"/>
      <c r="L29" s="114">
        <f t="shared" si="3"/>
        <v>5.3</v>
      </c>
      <c r="N29" s="116"/>
      <c r="P29" s="1">
        <v>5.0</v>
      </c>
      <c r="Q29" s="1">
        <v>3.0</v>
      </c>
      <c r="R29" s="1">
        <v>3.0</v>
      </c>
      <c r="S29" s="1">
        <v>0.0</v>
      </c>
      <c r="T29" s="117">
        <v>4.0</v>
      </c>
      <c r="Z29" s="49"/>
      <c r="AA29" s="49">
        <v>6.357114315</v>
      </c>
    </row>
    <row r="30">
      <c r="A30" s="46" t="s">
        <v>60</v>
      </c>
      <c r="B30" s="49">
        <v>7.728998184</v>
      </c>
      <c r="D30" s="46" t="s">
        <v>128</v>
      </c>
      <c r="E30" s="49">
        <v>5.578691483</v>
      </c>
      <c r="G30" s="46" t="s">
        <v>128</v>
      </c>
      <c r="H30" s="20">
        <f t="shared" si="1"/>
        <v>-0.08300632358</v>
      </c>
      <c r="J30" s="20">
        <f t="shared" si="2"/>
        <v>5</v>
      </c>
      <c r="K30" s="49"/>
      <c r="L30" s="114">
        <f t="shared" si="3"/>
        <v>5.3</v>
      </c>
      <c r="N30" s="116"/>
      <c r="P30" s="1">
        <v>4.0</v>
      </c>
      <c r="Q30" s="1">
        <v>2.0</v>
      </c>
      <c r="R30" s="1">
        <v>2.0</v>
      </c>
      <c r="S30" s="1">
        <v>0.0</v>
      </c>
      <c r="T30" s="117">
        <v>1.0</v>
      </c>
      <c r="Z30" s="49"/>
      <c r="AA30" s="49">
        <v>3.628071547</v>
      </c>
    </row>
    <row r="31">
      <c r="A31" s="46" t="s">
        <v>11</v>
      </c>
      <c r="B31" s="49">
        <v>6.613806725</v>
      </c>
      <c r="D31" s="46" t="s">
        <v>68</v>
      </c>
      <c r="E31" s="49">
        <v>5.584685802</v>
      </c>
      <c r="G31" s="46" t="s">
        <v>68</v>
      </c>
      <c r="H31" s="20">
        <f t="shared" si="1"/>
        <v>-0.07803366735</v>
      </c>
      <c r="J31" s="20">
        <f t="shared" si="2"/>
        <v>5</v>
      </c>
      <c r="K31" s="49"/>
      <c r="L31" s="114">
        <f t="shared" si="3"/>
        <v>5.4</v>
      </c>
      <c r="N31" s="116"/>
      <c r="P31" s="1">
        <v>4.0</v>
      </c>
      <c r="Q31" s="1">
        <v>2.0</v>
      </c>
      <c r="R31" s="1">
        <v>1.0</v>
      </c>
      <c r="S31" s="1">
        <v>0.0</v>
      </c>
      <c r="T31" s="117">
        <v>0.0</v>
      </c>
      <c r="Z31" s="49"/>
      <c r="AA31" s="49">
        <v>7.728998184</v>
      </c>
    </row>
    <row r="32">
      <c r="A32" s="46" t="s">
        <v>161</v>
      </c>
      <c r="B32" s="49">
        <v>5.139500618</v>
      </c>
      <c r="D32" s="46" t="s">
        <v>141</v>
      </c>
      <c r="E32" s="49">
        <v>5.804918766</v>
      </c>
      <c r="G32" s="46" t="s">
        <v>141</v>
      </c>
      <c r="H32" s="20">
        <f t="shared" si="1"/>
        <v>0.1046631195</v>
      </c>
      <c r="J32" s="20">
        <f t="shared" si="2"/>
        <v>5</v>
      </c>
      <c r="K32" s="49"/>
      <c r="L32" s="114">
        <f t="shared" si="3"/>
        <v>5.4</v>
      </c>
      <c r="N32" s="116"/>
      <c r="O32" s="1">
        <v>6.0</v>
      </c>
      <c r="P32" s="1">
        <v>3.0</v>
      </c>
      <c r="Q32" s="1">
        <v>2.0</v>
      </c>
      <c r="R32" s="1">
        <v>0.0</v>
      </c>
      <c r="S32" s="1">
        <v>0.0</v>
      </c>
      <c r="T32" s="117">
        <v>0.0</v>
      </c>
      <c r="Z32" s="49"/>
      <c r="AA32" s="49">
        <v>6.613806725</v>
      </c>
    </row>
    <row r="33">
      <c r="A33" s="46" t="s">
        <v>173</v>
      </c>
      <c r="B33" s="49">
        <v>4.279441357</v>
      </c>
      <c r="D33" s="46" t="s">
        <v>14</v>
      </c>
      <c r="E33" s="49">
        <v>5.861183167</v>
      </c>
      <c r="G33" s="46" t="s">
        <v>14</v>
      </c>
      <c r="H33" s="20">
        <f t="shared" si="1"/>
        <v>0.1513379001</v>
      </c>
      <c r="J33" s="20">
        <f t="shared" si="2"/>
        <v>5</v>
      </c>
      <c r="K33" s="49"/>
      <c r="L33" s="114">
        <f t="shared" si="3"/>
        <v>5.5</v>
      </c>
      <c r="N33" s="118"/>
      <c r="O33" s="36">
        <v>2.0</v>
      </c>
      <c r="P33" s="36">
        <v>3.0</v>
      </c>
      <c r="Q33" s="36">
        <v>4.0</v>
      </c>
      <c r="R33" s="36">
        <v>5.0</v>
      </c>
      <c r="S33" s="36">
        <v>6.0</v>
      </c>
      <c r="T33" s="119">
        <v>7.0</v>
      </c>
      <c r="Z33" s="49"/>
      <c r="AA33" s="49">
        <v>5.139500618</v>
      </c>
    </row>
    <row r="34">
      <c r="A34" s="46" t="s">
        <v>61</v>
      </c>
      <c r="B34" s="49">
        <v>5.292755127</v>
      </c>
      <c r="D34" s="46" t="s">
        <v>57</v>
      </c>
      <c r="E34" s="49">
        <v>5.887132168</v>
      </c>
      <c r="G34" s="46" t="s">
        <v>57</v>
      </c>
      <c r="H34" s="20">
        <f t="shared" si="1"/>
        <v>0.1728641922</v>
      </c>
      <c r="J34" s="20">
        <f t="shared" si="2"/>
        <v>5</v>
      </c>
      <c r="K34" s="49"/>
      <c r="L34" s="114">
        <f t="shared" si="3"/>
        <v>5.6</v>
      </c>
      <c r="N34" s="120"/>
      <c r="O34" s="121" t="s">
        <v>271</v>
      </c>
      <c r="P34" s="122"/>
      <c r="Q34" s="122"/>
      <c r="R34" s="122"/>
      <c r="S34" s="122"/>
      <c r="T34" s="123"/>
      <c r="Z34" s="49"/>
      <c r="AA34" s="49">
        <v>4.279441357</v>
      </c>
    </row>
    <row r="35">
      <c r="A35" s="46" t="s">
        <v>12</v>
      </c>
      <c r="B35" s="49">
        <v>6.608206749</v>
      </c>
      <c r="D35" s="46" t="s">
        <v>52</v>
      </c>
      <c r="E35" s="49">
        <v>5.891712189</v>
      </c>
      <c r="G35" s="46" t="s">
        <v>52</v>
      </c>
      <c r="H35" s="20">
        <f t="shared" si="1"/>
        <v>0.1766636013</v>
      </c>
      <c r="J35" s="20">
        <f t="shared" si="2"/>
        <v>5</v>
      </c>
      <c r="K35" s="49"/>
      <c r="L35" s="114">
        <f t="shared" si="3"/>
        <v>5.6</v>
      </c>
      <c r="Z35" s="49"/>
      <c r="AA35" s="49">
        <v>5.292755127</v>
      </c>
    </row>
    <row r="36">
      <c r="A36" s="46" t="s">
        <v>62</v>
      </c>
      <c r="B36" s="49">
        <v>4.190854549</v>
      </c>
      <c r="D36" s="46" t="s">
        <v>93</v>
      </c>
      <c r="E36" s="49">
        <v>5.892068863</v>
      </c>
      <c r="G36" s="46" t="s">
        <v>93</v>
      </c>
      <c r="H36" s="20">
        <f t="shared" si="1"/>
        <v>0.1769594843</v>
      </c>
      <c r="J36" s="20">
        <f t="shared" si="2"/>
        <v>5</v>
      </c>
      <c r="K36" s="49"/>
      <c r="L36" s="114">
        <f t="shared" si="3"/>
        <v>5.8</v>
      </c>
      <c r="Z36" s="49"/>
      <c r="AA36" s="49">
        <v>6.608206749</v>
      </c>
    </row>
    <row r="37">
      <c r="A37" s="46" t="s">
        <v>13</v>
      </c>
      <c r="B37" s="49">
        <v>5.90045929</v>
      </c>
      <c r="D37" s="46" t="s">
        <v>13</v>
      </c>
      <c r="E37" s="49">
        <v>5.90045929</v>
      </c>
      <c r="G37" s="46" t="s">
        <v>13</v>
      </c>
      <c r="H37" s="20">
        <f t="shared" si="1"/>
        <v>0.1839198595</v>
      </c>
      <c r="J37" s="20">
        <f t="shared" si="2"/>
        <v>5</v>
      </c>
      <c r="K37" s="49"/>
      <c r="L37" s="114">
        <f t="shared" si="3"/>
        <v>5.9</v>
      </c>
      <c r="Z37" s="49"/>
      <c r="AA37" s="49">
        <v>4.190854549</v>
      </c>
    </row>
    <row r="38">
      <c r="A38" s="46" t="s">
        <v>63</v>
      </c>
      <c r="B38" s="49">
        <v>6.150331497</v>
      </c>
      <c r="D38" s="46" t="s">
        <v>43</v>
      </c>
      <c r="E38" s="49">
        <v>5.928882122</v>
      </c>
      <c r="G38" s="46" t="s">
        <v>43</v>
      </c>
      <c r="H38" s="20">
        <f t="shared" si="1"/>
        <v>0.2074983465</v>
      </c>
      <c r="J38" s="20">
        <f t="shared" si="2"/>
        <v>5</v>
      </c>
      <c r="K38" s="49"/>
      <c r="L38" s="114">
        <f t="shared" si="3"/>
        <v>5.9</v>
      </c>
      <c r="Z38" s="49"/>
      <c r="AA38" s="49">
        <v>5.90045929</v>
      </c>
    </row>
    <row r="39">
      <c r="A39" s="46" t="s">
        <v>162</v>
      </c>
      <c r="B39" s="49">
        <v>5.317492962</v>
      </c>
      <c r="D39" s="46" t="s">
        <v>65</v>
      </c>
      <c r="E39" s="49">
        <v>5.931803703</v>
      </c>
      <c r="G39" s="46" t="s">
        <v>65</v>
      </c>
      <c r="H39" s="20">
        <f t="shared" si="1"/>
        <v>0.2099219776</v>
      </c>
      <c r="J39" s="20">
        <f t="shared" si="2"/>
        <v>5</v>
      </c>
      <c r="K39" s="49"/>
      <c r="L39" s="114">
        <f t="shared" si="3"/>
        <v>5.9</v>
      </c>
      <c r="Z39" s="49"/>
      <c r="AA39" s="49">
        <v>6.150331497</v>
      </c>
    </row>
    <row r="40">
      <c r="A40" s="46" t="s">
        <v>65</v>
      </c>
      <c r="B40" s="49">
        <v>5.931803703</v>
      </c>
      <c r="D40" s="46" t="s">
        <v>104</v>
      </c>
      <c r="E40" s="49">
        <v>5.950013638</v>
      </c>
      <c r="G40" s="46" t="s">
        <v>104</v>
      </c>
      <c r="H40" s="20">
        <f t="shared" si="1"/>
        <v>0.2250282385</v>
      </c>
      <c r="J40" s="20">
        <f t="shared" si="2"/>
        <v>5</v>
      </c>
      <c r="K40" s="49"/>
      <c r="L40" s="114">
        <f t="shared" si="3"/>
        <v>5.9</v>
      </c>
      <c r="N40" s="124" t="s">
        <v>272</v>
      </c>
      <c r="O40" s="112"/>
      <c r="P40" s="113"/>
      <c r="Z40" s="49"/>
      <c r="AA40" s="49">
        <v>5.317492962</v>
      </c>
    </row>
    <row r="41">
      <c r="A41" s="46" t="s">
        <v>14</v>
      </c>
      <c r="B41" s="49">
        <v>5.861183167</v>
      </c>
      <c r="D41" s="46" t="s">
        <v>95</v>
      </c>
      <c r="E41" s="49">
        <v>5.952542782</v>
      </c>
      <c r="G41" s="46" t="s">
        <v>95</v>
      </c>
      <c r="H41" s="20">
        <f t="shared" si="1"/>
        <v>0.227126319</v>
      </c>
      <c r="J41" s="20">
        <f t="shared" si="2"/>
        <v>5</v>
      </c>
      <c r="K41" s="49"/>
      <c r="L41" s="114">
        <f t="shared" si="3"/>
        <v>5.9</v>
      </c>
      <c r="N41" s="125" t="s">
        <v>273</v>
      </c>
      <c r="O41" s="126" t="s">
        <v>274</v>
      </c>
      <c r="P41" s="127" t="s">
        <v>275</v>
      </c>
      <c r="Z41" s="49"/>
      <c r="AA41" s="49">
        <v>5.931803703</v>
      </c>
    </row>
    <row r="42">
      <c r="A42" s="46" t="s">
        <v>143</v>
      </c>
      <c r="B42" s="49">
        <v>7.448794365</v>
      </c>
      <c r="D42" s="46" t="s">
        <v>111</v>
      </c>
      <c r="E42" s="49">
        <v>6.007117271</v>
      </c>
      <c r="G42" s="46" t="s">
        <v>111</v>
      </c>
      <c r="H42" s="20">
        <f t="shared" si="1"/>
        <v>0.2723992136</v>
      </c>
      <c r="J42" s="20">
        <f t="shared" si="2"/>
        <v>5</v>
      </c>
      <c r="K42" s="49"/>
      <c r="L42" s="114">
        <f t="shared" si="3"/>
        <v>5.9</v>
      </c>
      <c r="N42" s="106">
        <f>J4-3*Q4</f>
        <v>2.062383538</v>
      </c>
      <c r="O42" s="108">
        <f>J4</f>
        <v>5.678751966</v>
      </c>
      <c r="P42" s="128">
        <f>O42+3*Q4</f>
        <v>9.295120394</v>
      </c>
      <c r="Z42" s="49"/>
      <c r="AA42" s="49">
        <v>5.861183167</v>
      </c>
    </row>
    <row r="43">
      <c r="A43" s="46" t="s">
        <v>67</v>
      </c>
      <c r="B43" s="49">
        <v>3.929816246</v>
      </c>
      <c r="D43" s="46" t="s">
        <v>119</v>
      </c>
      <c r="E43" s="49">
        <v>6.016238689</v>
      </c>
      <c r="G43" s="46" t="s">
        <v>119</v>
      </c>
      <c r="H43" s="20">
        <f t="shared" si="1"/>
        <v>0.2799659908</v>
      </c>
      <c r="J43" s="20">
        <f t="shared" si="2"/>
        <v>5</v>
      </c>
      <c r="K43" s="49"/>
      <c r="L43" s="114">
        <f t="shared" si="3"/>
        <v>5.9</v>
      </c>
      <c r="Z43" s="49"/>
      <c r="AA43" s="49">
        <v>7.448794365</v>
      </c>
    </row>
    <row r="44">
      <c r="A44" s="46" t="s">
        <v>68</v>
      </c>
      <c r="B44" s="49">
        <v>5.584685802</v>
      </c>
      <c r="D44" s="46" t="s">
        <v>96</v>
      </c>
      <c r="E44" s="49">
        <v>6.044072628</v>
      </c>
      <c r="G44" s="46" t="s">
        <v>96</v>
      </c>
      <c r="H44" s="20">
        <f t="shared" si="1"/>
        <v>0.3030559548</v>
      </c>
      <c r="J44" s="20">
        <f t="shared" si="2"/>
        <v>5</v>
      </c>
      <c r="K44" s="49"/>
      <c r="L44" s="114">
        <f t="shared" si="3"/>
        <v>6</v>
      </c>
      <c r="Z44" s="49"/>
      <c r="AA44" s="49">
        <v>3.929816246</v>
      </c>
    </row>
    <row r="45">
      <c r="A45" s="46" t="s">
        <v>16</v>
      </c>
      <c r="B45" s="49">
        <v>4.976995468</v>
      </c>
      <c r="D45" s="46" t="s">
        <v>63</v>
      </c>
      <c r="E45" s="49">
        <v>6.150331497</v>
      </c>
      <c r="G45" s="46" t="s">
        <v>63</v>
      </c>
      <c r="H45" s="20">
        <f t="shared" si="1"/>
        <v>0.3912042211</v>
      </c>
      <c r="J45" s="20">
        <f t="shared" si="2"/>
        <v>5</v>
      </c>
      <c r="K45" s="49"/>
      <c r="L45" s="114">
        <f t="shared" si="3"/>
        <v>6</v>
      </c>
      <c r="Z45" s="49"/>
      <c r="AA45" s="49">
        <v>5.584685802</v>
      </c>
    </row>
    <row r="46">
      <c r="A46" s="46" t="s">
        <v>69</v>
      </c>
      <c r="B46" s="49">
        <v>6.869863987</v>
      </c>
      <c r="D46" s="46" t="s">
        <v>4</v>
      </c>
      <c r="E46" s="49">
        <v>6.257079601</v>
      </c>
      <c r="G46" s="46" t="s">
        <v>4</v>
      </c>
      <c r="H46" s="20">
        <f t="shared" si="1"/>
        <v>0.4797583378</v>
      </c>
      <c r="J46" s="20">
        <f t="shared" si="2"/>
        <v>6</v>
      </c>
      <c r="K46" s="49"/>
      <c r="L46" s="114">
        <f t="shared" si="3"/>
        <v>6</v>
      </c>
      <c r="Z46" s="49"/>
      <c r="AA46" s="49">
        <v>4.976995468</v>
      </c>
    </row>
    <row r="47">
      <c r="A47" s="46" t="s">
        <v>70</v>
      </c>
      <c r="B47" s="49">
        <v>7.662397385</v>
      </c>
      <c r="D47" s="46" t="s">
        <v>17</v>
      </c>
      <c r="E47" s="49">
        <v>6.258476734</v>
      </c>
      <c r="G47" s="46" t="s">
        <v>17</v>
      </c>
      <c r="H47" s="20">
        <f t="shared" si="1"/>
        <v>0.4809173456</v>
      </c>
      <c r="J47" s="20">
        <f t="shared" si="2"/>
        <v>6</v>
      </c>
      <c r="K47" s="49"/>
      <c r="L47" s="114">
        <f t="shared" si="3"/>
        <v>6</v>
      </c>
      <c r="Z47" s="49"/>
      <c r="AA47" s="49">
        <v>6.869863987</v>
      </c>
    </row>
    <row r="48">
      <c r="A48" s="46" t="s">
        <v>17</v>
      </c>
      <c r="B48" s="49">
        <v>6.258476734</v>
      </c>
      <c r="D48" s="46" t="s">
        <v>34</v>
      </c>
      <c r="E48" s="49">
        <v>6.260993481</v>
      </c>
      <c r="G48" s="46" t="s">
        <v>34</v>
      </c>
      <c r="H48" s="20">
        <f t="shared" si="1"/>
        <v>0.483005142</v>
      </c>
      <c r="J48" s="20">
        <f t="shared" si="2"/>
        <v>6</v>
      </c>
      <c r="K48" s="49"/>
      <c r="L48" s="114">
        <f t="shared" si="3"/>
        <v>6</v>
      </c>
      <c r="Z48" s="49"/>
      <c r="AA48" s="49">
        <v>7.662397385</v>
      </c>
    </row>
    <row r="49">
      <c r="A49" s="46" t="s">
        <v>149</v>
      </c>
      <c r="B49" s="49">
        <v>4.84867382</v>
      </c>
      <c r="D49" s="46" t="s">
        <v>120</v>
      </c>
      <c r="E49" s="49">
        <v>6.266508579</v>
      </c>
      <c r="G49" s="46" t="s">
        <v>120</v>
      </c>
      <c r="H49" s="20">
        <f t="shared" si="1"/>
        <v>0.4875802549</v>
      </c>
      <c r="J49" s="20">
        <f t="shared" si="2"/>
        <v>6</v>
      </c>
      <c r="K49" s="49"/>
      <c r="L49" s="114">
        <f t="shared" si="3"/>
        <v>6.2</v>
      </c>
      <c r="Z49" s="49"/>
      <c r="AA49" s="49">
        <v>6.258476734</v>
      </c>
    </row>
    <row r="50">
      <c r="A50" s="46" t="s">
        <v>93</v>
      </c>
      <c r="B50" s="49">
        <v>5.892068863</v>
      </c>
      <c r="D50" s="46" t="s">
        <v>29</v>
      </c>
      <c r="E50" s="49">
        <v>6.336902142</v>
      </c>
      <c r="G50" s="46" t="s">
        <v>29</v>
      </c>
      <c r="H50" s="20">
        <f t="shared" si="1"/>
        <v>0.5459760443</v>
      </c>
      <c r="J50" s="20">
        <f t="shared" si="2"/>
        <v>6</v>
      </c>
      <c r="K50" s="49"/>
      <c r="L50" s="114">
        <f t="shared" si="3"/>
        <v>6.3</v>
      </c>
      <c r="Z50" s="49"/>
      <c r="AA50" s="49">
        <v>4.84867382</v>
      </c>
    </row>
    <row r="51">
      <c r="A51" s="46" t="s">
        <v>26</v>
      </c>
      <c r="B51" s="49">
        <v>6.666265011</v>
      </c>
      <c r="D51" s="46" t="s">
        <v>59</v>
      </c>
      <c r="E51" s="49">
        <v>6.357114315</v>
      </c>
      <c r="G51" s="46" t="s">
        <v>59</v>
      </c>
      <c r="H51" s="20">
        <f t="shared" si="1"/>
        <v>0.5627432847</v>
      </c>
      <c r="J51" s="20">
        <f t="shared" si="2"/>
        <v>6</v>
      </c>
      <c r="K51" s="49"/>
      <c r="L51" s="114">
        <f t="shared" si="3"/>
        <v>6.3</v>
      </c>
      <c r="Z51" s="49"/>
      <c r="AA51" s="49">
        <v>5.892068863</v>
      </c>
    </row>
    <row r="52">
      <c r="A52" s="46" t="s">
        <v>95</v>
      </c>
      <c r="B52" s="49">
        <v>5.952542782</v>
      </c>
      <c r="D52" s="46" t="s">
        <v>50</v>
      </c>
      <c r="E52" s="49">
        <v>6.415198803</v>
      </c>
      <c r="G52" s="46" t="s">
        <v>50</v>
      </c>
      <c r="H52" s="20">
        <f t="shared" si="1"/>
        <v>0.6109279394</v>
      </c>
      <c r="J52" s="20">
        <f t="shared" si="2"/>
        <v>6</v>
      </c>
      <c r="K52" s="49"/>
      <c r="L52" s="114">
        <f t="shared" si="3"/>
        <v>6.3</v>
      </c>
      <c r="Z52" s="49"/>
      <c r="AA52" s="49">
        <v>6.666265011</v>
      </c>
    </row>
    <row r="53">
      <c r="A53" s="46" t="s">
        <v>27</v>
      </c>
      <c r="B53" s="49">
        <v>6.436973572</v>
      </c>
      <c r="D53" s="46" t="s">
        <v>27</v>
      </c>
      <c r="E53" s="49">
        <v>6.436973572</v>
      </c>
      <c r="G53" s="46" t="s">
        <v>27</v>
      </c>
      <c r="H53" s="20">
        <f t="shared" si="1"/>
        <v>0.6289914494</v>
      </c>
      <c r="J53" s="20">
        <f t="shared" si="2"/>
        <v>6</v>
      </c>
      <c r="K53" s="49"/>
      <c r="L53" s="114">
        <f t="shared" si="3"/>
        <v>6.3</v>
      </c>
      <c r="Z53" s="49"/>
      <c r="AA53" s="49">
        <v>5.952542782</v>
      </c>
    </row>
    <row r="54">
      <c r="A54" s="46" t="s">
        <v>96</v>
      </c>
      <c r="B54" s="49">
        <v>6.044072628</v>
      </c>
      <c r="D54" s="46" t="s">
        <v>58</v>
      </c>
      <c r="E54" s="49">
        <v>6.492156029</v>
      </c>
      <c r="G54" s="46" t="s">
        <v>58</v>
      </c>
      <c r="H54" s="20">
        <f t="shared" si="1"/>
        <v>0.6747686909</v>
      </c>
      <c r="J54" s="20">
        <f t="shared" si="2"/>
        <v>6</v>
      </c>
      <c r="K54" s="49"/>
      <c r="L54" s="114">
        <f t="shared" si="3"/>
        <v>6.3</v>
      </c>
      <c r="Z54" s="49"/>
      <c r="AA54" s="49">
        <v>6.436973572</v>
      </c>
    </row>
    <row r="55">
      <c r="A55" s="46" t="s">
        <v>98</v>
      </c>
      <c r="B55" s="49">
        <v>4.90681982</v>
      </c>
      <c r="D55" s="46" t="s">
        <v>12</v>
      </c>
      <c r="E55" s="49">
        <v>6.608206749</v>
      </c>
      <c r="G55" s="46" t="s">
        <v>12</v>
      </c>
      <c r="H55" s="20">
        <f t="shared" si="1"/>
        <v>0.7710398997</v>
      </c>
      <c r="J55" s="20">
        <f t="shared" si="2"/>
        <v>6</v>
      </c>
      <c r="K55" s="49"/>
      <c r="L55" s="114">
        <f t="shared" si="3"/>
        <v>6.4</v>
      </c>
      <c r="Z55" s="49"/>
      <c r="AA55" s="49">
        <v>6.044072628</v>
      </c>
    </row>
    <row r="56">
      <c r="A56" s="46" t="s">
        <v>99</v>
      </c>
      <c r="B56" s="49">
        <v>2.560429573</v>
      </c>
      <c r="D56" s="46" t="s">
        <v>11</v>
      </c>
      <c r="E56" s="49">
        <v>6.613806725</v>
      </c>
      <c r="G56" s="46" t="s">
        <v>11</v>
      </c>
      <c r="H56" s="20">
        <f t="shared" si="1"/>
        <v>0.7756854241</v>
      </c>
      <c r="J56" s="20">
        <f t="shared" si="2"/>
        <v>6</v>
      </c>
      <c r="K56" s="49"/>
      <c r="L56" s="114">
        <f t="shared" si="3"/>
        <v>6.4</v>
      </c>
      <c r="Z56" s="49"/>
      <c r="AA56" s="49">
        <v>4.90681982</v>
      </c>
    </row>
    <row r="57">
      <c r="A57" s="46" t="s">
        <v>102</v>
      </c>
      <c r="B57" s="49">
        <v>6.723397732</v>
      </c>
      <c r="D57" s="46" t="s">
        <v>26</v>
      </c>
      <c r="E57" s="49">
        <v>6.666265011</v>
      </c>
      <c r="G57" s="46" t="s">
        <v>26</v>
      </c>
      <c r="H57" s="20">
        <f t="shared" si="1"/>
        <v>0.8192027983</v>
      </c>
      <c r="J57" s="20">
        <f t="shared" si="2"/>
        <v>6</v>
      </c>
      <c r="K57" s="49"/>
      <c r="L57" s="114">
        <f t="shared" si="3"/>
        <v>6.4</v>
      </c>
      <c r="Z57" s="49"/>
      <c r="AA57" s="49">
        <v>2.560429573</v>
      </c>
    </row>
    <row r="58">
      <c r="A58" s="46" t="s">
        <v>104</v>
      </c>
      <c r="B58" s="49">
        <v>5.950013638</v>
      </c>
      <c r="D58" s="46" t="s">
        <v>118</v>
      </c>
      <c r="E58" s="49">
        <v>6.670852661</v>
      </c>
      <c r="G58" s="46" t="s">
        <v>118</v>
      </c>
      <c r="H58" s="20">
        <f t="shared" si="1"/>
        <v>0.8230085361</v>
      </c>
      <c r="J58" s="20">
        <f t="shared" si="2"/>
        <v>6</v>
      </c>
      <c r="K58" s="49"/>
      <c r="L58" s="114">
        <f t="shared" si="3"/>
        <v>6.5</v>
      </c>
      <c r="Z58" s="49"/>
      <c r="AA58" s="49">
        <v>6.723397732</v>
      </c>
    </row>
    <row r="59">
      <c r="A59" s="46" t="s">
        <v>29</v>
      </c>
      <c r="B59" s="49">
        <v>6.336902142</v>
      </c>
      <c r="D59" s="46" t="s">
        <v>117</v>
      </c>
      <c r="E59" s="49">
        <v>6.692790031</v>
      </c>
      <c r="G59" s="46" t="s">
        <v>117</v>
      </c>
      <c r="H59" s="20">
        <f t="shared" si="1"/>
        <v>0.8412069336</v>
      </c>
      <c r="J59" s="20">
        <f t="shared" si="2"/>
        <v>6</v>
      </c>
      <c r="K59" s="49"/>
      <c r="L59" s="114">
        <f t="shared" si="3"/>
        <v>6.6</v>
      </c>
      <c r="Z59" s="49"/>
      <c r="AA59" s="49">
        <v>5.950013638</v>
      </c>
    </row>
    <row r="60">
      <c r="A60" s="46" t="s">
        <v>30</v>
      </c>
      <c r="B60" s="49">
        <v>7.431214333</v>
      </c>
      <c r="D60" s="46" t="s">
        <v>32</v>
      </c>
      <c r="E60" s="49">
        <v>6.721779823</v>
      </c>
      <c r="G60" s="46" t="s">
        <v>32</v>
      </c>
      <c r="H60" s="20">
        <f t="shared" si="1"/>
        <v>0.8652557488</v>
      </c>
      <c r="J60" s="20">
        <f t="shared" si="2"/>
        <v>6</v>
      </c>
      <c r="K60" s="49"/>
      <c r="L60" s="114">
        <f t="shared" si="3"/>
        <v>6.6</v>
      </c>
      <c r="Z60" s="49"/>
      <c r="AA60" s="49">
        <v>6.336902142</v>
      </c>
    </row>
    <row r="61">
      <c r="A61" s="46" t="s">
        <v>107</v>
      </c>
      <c r="B61" s="49">
        <v>6.883844376</v>
      </c>
      <c r="D61" s="46" t="s">
        <v>102</v>
      </c>
      <c r="E61" s="49">
        <v>6.723397732</v>
      </c>
      <c r="G61" s="46" t="s">
        <v>102</v>
      </c>
      <c r="H61" s="20">
        <f t="shared" si="1"/>
        <v>0.8665979038</v>
      </c>
      <c r="J61" s="20">
        <f t="shared" si="2"/>
        <v>6</v>
      </c>
      <c r="K61" s="49"/>
      <c r="L61" s="114">
        <f t="shared" si="3"/>
        <v>6.7</v>
      </c>
      <c r="Z61" s="49"/>
      <c r="AA61" s="49">
        <v>7.431214333</v>
      </c>
    </row>
    <row r="62">
      <c r="A62" s="46" t="s">
        <v>110</v>
      </c>
      <c r="B62" s="49">
        <v>3.615845203</v>
      </c>
      <c r="D62" s="46" t="s">
        <v>2</v>
      </c>
      <c r="E62" s="49">
        <v>6.856874466</v>
      </c>
      <c r="G62" s="46" t="s">
        <v>2</v>
      </c>
      <c r="H62" s="20">
        <f t="shared" si="1"/>
        <v>0.9773250628</v>
      </c>
      <c r="J62" s="20">
        <f t="shared" si="2"/>
        <v>6</v>
      </c>
      <c r="K62" s="49"/>
      <c r="L62" s="114">
        <f t="shared" si="3"/>
        <v>6.7</v>
      </c>
      <c r="Z62" s="49"/>
      <c r="AA62" s="49">
        <v>6.883844376</v>
      </c>
    </row>
    <row r="63">
      <c r="A63" s="46" t="s">
        <v>111</v>
      </c>
      <c r="B63" s="49">
        <v>6.007117271</v>
      </c>
      <c r="D63" s="46" t="s">
        <v>69</v>
      </c>
      <c r="E63" s="49">
        <v>6.869863987</v>
      </c>
      <c r="G63" s="46" t="s">
        <v>69</v>
      </c>
      <c r="H63" s="20">
        <f t="shared" si="1"/>
        <v>0.9881006692</v>
      </c>
      <c r="J63" s="20">
        <f t="shared" si="2"/>
        <v>6</v>
      </c>
      <c r="K63" s="49"/>
      <c r="L63" s="114">
        <f t="shared" si="3"/>
        <v>6.7</v>
      </c>
      <c r="Z63" s="49"/>
      <c r="AA63" s="49">
        <v>3.615845203</v>
      </c>
    </row>
    <row r="64">
      <c r="A64" s="46" t="s">
        <v>112</v>
      </c>
      <c r="B64" s="49">
        <v>4.238982201</v>
      </c>
      <c r="D64" s="46" t="s">
        <v>107</v>
      </c>
      <c r="E64" s="49">
        <v>6.883844376</v>
      </c>
      <c r="G64" s="46" t="s">
        <v>107</v>
      </c>
      <c r="H64" s="20">
        <f t="shared" si="1"/>
        <v>0.9996982616</v>
      </c>
      <c r="J64" s="20">
        <f t="shared" si="2"/>
        <v>6</v>
      </c>
      <c r="K64" s="49"/>
      <c r="L64" s="114">
        <f t="shared" si="3"/>
        <v>6.7</v>
      </c>
      <c r="Z64" s="49"/>
      <c r="AA64" s="49">
        <v>6.007117271</v>
      </c>
    </row>
    <row r="65">
      <c r="A65" s="46" t="s">
        <v>155</v>
      </c>
      <c r="B65" s="49">
        <v>4.260868073</v>
      </c>
      <c r="D65" s="46" t="s">
        <v>6</v>
      </c>
      <c r="E65" s="49">
        <v>6.917935371</v>
      </c>
      <c r="G65" s="46" t="s">
        <v>6</v>
      </c>
      <c r="H65" s="20">
        <f t="shared" si="1"/>
        <v>1.027978838</v>
      </c>
      <c r="J65" s="20">
        <f t="shared" si="2"/>
        <v>6</v>
      </c>
      <c r="K65" s="49"/>
      <c r="L65" s="114">
        <f t="shared" si="3"/>
        <v>6.7</v>
      </c>
      <c r="Z65" s="49"/>
      <c r="AA65" s="49">
        <v>4.238982201</v>
      </c>
    </row>
    <row r="66">
      <c r="A66" s="46" t="s">
        <v>115</v>
      </c>
      <c r="B66" s="49">
        <v>4.63743639</v>
      </c>
      <c r="D66" s="46" t="s">
        <v>37</v>
      </c>
      <c r="E66" s="49">
        <v>6.998997211</v>
      </c>
      <c r="G66" s="46" t="s">
        <v>37</v>
      </c>
      <c r="H66" s="20">
        <f t="shared" si="1"/>
        <v>1.09522462</v>
      </c>
      <c r="J66" s="20">
        <f t="shared" si="2"/>
        <v>6</v>
      </c>
      <c r="K66" s="49"/>
      <c r="L66" s="114">
        <f t="shared" si="3"/>
        <v>6.9</v>
      </c>
      <c r="Z66" s="49"/>
      <c r="AA66" s="49">
        <v>4.260868073</v>
      </c>
    </row>
    <row r="67">
      <c r="A67" s="46" t="s">
        <v>32</v>
      </c>
      <c r="B67" s="49">
        <v>6.721779823</v>
      </c>
      <c r="D67" s="46" t="s">
        <v>0</v>
      </c>
      <c r="E67" s="49">
        <v>7.034696102</v>
      </c>
      <c r="G67" s="46" t="s">
        <v>0</v>
      </c>
      <c r="H67" s="20">
        <f t="shared" si="1"/>
        <v>1.124839045</v>
      </c>
      <c r="J67" s="20">
        <f t="shared" si="2"/>
        <v>6</v>
      </c>
      <c r="K67" s="49"/>
      <c r="L67" s="114">
        <f t="shared" si="3"/>
        <v>6.9</v>
      </c>
      <c r="Z67" s="49"/>
      <c r="AA67" s="49">
        <v>4.63743639</v>
      </c>
    </row>
    <row r="68">
      <c r="A68" s="46" t="s">
        <v>117</v>
      </c>
      <c r="B68" s="49">
        <v>6.692790031</v>
      </c>
      <c r="D68" s="46" t="s">
        <v>53</v>
      </c>
      <c r="E68" s="49">
        <v>7.076658249</v>
      </c>
      <c r="G68" s="46" t="s">
        <v>53</v>
      </c>
      <c r="H68" s="20">
        <f t="shared" si="1"/>
        <v>1.159649226</v>
      </c>
      <c r="J68" s="20">
        <f t="shared" si="2"/>
        <v>6</v>
      </c>
      <c r="K68" s="49"/>
      <c r="L68" s="114">
        <f t="shared" si="3"/>
        <v>6.9</v>
      </c>
      <c r="Z68" s="49"/>
      <c r="AA68" s="49">
        <v>6.721779823</v>
      </c>
    </row>
    <row r="69">
      <c r="A69" s="46" t="s">
        <v>118</v>
      </c>
      <c r="B69" s="49">
        <v>6.670852661</v>
      </c>
      <c r="D69" s="46" t="s">
        <v>30</v>
      </c>
      <c r="E69" s="49">
        <v>7.431214333</v>
      </c>
      <c r="G69" s="46" t="s">
        <v>30</v>
      </c>
      <c r="H69" s="20">
        <f t="shared" si="1"/>
        <v>1.453775302</v>
      </c>
      <c r="J69" s="20">
        <f t="shared" si="2"/>
        <v>6</v>
      </c>
      <c r="K69" s="49"/>
      <c r="L69" s="114">
        <f t="shared" si="3"/>
        <v>6.9</v>
      </c>
      <c r="Z69" s="49"/>
      <c r="AA69" s="49">
        <v>6.692790031</v>
      </c>
    </row>
    <row r="70">
      <c r="A70" s="46" t="s">
        <v>119</v>
      </c>
      <c r="B70" s="49">
        <v>6.016238689</v>
      </c>
      <c r="D70" s="46" t="s">
        <v>143</v>
      </c>
      <c r="E70" s="49">
        <v>7.448794365</v>
      </c>
      <c r="G70" s="46" t="s">
        <v>143</v>
      </c>
      <c r="H70" s="20">
        <f t="shared" si="1"/>
        <v>1.468359019</v>
      </c>
      <c r="J70" s="20">
        <f t="shared" si="2"/>
        <v>6</v>
      </c>
      <c r="K70" s="49"/>
      <c r="L70" s="114">
        <f t="shared" si="3"/>
        <v>7</v>
      </c>
      <c r="Z70" s="49"/>
      <c r="AA70" s="49">
        <v>6.670852661</v>
      </c>
    </row>
    <row r="71">
      <c r="A71" s="46" t="s">
        <v>120</v>
      </c>
      <c r="B71" s="49">
        <v>6.266508579</v>
      </c>
      <c r="D71" s="46" t="s">
        <v>8</v>
      </c>
      <c r="E71" s="49">
        <v>7.54496479</v>
      </c>
      <c r="G71" s="46" t="s">
        <v>8</v>
      </c>
      <c r="H71" s="20">
        <f t="shared" si="1"/>
        <v>1.548138301</v>
      </c>
      <c r="J71" s="20">
        <f t="shared" si="2"/>
        <v>7</v>
      </c>
      <c r="K71" s="49"/>
      <c r="L71" s="114">
        <f t="shared" si="3"/>
        <v>7</v>
      </c>
      <c r="Z71" s="49"/>
      <c r="AA71" s="49">
        <v>6.016238689</v>
      </c>
    </row>
    <row r="72">
      <c r="A72" s="46" t="s">
        <v>122</v>
      </c>
      <c r="B72" s="49">
        <v>3.296219587</v>
      </c>
      <c r="D72" s="46" t="s">
        <v>70</v>
      </c>
      <c r="E72" s="49">
        <v>7.662397385</v>
      </c>
      <c r="G72" s="46" t="s">
        <v>70</v>
      </c>
      <c r="H72" s="20">
        <f t="shared" si="1"/>
        <v>1.64555586</v>
      </c>
      <c r="J72" s="20">
        <f t="shared" si="2"/>
        <v>7</v>
      </c>
      <c r="K72" s="49"/>
      <c r="L72" s="114">
        <f t="shared" si="3"/>
        <v>7.1</v>
      </c>
      <c r="Z72" s="49"/>
      <c r="AA72" s="49">
        <v>6.266508579</v>
      </c>
    </row>
    <row r="73">
      <c r="D73" s="46" t="s">
        <v>60</v>
      </c>
      <c r="E73" s="49">
        <v>7.728998184</v>
      </c>
      <c r="G73" s="46" t="s">
        <v>60</v>
      </c>
      <c r="H73" s="20">
        <f t="shared" si="1"/>
        <v>1.700805318</v>
      </c>
      <c r="J73" s="20">
        <f t="shared" si="2"/>
        <v>7</v>
      </c>
      <c r="L73" s="114">
        <f t="shared" si="3"/>
        <v>7.4</v>
      </c>
      <c r="Z73" s="49"/>
      <c r="AA73" s="49">
        <v>3.296219587</v>
      </c>
    </row>
    <row r="74">
      <c r="J74" s="20">
        <f t="shared" si="2"/>
        <v>7</v>
      </c>
      <c r="L74" s="114">
        <f t="shared" si="3"/>
        <v>7.4</v>
      </c>
    </row>
    <row r="75">
      <c r="J75" s="20">
        <f t="shared" si="2"/>
        <v>7</v>
      </c>
      <c r="L75" s="114">
        <f t="shared" si="3"/>
        <v>7.5</v>
      </c>
    </row>
    <row r="76">
      <c r="J76" s="20">
        <f t="shared" si="2"/>
        <v>7</v>
      </c>
      <c r="L76" s="114">
        <f t="shared" si="3"/>
        <v>7.7</v>
      </c>
    </row>
    <row r="77">
      <c r="J77" s="20">
        <f t="shared" si="2"/>
        <v>7</v>
      </c>
      <c r="L77" s="114">
        <f t="shared" si="3"/>
        <v>7.7</v>
      </c>
    </row>
    <row r="99">
      <c r="B99" s="91" t="s">
        <v>175</v>
      </c>
      <c r="C99" s="92" t="s">
        <v>276</v>
      </c>
      <c r="E99" s="93" t="s">
        <v>241</v>
      </c>
      <c r="F99" s="94" t="s">
        <v>277</v>
      </c>
      <c r="I99" s="1" t="s">
        <v>244</v>
      </c>
      <c r="J99" s="1" t="s">
        <v>245</v>
      </c>
      <c r="K99" s="1" t="s">
        <v>246</v>
      </c>
      <c r="L99" s="1" t="s">
        <v>247</v>
      </c>
      <c r="M99" s="1" t="s">
        <v>248</v>
      </c>
    </row>
    <row r="100">
      <c r="B100" s="46" t="s">
        <v>62</v>
      </c>
      <c r="C100" s="49">
        <v>4.190854549</v>
      </c>
      <c r="E100" s="46" t="s">
        <v>62</v>
      </c>
      <c r="F100" s="20">
        <f t="shared" ref="F100:F157" si="4">(C100-$J$4) / $Q$4</f>
        <v>-1.234302405</v>
      </c>
      <c r="H100" s="5" t="s">
        <v>278</v>
      </c>
      <c r="I100" s="8">
        <f>MIN(C100:C157)</f>
        <v>4.190854549</v>
      </c>
      <c r="J100" s="20">
        <f>QUARTILE($C$100:$C$157, 1)</f>
        <v>5.298939586</v>
      </c>
      <c r="K100" s="8">
        <f>MEDIAN($C$100:$C$157)</f>
        <v>5.940908671</v>
      </c>
      <c r="L100" s="20">
        <f>QUARTILE($C$100:$C$157, 3)</f>
        <v>6.478360415</v>
      </c>
      <c r="M100" s="8">
        <f>MAX(C100:C157)</f>
        <v>7.076658249</v>
      </c>
    </row>
    <row r="101">
      <c r="B101" s="46" t="s">
        <v>41</v>
      </c>
      <c r="C101" s="49">
        <v>4.217325687</v>
      </c>
      <c r="E101" s="46" t="s">
        <v>41</v>
      </c>
      <c r="F101" s="20">
        <f t="shared" si="4"/>
        <v>-1.212342969</v>
      </c>
    </row>
    <row r="102">
      <c r="B102" s="46" t="s">
        <v>112</v>
      </c>
      <c r="C102" s="49">
        <v>4.238982201</v>
      </c>
      <c r="E102" s="46" t="s">
        <v>112</v>
      </c>
      <c r="F102" s="20">
        <f t="shared" si="4"/>
        <v>-1.194377559</v>
      </c>
    </row>
    <row r="103">
      <c r="B103" s="46" t="s">
        <v>46</v>
      </c>
      <c r="C103" s="49">
        <v>4.250280857</v>
      </c>
      <c r="E103" s="46" t="s">
        <v>46</v>
      </c>
      <c r="F103" s="20">
        <f t="shared" si="4"/>
        <v>-1.185004629</v>
      </c>
    </row>
    <row r="104">
      <c r="B104" s="46" t="s">
        <v>155</v>
      </c>
      <c r="C104" s="49">
        <v>4.260868073</v>
      </c>
      <c r="E104" s="46" t="s">
        <v>155</v>
      </c>
      <c r="F104" s="20">
        <f t="shared" si="4"/>
        <v>-1.176221882</v>
      </c>
    </row>
    <row r="105">
      <c r="B105" s="46" t="s">
        <v>173</v>
      </c>
      <c r="C105" s="49">
        <v>4.279441357</v>
      </c>
      <c r="E105" s="46" t="s">
        <v>173</v>
      </c>
      <c r="F105" s="20">
        <f t="shared" si="4"/>
        <v>-1.160814201</v>
      </c>
    </row>
    <row r="106">
      <c r="B106" s="46" t="s">
        <v>49</v>
      </c>
      <c r="C106" s="49">
        <v>4.396646023</v>
      </c>
      <c r="E106" s="46" t="s">
        <v>49</v>
      </c>
      <c r="F106" s="20">
        <f t="shared" si="4"/>
        <v>-1.063585723</v>
      </c>
    </row>
    <row r="107">
      <c r="B107" s="46" t="s">
        <v>115</v>
      </c>
      <c r="C107" s="49">
        <v>4.63743639</v>
      </c>
      <c r="E107" s="46" t="s">
        <v>115</v>
      </c>
      <c r="F107" s="20">
        <f t="shared" si="4"/>
        <v>-0.8638353058</v>
      </c>
    </row>
    <row r="108">
      <c r="B108" s="46" t="s">
        <v>48</v>
      </c>
      <c r="C108" s="49">
        <v>4.712408066</v>
      </c>
      <c r="E108" s="46" t="s">
        <v>48</v>
      </c>
      <c r="F108" s="20">
        <f t="shared" si="4"/>
        <v>-0.8016416902</v>
      </c>
    </row>
    <row r="109">
      <c r="B109" s="46" t="s">
        <v>149</v>
      </c>
      <c r="C109" s="49">
        <v>4.84867382</v>
      </c>
      <c r="E109" s="46" t="s">
        <v>149</v>
      </c>
      <c r="F109" s="20">
        <f t="shared" si="4"/>
        <v>-0.6886008675</v>
      </c>
    </row>
    <row r="110">
      <c r="B110" s="46" t="s">
        <v>98</v>
      </c>
      <c r="C110" s="49">
        <v>4.90681982</v>
      </c>
      <c r="E110" s="46" t="s">
        <v>98</v>
      </c>
      <c r="F110" s="20">
        <f t="shared" si="4"/>
        <v>-0.6403651848</v>
      </c>
    </row>
    <row r="111">
      <c r="B111" s="46" t="s">
        <v>16</v>
      </c>
      <c r="C111" s="49">
        <v>4.976995468</v>
      </c>
      <c r="E111" s="46" t="s">
        <v>16</v>
      </c>
      <c r="F111" s="20">
        <f t="shared" si="4"/>
        <v>-0.5821501694</v>
      </c>
    </row>
    <row r="112">
      <c r="B112" s="46" t="s">
        <v>161</v>
      </c>
      <c r="C112" s="49">
        <v>5.139500618</v>
      </c>
      <c r="E112" s="46" t="s">
        <v>161</v>
      </c>
      <c r="F112" s="20">
        <f t="shared" si="4"/>
        <v>-0.4473421542</v>
      </c>
    </row>
    <row r="113">
      <c r="B113" s="46" t="s">
        <v>123</v>
      </c>
      <c r="C113" s="49">
        <v>5.212213039</v>
      </c>
      <c r="E113" s="46" t="s">
        <v>123</v>
      </c>
      <c r="F113" s="20">
        <f t="shared" si="4"/>
        <v>-0.3870227295</v>
      </c>
    </row>
    <row r="114">
      <c r="B114" s="46" t="s">
        <v>61</v>
      </c>
      <c r="C114" s="49">
        <v>5.292755127</v>
      </c>
      <c r="E114" s="46" t="s">
        <v>61</v>
      </c>
      <c r="F114" s="20">
        <f t="shared" si="4"/>
        <v>-0.3202081146</v>
      </c>
    </row>
    <row r="115">
      <c r="B115" s="46" t="s">
        <v>162</v>
      </c>
      <c r="C115" s="49">
        <v>5.317492962</v>
      </c>
      <c r="E115" s="46" t="s">
        <v>162</v>
      </c>
      <c r="F115" s="20">
        <f t="shared" si="4"/>
        <v>-0.2996865592</v>
      </c>
    </row>
    <row r="116">
      <c r="B116" s="46" t="s">
        <v>126</v>
      </c>
      <c r="C116" s="49">
        <v>5.378348827</v>
      </c>
      <c r="E116" s="46" t="s">
        <v>126</v>
      </c>
      <c r="F116" s="20">
        <f t="shared" si="4"/>
        <v>-0.2492028768</v>
      </c>
    </row>
    <row r="117">
      <c r="B117" s="46" t="s">
        <v>35</v>
      </c>
      <c r="C117" s="49">
        <v>5.381942749</v>
      </c>
      <c r="E117" s="46" t="s">
        <v>35</v>
      </c>
      <c r="F117" s="20">
        <f t="shared" si="4"/>
        <v>-0.2462214975</v>
      </c>
    </row>
    <row r="118">
      <c r="B118" s="46" t="s">
        <v>56</v>
      </c>
      <c r="C118" s="49">
        <v>5.518415928</v>
      </c>
      <c r="E118" s="46" t="s">
        <v>56</v>
      </c>
      <c r="F118" s="20">
        <f t="shared" si="4"/>
        <v>-0.1330086031</v>
      </c>
    </row>
    <row r="119">
      <c r="B119" s="46" t="s">
        <v>128</v>
      </c>
      <c r="C119" s="49">
        <v>5.578691483</v>
      </c>
      <c r="E119" s="46" t="s">
        <v>128</v>
      </c>
      <c r="F119" s="20">
        <f t="shared" si="4"/>
        <v>-0.08300632358</v>
      </c>
    </row>
    <row r="120">
      <c r="B120" s="46" t="s">
        <v>68</v>
      </c>
      <c r="C120" s="49">
        <v>5.584685802</v>
      </c>
      <c r="E120" s="46" t="s">
        <v>68</v>
      </c>
      <c r="F120" s="20">
        <f t="shared" si="4"/>
        <v>-0.07803366735</v>
      </c>
    </row>
    <row r="121">
      <c r="B121" s="46" t="s">
        <v>141</v>
      </c>
      <c r="C121" s="49">
        <v>5.804918766</v>
      </c>
      <c r="E121" s="46" t="s">
        <v>141</v>
      </c>
      <c r="F121" s="20">
        <f t="shared" si="4"/>
        <v>0.1046631195</v>
      </c>
    </row>
    <row r="122">
      <c r="B122" s="46" t="s">
        <v>14</v>
      </c>
      <c r="C122" s="49">
        <v>5.861183167</v>
      </c>
      <c r="E122" s="46" t="s">
        <v>14</v>
      </c>
      <c r="F122" s="20">
        <f t="shared" si="4"/>
        <v>0.1513379001</v>
      </c>
    </row>
    <row r="123">
      <c r="B123" s="46" t="s">
        <v>57</v>
      </c>
      <c r="C123" s="49">
        <v>5.887132168</v>
      </c>
      <c r="E123" s="46" t="s">
        <v>57</v>
      </c>
      <c r="F123" s="20">
        <f t="shared" si="4"/>
        <v>0.1728641922</v>
      </c>
    </row>
    <row r="124">
      <c r="B124" s="46" t="s">
        <v>52</v>
      </c>
      <c r="C124" s="49">
        <v>5.891712189</v>
      </c>
      <c r="E124" s="46" t="s">
        <v>52</v>
      </c>
      <c r="F124" s="20">
        <f t="shared" si="4"/>
        <v>0.1766636013</v>
      </c>
    </row>
    <row r="125">
      <c r="B125" s="46" t="s">
        <v>93</v>
      </c>
      <c r="C125" s="49">
        <v>5.892068863</v>
      </c>
      <c r="E125" s="46" t="s">
        <v>93</v>
      </c>
      <c r="F125" s="20">
        <f t="shared" si="4"/>
        <v>0.1769594843</v>
      </c>
    </row>
    <row r="126">
      <c r="B126" s="46" t="s">
        <v>13</v>
      </c>
      <c r="C126" s="49">
        <v>5.90045929</v>
      </c>
      <c r="E126" s="46" t="s">
        <v>13</v>
      </c>
      <c r="F126" s="20">
        <f t="shared" si="4"/>
        <v>0.1839198595</v>
      </c>
    </row>
    <row r="127">
      <c r="B127" s="46" t="s">
        <v>43</v>
      </c>
      <c r="C127" s="49">
        <v>5.928882122</v>
      </c>
      <c r="E127" s="46" t="s">
        <v>43</v>
      </c>
      <c r="F127" s="20">
        <f t="shared" si="4"/>
        <v>0.2074983465</v>
      </c>
    </row>
    <row r="128">
      <c r="B128" s="46" t="s">
        <v>65</v>
      </c>
      <c r="C128" s="49">
        <v>5.931803703</v>
      </c>
      <c r="E128" s="46" t="s">
        <v>65</v>
      </c>
      <c r="F128" s="20">
        <f t="shared" si="4"/>
        <v>0.2099219776</v>
      </c>
    </row>
    <row r="129">
      <c r="B129" s="46" t="s">
        <v>104</v>
      </c>
      <c r="C129" s="49">
        <v>5.950013638</v>
      </c>
      <c r="E129" s="46" t="s">
        <v>104</v>
      </c>
      <c r="F129" s="20">
        <f t="shared" si="4"/>
        <v>0.2250282385</v>
      </c>
    </row>
    <row r="130">
      <c r="B130" s="46" t="s">
        <v>95</v>
      </c>
      <c r="C130" s="49">
        <v>5.952542782</v>
      </c>
      <c r="E130" s="46" t="s">
        <v>95</v>
      </c>
      <c r="F130" s="20">
        <f t="shared" si="4"/>
        <v>0.227126319</v>
      </c>
    </row>
    <row r="131">
      <c r="B131" s="46" t="s">
        <v>111</v>
      </c>
      <c r="C131" s="49">
        <v>6.007117271</v>
      </c>
      <c r="E131" s="46" t="s">
        <v>111</v>
      </c>
      <c r="F131" s="20">
        <f t="shared" si="4"/>
        <v>0.2723992136</v>
      </c>
    </row>
    <row r="132">
      <c r="B132" s="46" t="s">
        <v>119</v>
      </c>
      <c r="C132" s="49">
        <v>6.016238689</v>
      </c>
      <c r="E132" s="46" t="s">
        <v>119</v>
      </c>
      <c r="F132" s="20">
        <f t="shared" si="4"/>
        <v>0.2799659908</v>
      </c>
    </row>
    <row r="133">
      <c r="B133" s="46" t="s">
        <v>96</v>
      </c>
      <c r="C133" s="49">
        <v>6.044072628</v>
      </c>
      <c r="E133" s="46" t="s">
        <v>96</v>
      </c>
      <c r="F133" s="20">
        <f t="shared" si="4"/>
        <v>0.3030559548</v>
      </c>
    </row>
    <row r="134">
      <c r="B134" s="46" t="s">
        <v>63</v>
      </c>
      <c r="C134" s="49">
        <v>6.150331497</v>
      </c>
      <c r="E134" s="46" t="s">
        <v>63</v>
      </c>
      <c r="F134" s="20">
        <f t="shared" si="4"/>
        <v>0.3912042211</v>
      </c>
    </row>
    <row r="135">
      <c r="B135" s="46" t="s">
        <v>4</v>
      </c>
      <c r="C135" s="49">
        <v>6.257079601</v>
      </c>
      <c r="E135" s="46" t="s">
        <v>4</v>
      </c>
      <c r="F135" s="20">
        <f t="shared" si="4"/>
        <v>0.4797583378</v>
      </c>
    </row>
    <row r="136">
      <c r="B136" s="46" t="s">
        <v>17</v>
      </c>
      <c r="C136" s="49">
        <v>6.258476734</v>
      </c>
      <c r="E136" s="46" t="s">
        <v>17</v>
      </c>
      <c r="F136" s="20">
        <f t="shared" si="4"/>
        <v>0.4809173456</v>
      </c>
    </row>
    <row r="137">
      <c r="B137" s="46" t="s">
        <v>34</v>
      </c>
      <c r="C137" s="49">
        <v>6.260993481</v>
      </c>
      <c r="E137" s="46" t="s">
        <v>34</v>
      </c>
      <c r="F137" s="20">
        <f t="shared" si="4"/>
        <v>0.483005142</v>
      </c>
    </row>
    <row r="138">
      <c r="B138" s="46" t="s">
        <v>120</v>
      </c>
      <c r="C138" s="49">
        <v>6.266508579</v>
      </c>
      <c r="E138" s="46" t="s">
        <v>120</v>
      </c>
      <c r="F138" s="20">
        <f t="shared" si="4"/>
        <v>0.4875802549</v>
      </c>
    </row>
    <row r="139">
      <c r="B139" s="46" t="s">
        <v>29</v>
      </c>
      <c r="C139" s="49">
        <v>6.336902142</v>
      </c>
      <c r="E139" s="46" t="s">
        <v>29</v>
      </c>
      <c r="F139" s="20">
        <f t="shared" si="4"/>
        <v>0.5459760443</v>
      </c>
    </row>
    <row r="140">
      <c r="B140" s="46" t="s">
        <v>59</v>
      </c>
      <c r="C140" s="49">
        <v>6.357114315</v>
      </c>
      <c r="E140" s="46" t="s">
        <v>59</v>
      </c>
      <c r="F140" s="20">
        <f t="shared" si="4"/>
        <v>0.5627432847</v>
      </c>
    </row>
    <row r="141">
      <c r="B141" s="46" t="s">
        <v>50</v>
      </c>
      <c r="C141" s="49">
        <v>6.415198803</v>
      </c>
      <c r="E141" s="46" t="s">
        <v>50</v>
      </c>
      <c r="F141" s="20">
        <f t="shared" si="4"/>
        <v>0.6109279394</v>
      </c>
    </row>
    <row r="142">
      <c r="B142" s="46" t="s">
        <v>27</v>
      </c>
      <c r="C142" s="49">
        <v>6.436973572</v>
      </c>
      <c r="E142" s="46" t="s">
        <v>27</v>
      </c>
      <c r="F142" s="20">
        <f t="shared" si="4"/>
        <v>0.6289914494</v>
      </c>
    </row>
    <row r="143">
      <c r="B143" s="46" t="s">
        <v>58</v>
      </c>
      <c r="C143" s="49">
        <v>6.492156029</v>
      </c>
      <c r="E143" s="46" t="s">
        <v>58</v>
      </c>
      <c r="F143" s="20">
        <f t="shared" si="4"/>
        <v>0.6747686909</v>
      </c>
    </row>
    <row r="144">
      <c r="B144" s="46" t="s">
        <v>12</v>
      </c>
      <c r="C144" s="49">
        <v>6.608206749</v>
      </c>
      <c r="E144" s="46" t="s">
        <v>12</v>
      </c>
      <c r="F144" s="20">
        <f t="shared" si="4"/>
        <v>0.7710398997</v>
      </c>
    </row>
    <row r="145">
      <c r="B145" s="46" t="s">
        <v>11</v>
      </c>
      <c r="C145" s="49">
        <v>6.613806725</v>
      </c>
      <c r="E145" s="46" t="s">
        <v>11</v>
      </c>
      <c r="F145" s="20">
        <f t="shared" si="4"/>
        <v>0.7756854241</v>
      </c>
    </row>
    <row r="146">
      <c r="B146" s="46" t="s">
        <v>26</v>
      </c>
      <c r="C146" s="49">
        <v>6.666265011</v>
      </c>
      <c r="E146" s="46" t="s">
        <v>26</v>
      </c>
      <c r="F146" s="20">
        <f t="shared" si="4"/>
        <v>0.8192027983</v>
      </c>
    </row>
    <row r="147">
      <c r="B147" s="46" t="s">
        <v>118</v>
      </c>
      <c r="C147" s="49">
        <v>6.670852661</v>
      </c>
      <c r="E147" s="46" t="s">
        <v>118</v>
      </c>
      <c r="F147" s="20">
        <f t="shared" si="4"/>
        <v>0.8230085361</v>
      </c>
    </row>
    <row r="148">
      <c r="B148" s="46" t="s">
        <v>117</v>
      </c>
      <c r="C148" s="49">
        <v>6.692790031</v>
      </c>
      <c r="E148" s="46" t="s">
        <v>117</v>
      </c>
      <c r="F148" s="20">
        <f t="shared" si="4"/>
        <v>0.8412069336</v>
      </c>
    </row>
    <row r="149">
      <c r="B149" s="46" t="s">
        <v>32</v>
      </c>
      <c r="C149" s="49">
        <v>6.721779823</v>
      </c>
      <c r="E149" s="46" t="s">
        <v>32</v>
      </c>
      <c r="F149" s="20">
        <f t="shared" si="4"/>
        <v>0.8652557488</v>
      </c>
    </row>
    <row r="150">
      <c r="B150" s="46" t="s">
        <v>102</v>
      </c>
      <c r="C150" s="49">
        <v>6.723397732</v>
      </c>
      <c r="E150" s="46" t="s">
        <v>102</v>
      </c>
      <c r="F150" s="20">
        <f t="shared" si="4"/>
        <v>0.8665979038</v>
      </c>
    </row>
    <row r="151">
      <c r="B151" s="46" t="s">
        <v>2</v>
      </c>
      <c r="C151" s="49">
        <v>6.856874466</v>
      </c>
      <c r="E151" s="46" t="s">
        <v>2</v>
      </c>
      <c r="F151" s="20">
        <f t="shared" si="4"/>
        <v>0.9773250628</v>
      </c>
    </row>
    <row r="152">
      <c r="B152" s="46" t="s">
        <v>69</v>
      </c>
      <c r="C152" s="49">
        <v>6.869863987</v>
      </c>
      <c r="E152" s="46" t="s">
        <v>69</v>
      </c>
      <c r="F152" s="20">
        <f t="shared" si="4"/>
        <v>0.9881006692</v>
      </c>
    </row>
    <row r="153">
      <c r="B153" s="46" t="s">
        <v>107</v>
      </c>
      <c r="C153" s="49">
        <v>6.883844376</v>
      </c>
      <c r="E153" s="46" t="s">
        <v>107</v>
      </c>
      <c r="F153" s="20">
        <f t="shared" si="4"/>
        <v>0.9996982616</v>
      </c>
    </row>
    <row r="154">
      <c r="B154" s="46" t="s">
        <v>6</v>
      </c>
      <c r="C154" s="49">
        <v>6.917935371</v>
      </c>
      <c r="E154" s="46" t="s">
        <v>6</v>
      </c>
      <c r="F154" s="20">
        <f t="shared" si="4"/>
        <v>1.027978838</v>
      </c>
    </row>
    <row r="155">
      <c r="B155" s="46" t="s">
        <v>37</v>
      </c>
      <c r="C155" s="49">
        <v>6.998997211</v>
      </c>
      <c r="E155" s="46" t="s">
        <v>37</v>
      </c>
      <c r="F155" s="20">
        <f t="shared" si="4"/>
        <v>1.09522462</v>
      </c>
    </row>
    <row r="156">
      <c r="B156" s="46" t="s">
        <v>0</v>
      </c>
      <c r="C156" s="49">
        <v>7.034696102</v>
      </c>
      <c r="E156" s="46" t="s">
        <v>0</v>
      </c>
      <c r="F156" s="20">
        <f t="shared" si="4"/>
        <v>1.124839045</v>
      </c>
    </row>
    <row r="157">
      <c r="B157" s="46" t="s">
        <v>53</v>
      </c>
      <c r="C157" s="49">
        <v>7.076658249</v>
      </c>
      <c r="E157" s="46" t="s">
        <v>53</v>
      </c>
      <c r="F157" s="20">
        <f t="shared" si="4"/>
        <v>1.159649226</v>
      </c>
    </row>
    <row r="158">
      <c r="B158" s="46"/>
      <c r="C158" s="49"/>
      <c r="E158" s="46"/>
    </row>
    <row r="159">
      <c r="B159" s="46"/>
      <c r="C159" s="49"/>
      <c r="E159" s="46"/>
    </row>
    <row r="160">
      <c r="B160" s="46"/>
      <c r="C160" s="49"/>
      <c r="E160" s="46"/>
    </row>
    <row r="161">
      <c r="B161" s="46"/>
      <c r="C161" s="49"/>
      <c r="E161" s="46"/>
    </row>
    <row r="162">
      <c r="B162" s="46"/>
      <c r="C162" s="49"/>
      <c r="E162" s="46"/>
    </row>
  </sheetData>
  <mergeCells count="5">
    <mergeCell ref="J2:Y2"/>
    <mergeCell ref="N6:T6"/>
    <mergeCell ref="N7:N32"/>
    <mergeCell ref="O34:T34"/>
    <mergeCell ref="N40:P40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88"/>
    <col customWidth="1" min="8" max="8" width="17.38"/>
  </cols>
  <sheetData>
    <row r="1">
      <c r="A1" s="90" t="s">
        <v>175</v>
      </c>
      <c r="B1" s="17" t="s">
        <v>179</v>
      </c>
      <c r="D1" s="90" t="s">
        <v>175</v>
      </c>
      <c r="E1" s="129" t="s">
        <v>279</v>
      </c>
      <c r="G1" s="90" t="s">
        <v>175</v>
      </c>
      <c r="H1" s="129" t="s">
        <v>280</v>
      </c>
      <c r="J1" s="95" t="s">
        <v>281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7"/>
    </row>
    <row r="2">
      <c r="A2" s="46" t="s">
        <v>123</v>
      </c>
      <c r="B2" s="50">
        <v>9.626482964</v>
      </c>
      <c r="D2" s="46" t="s">
        <v>49</v>
      </c>
      <c r="E2" s="50">
        <v>7.261128902</v>
      </c>
      <c r="G2" s="46" t="s">
        <v>49</v>
      </c>
      <c r="H2" s="130">
        <f t="shared" ref="H2:H72" si="1">ROUND(E2, 2)</f>
        <v>7.26</v>
      </c>
      <c r="J2" s="99" t="s">
        <v>249</v>
      </c>
      <c r="K2" s="100" t="s">
        <v>250</v>
      </c>
      <c r="L2" s="101" t="s">
        <v>282</v>
      </c>
      <c r="M2" s="102" t="s">
        <v>252</v>
      </c>
      <c r="N2" s="103" t="s">
        <v>253</v>
      </c>
      <c r="O2" s="103" t="s">
        <v>254</v>
      </c>
      <c r="P2" s="104" t="s">
        <v>255</v>
      </c>
      <c r="Q2" s="104" t="s">
        <v>256</v>
      </c>
      <c r="R2" s="104" t="s">
        <v>257</v>
      </c>
      <c r="S2" s="104" t="s">
        <v>258</v>
      </c>
      <c r="T2" s="104" t="s">
        <v>259</v>
      </c>
      <c r="U2" s="104" t="s">
        <v>260</v>
      </c>
      <c r="V2" s="104" t="s">
        <v>261</v>
      </c>
      <c r="W2" s="104" t="s">
        <v>262</v>
      </c>
      <c r="X2" s="104" t="s">
        <v>263</v>
      </c>
      <c r="Y2" s="105" t="s">
        <v>264</v>
      </c>
    </row>
    <row r="3">
      <c r="A3" s="46" t="s">
        <v>34</v>
      </c>
      <c r="B3" s="50">
        <v>10.01140499</v>
      </c>
      <c r="D3" s="46" t="s">
        <v>99</v>
      </c>
      <c r="E3" s="50">
        <v>7.401130676</v>
      </c>
      <c r="G3" s="46" t="s">
        <v>99</v>
      </c>
      <c r="H3" s="130">
        <f t="shared" si="1"/>
        <v>7.4</v>
      </c>
      <c r="J3" s="131">
        <f>AVERAGE(E2:E72)</f>
        <v>9.622713284</v>
      </c>
      <c r="K3" s="107" t="s">
        <v>266</v>
      </c>
      <c r="L3" s="107">
        <f>MODE(H2:H72)</f>
        <v>9.63</v>
      </c>
      <c r="M3" s="132">
        <f>MEDIAN(E2:E72)</f>
        <v>9.667765617</v>
      </c>
      <c r="N3" s="132">
        <f>E72-E2</f>
        <v>4.363785268</v>
      </c>
      <c r="O3" s="24">
        <f>(STDEV(B2:B72) / J3) * 100</f>
        <v>11.64793461</v>
      </c>
      <c r="P3" s="24">
        <f>VAR(E2:E72)</f>
        <v>1.256298784</v>
      </c>
      <c r="Q3" s="24">
        <f>STDEV(E2:E72)</f>
        <v>1.120847351</v>
      </c>
      <c r="R3" s="24">
        <f>QUARTILE($E2:$E72, 1)</f>
        <v>8.796590805</v>
      </c>
      <c r="S3" s="24">
        <f>QUARTILE($E2:$E72, 2)</f>
        <v>9.667765617</v>
      </c>
      <c r="T3" s="24">
        <f>QUARTILE($E2:$E72, 3)</f>
        <v>10.61582852</v>
      </c>
      <c r="U3" s="24">
        <f>T3-R3</f>
        <v>1.81923771</v>
      </c>
      <c r="V3" s="24">
        <f>PERCENTILE($E2:$E72, 0.2)</f>
        <v>8.611810684</v>
      </c>
      <c r="W3" s="24">
        <f>PERCENTILE($E2:$E72, 0.4)</f>
        <v>9.448805809</v>
      </c>
      <c r="X3" s="24">
        <f>PERCENTILE($E2:$E72, 0.6)</f>
        <v>10.13758183</v>
      </c>
      <c r="Y3" s="25">
        <f>PERCENTILE($E2:$E72, 0.8)</f>
        <v>10.72598648</v>
      </c>
    </row>
    <row r="4">
      <c r="A4" s="46" t="s">
        <v>35</v>
      </c>
      <c r="B4" s="50">
        <v>9.667765617</v>
      </c>
      <c r="D4" s="46" t="s">
        <v>173</v>
      </c>
      <c r="E4" s="50">
        <v>7.647816658</v>
      </c>
      <c r="G4" s="46" t="s">
        <v>173</v>
      </c>
      <c r="H4" s="130">
        <f t="shared" si="1"/>
        <v>7.65</v>
      </c>
    </row>
    <row r="5">
      <c r="A5" s="46" t="s">
        <v>0</v>
      </c>
      <c r="B5" s="50">
        <v>10.85352898</v>
      </c>
      <c r="D5" s="46" t="s">
        <v>122</v>
      </c>
      <c r="E5" s="50">
        <v>7.670122623</v>
      </c>
      <c r="G5" s="46" t="s">
        <v>122</v>
      </c>
      <c r="H5" s="130">
        <f t="shared" si="1"/>
        <v>7.67</v>
      </c>
    </row>
    <row r="6">
      <c r="A6" s="46" t="s">
        <v>37</v>
      </c>
      <c r="B6" s="50">
        <v>10.93891716</v>
      </c>
      <c r="D6" s="46" t="s">
        <v>112</v>
      </c>
      <c r="E6" s="50">
        <v>7.685194492</v>
      </c>
      <c r="G6" s="46" t="s">
        <v>112</v>
      </c>
      <c r="H6" s="130">
        <f t="shared" si="1"/>
        <v>7.69</v>
      </c>
    </row>
    <row r="7">
      <c r="A7" s="46" t="s">
        <v>39</v>
      </c>
      <c r="B7" s="50">
        <v>8.743256569</v>
      </c>
      <c r="D7" s="46" t="s">
        <v>166</v>
      </c>
      <c r="E7" s="50">
        <v>7.757498741</v>
      </c>
      <c r="G7" s="46" t="s">
        <v>166</v>
      </c>
      <c r="H7" s="130">
        <f t="shared" si="1"/>
        <v>7.76</v>
      </c>
      <c r="J7" s="95" t="s">
        <v>269</v>
      </c>
      <c r="K7" s="96"/>
      <c r="L7" s="96"/>
      <c r="M7" s="96"/>
      <c r="N7" s="96"/>
      <c r="O7" s="97"/>
    </row>
    <row r="8">
      <c r="A8" s="46" t="s">
        <v>2</v>
      </c>
      <c r="B8" s="50">
        <v>10.87826824</v>
      </c>
      <c r="D8" s="46" t="s">
        <v>110</v>
      </c>
      <c r="E8" s="50">
        <v>7.871555328</v>
      </c>
      <c r="G8" s="46" t="s">
        <v>110</v>
      </c>
      <c r="H8" s="130">
        <f t="shared" si="1"/>
        <v>7.87</v>
      </c>
      <c r="J8" s="133"/>
      <c r="K8" s="122"/>
      <c r="L8" s="122"/>
      <c r="M8" s="122"/>
      <c r="N8" s="122"/>
      <c r="O8" s="123"/>
    </row>
    <row r="9">
      <c r="A9" s="46" t="s">
        <v>41</v>
      </c>
      <c r="B9" s="50">
        <v>8.136793137</v>
      </c>
      <c r="D9" s="46" t="s">
        <v>162</v>
      </c>
      <c r="E9" s="50">
        <v>7.899697304</v>
      </c>
      <c r="G9" s="46" t="s">
        <v>162</v>
      </c>
      <c r="H9" s="130">
        <f t="shared" si="1"/>
        <v>7.9</v>
      </c>
      <c r="J9" s="134" t="s">
        <v>270</v>
      </c>
      <c r="N9" s="1">
        <v>99.0</v>
      </c>
      <c r="O9" s="21"/>
    </row>
    <row r="10">
      <c r="A10" s="46" t="s">
        <v>43</v>
      </c>
      <c r="B10" s="50">
        <v>9.014473915</v>
      </c>
      <c r="D10" s="46" t="s">
        <v>147</v>
      </c>
      <c r="E10" s="50">
        <v>8.074591637</v>
      </c>
      <c r="G10" s="46" t="s">
        <v>147</v>
      </c>
      <c r="H10" s="130">
        <f t="shared" si="1"/>
        <v>8.07</v>
      </c>
      <c r="J10" s="135"/>
      <c r="N10" s="1">
        <v>94.0</v>
      </c>
      <c r="O10" s="21"/>
    </row>
    <row r="11">
      <c r="A11" s="46" t="s">
        <v>44</v>
      </c>
      <c r="B11" s="50">
        <v>9.629345894</v>
      </c>
      <c r="D11" s="46" t="s">
        <v>141</v>
      </c>
      <c r="E11" s="50">
        <v>8.077151299</v>
      </c>
      <c r="G11" s="46" t="s">
        <v>141</v>
      </c>
      <c r="H11" s="130">
        <f t="shared" si="1"/>
        <v>8.08</v>
      </c>
      <c r="J11" s="135"/>
      <c r="N11" s="1">
        <v>94.0</v>
      </c>
      <c r="O11" s="21"/>
    </row>
    <row r="12">
      <c r="A12" s="46" t="s">
        <v>4</v>
      </c>
      <c r="B12" s="50">
        <v>9.610548019</v>
      </c>
      <c r="D12" s="46" t="s">
        <v>41</v>
      </c>
      <c r="E12" s="50">
        <v>8.136793137</v>
      </c>
      <c r="G12" s="46" t="s">
        <v>41</v>
      </c>
      <c r="H12" s="130">
        <f t="shared" si="1"/>
        <v>8.14</v>
      </c>
      <c r="J12" s="135"/>
      <c r="N12" s="1">
        <v>91.0</v>
      </c>
      <c r="O12" s="21"/>
    </row>
    <row r="13">
      <c r="A13" s="46" t="s">
        <v>126</v>
      </c>
      <c r="B13" s="50">
        <v>10.13758183</v>
      </c>
      <c r="D13" s="46" t="s">
        <v>98</v>
      </c>
      <c r="E13" s="50">
        <v>8.180175781</v>
      </c>
      <c r="G13" s="46" t="s">
        <v>98</v>
      </c>
      <c r="H13" s="130">
        <f t="shared" si="1"/>
        <v>8.18</v>
      </c>
      <c r="J13" s="135"/>
      <c r="N13" s="1">
        <v>90.0</v>
      </c>
      <c r="O13" s="21"/>
    </row>
    <row r="14">
      <c r="A14" s="46" t="s">
        <v>46</v>
      </c>
      <c r="B14" s="50">
        <v>8.414617538</v>
      </c>
      <c r="D14" s="46" t="s">
        <v>48</v>
      </c>
      <c r="E14" s="50">
        <v>8.227441788</v>
      </c>
      <c r="G14" s="46" t="s">
        <v>48</v>
      </c>
      <c r="H14" s="130">
        <f t="shared" si="1"/>
        <v>8.23</v>
      </c>
      <c r="J14" s="135"/>
      <c r="N14" s="1">
        <v>88.0</v>
      </c>
      <c r="O14" s="21"/>
    </row>
    <row r="15">
      <c r="A15" s="46" t="s">
        <v>48</v>
      </c>
      <c r="B15" s="50">
        <v>8.227441788</v>
      </c>
      <c r="D15" s="46" t="s">
        <v>46</v>
      </c>
      <c r="E15" s="50">
        <v>8.414617538</v>
      </c>
      <c r="G15" s="46" t="s">
        <v>46</v>
      </c>
      <c r="H15" s="130">
        <f t="shared" si="1"/>
        <v>8.41</v>
      </c>
      <c r="J15" s="135"/>
      <c r="N15" s="1">
        <v>85.0</v>
      </c>
      <c r="O15" s="21"/>
    </row>
    <row r="16">
      <c r="A16" s="46" t="s">
        <v>6</v>
      </c>
      <c r="B16" s="50">
        <v>10.80336666</v>
      </c>
      <c r="D16" s="46" t="s">
        <v>149</v>
      </c>
      <c r="E16" s="50">
        <v>8.611810684</v>
      </c>
      <c r="G16" s="46" t="s">
        <v>149</v>
      </c>
      <c r="H16" s="130">
        <f t="shared" si="1"/>
        <v>8.61</v>
      </c>
      <c r="J16" s="135"/>
      <c r="N16" s="1">
        <v>81.0</v>
      </c>
      <c r="O16" s="21"/>
    </row>
    <row r="17">
      <c r="A17" s="46" t="s">
        <v>49</v>
      </c>
      <c r="B17" s="50">
        <v>7.261128902</v>
      </c>
      <c r="D17" s="46" t="s">
        <v>62</v>
      </c>
      <c r="E17" s="50">
        <v>8.615270615</v>
      </c>
      <c r="G17" s="46" t="s">
        <v>62</v>
      </c>
      <c r="H17" s="130">
        <f t="shared" si="1"/>
        <v>8.62</v>
      </c>
      <c r="J17" s="135"/>
      <c r="M17" s="1">
        <v>87.0</v>
      </c>
      <c r="N17" s="1">
        <v>80.0</v>
      </c>
      <c r="O17" s="21"/>
    </row>
    <row r="18">
      <c r="A18" s="46" t="s">
        <v>50</v>
      </c>
      <c r="B18" s="50">
        <v>10.15356255</v>
      </c>
      <c r="D18" s="46" t="s">
        <v>65</v>
      </c>
      <c r="E18" s="50">
        <v>8.644883156</v>
      </c>
      <c r="G18" s="46" t="s">
        <v>65</v>
      </c>
      <c r="H18" s="130">
        <f t="shared" si="1"/>
        <v>8.64</v>
      </c>
      <c r="J18" s="135"/>
      <c r="M18" s="1">
        <v>78.0</v>
      </c>
      <c r="N18" s="1">
        <v>75.0</v>
      </c>
      <c r="O18" s="21"/>
    </row>
    <row r="19">
      <c r="A19" s="46" t="s">
        <v>52</v>
      </c>
      <c r="B19" s="50">
        <v>9.659547806</v>
      </c>
      <c r="D19" s="46" t="s">
        <v>39</v>
      </c>
      <c r="E19" s="50">
        <v>8.743256569</v>
      </c>
      <c r="G19" s="46" t="s">
        <v>39</v>
      </c>
      <c r="H19" s="130">
        <f t="shared" si="1"/>
        <v>8.74</v>
      </c>
      <c r="J19" s="135"/>
      <c r="M19" s="1">
        <v>75.0</v>
      </c>
      <c r="N19" s="1">
        <v>74.0</v>
      </c>
      <c r="O19" s="21"/>
    </row>
    <row r="20">
      <c r="A20" s="46" t="s">
        <v>147</v>
      </c>
      <c r="B20" s="50">
        <v>8.074591637</v>
      </c>
      <c r="D20" s="46" t="s">
        <v>67</v>
      </c>
      <c r="E20" s="50">
        <v>8.849925041</v>
      </c>
      <c r="G20" s="46" t="s">
        <v>67</v>
      </c>
      <c r="H20" s="130">
        <f t="shared" si="1"/>
        <v>8.85</v>
      </c>
      <c r="J20" s="135"/>
      <c r="M20" s="1">
        <v>67.0</v>
      </c>
      <c r="N20" s="1">
        <v>73.0</v>
      </c>
      <c r="O20" s="21"/>
    </row>
    <row r="21">
      <c r="A21" s="46" t="s">
        <v>141</v>
      </c>
      <c r="B21" s="50">
        <v>8.077151299</v>
      </c>
      <c r="D21" s="46" t="s">
        <v>119</v>
      </c>
      <c r="E21" s="50">
        <v>8.989866257</v>
      </c>
      <c r="G21" s="46" t="s">
        <v>119</v>
      </c>
      <c r="H21" s="130">
        <f t="shared" si="1"/>
        <v>8.99</v>
      </c>
      <c r="J21" s="135"/>
      <c r="M21" s="1">
        <v>66.0</v>
      </c>
      <c r="N21" s="1">
        <v>69.0</v>
      </c>
      <c r="O21" s="21"/>
    </row>
    <row r="22">
      <c r="A22" s="46" t="s">
        <v>53</v>
      </c>
      <c r="B22" s="50">
        <v>9.997837067</v>
      </c>
      <c r="D22" s="46" t="s">
        <v>43</v>
      </c>
      <c r="E22" s="50">
        <v>9.014473915</v>
      </c>
      <c r="G22" s="46" t="s">
        <v>43</v>
      </c>
      <c r="H22" s="130">
        <f t="shared" si="1"/>
        <v>9.01</v>
      </c>
      <c r="J22" s="135"/>
      <c r="M22" s="1">
        <v>64.0</v>
      </c>
      <c r="N22" s="1">
        <v>64.0</v>
      </c>
      <c r="O22" s="21"/>
    </row>
    <row r="23">
      <c r="A23" s="46" t="s">
        <v>128</v>
      </c>
      <c r="B23" s="50">
        <v>10.4582634</v>
      </c>
      <c r="D23" s="46" t="s">
        <v>115</v>
      </c>
      <c r="E23" s="50">
        <v>9.049329758</v>
      </c>
      <c r="G23" s="46" t="s">
        <v>115</v>
      </c>
      <c r="H23" s="130">
        <f t="shared" si="1"/>
        <v>9.05</v>
      </c>
      <c r="J23" s="135"/>
      <c r="M23" s="1">
        <v>63.0</v>
      </c>
      <c r="N23" s="1">
        <v>59.0</v>
      </c>
      <c r="O23" s="21"/>
    </row>
    <row r="24">
      <c r="A24" s="46" t="s">
        <v>8</v>
      </c>
      <c r="B24" s="50">
        <v>10.99429893</v>
      </c>
      <c r="D24" s="46" t="s">
        <v>63</v>
      </c>
      <c r="E24" s="50">
        <v>9.115709305</v>
      </c>
      <c r="G24" s="46" t="s">
        <v>63</v>
      </c>
      <c r="H24" s="130">
        <f t="shared" si="1"/>
        <v>9.12</v>
      </c>
      <c r="J24" s="135"/>
      <c r="M24" s="1">
        <v>63.0</v>
      </c>
      <c r="N24" s="1">
        <v>57.0</v>
      </c>
      <c r="O24" s="21"/>
    </row>
    <row r="25">
      <c r="A25" s="46" t="s">
        <v>56</v>
      </c>
      <c r="B25" s="50">
        <v>9.873703003</v>
      </c>
      <c r="D25" s="46" t="s">
        <v>58</v>
      </c>
      <c r="E25" s="50">
        <v>9.134880066</v>
      </c>
      <c r="G25" s="46" t="s">
        <v>58</v>
      </c>
      <c r="H25" s="130">
        <f t="shared" si="1"/>
        <v>9.13</v>
      </c>
      <c r="J25" s="135"/>
      <c r="L25" s="1">
        <v>99.0</v>
      </c>
      <c r="M25" s="1">
        <v>63.0</v>
      </c>
      <c r="N25" s="1">
        <v>51.0</v>
      </c>
      <c r="O25" s="21"/>
    </row>
    <row r="26">
      <c r="A26" s="46" t="s">
        <v>57</v>
      </c>
      <c r="B26" s="50">
        <v>9.290071487</v>
      </c>
      <c r="D26" s="46" t="s">
        <v>155</v>
      </c>
      <c r="E26" s="50">
        <v>9.265902519</v>
      </c>
      <c r="G26" s="46" t="s">
        <v>155</v>
      </c>
      <c r="H26" s="130">
        <f t="shared" si="1"/>
        <v>9.27</v>
      </c>
      <c r="J26" s="135"/>
      <c r="L26" s="1">
        <v>85.0</v>
      </c>
      <c r="M26" s="1">
        <v>61.0</v>
      </c>
      <c r="N26" s="1">
        <v>49.0</v>
      </c>
      <c r="O26" s="21"/>
    </row>
    <row r="27">
      <c r="A27" s="46" t="s">
        <v>58</v>
      </c>
      <c r="B27" s="50">
        <v>9.134880066</v>
      </c>
      <c r="D27" s="46" t="s">
        <v>57</v>
      </c>
      <c r="E27" s="50">
        <v>9.290071487</v>
      </c>
      <c r="G27" s="46" t="s">
        <v>57</v>
      </c>
      <c r="H27" s="130">
        <f t="shared" si="1"/>
        <v>9.29</v>
      </c>
      <c r="J27" s="135"/>
      <c r="L27" s="1">
        <v>74.0</v>
      </c>
      <c r="M27" s="1">
        <v>54.0</v>
      </c>
      <c r="N27" s="1">
        <v>48.0</v>
      </c>
      <c r="O27" s="21"/>
    </row>
    <row r="28">
      <c r="A28" s="46" t="s">
        <v>59</v>
      </c>
      <c r="B28" s="50">
        <v>10.57135296</v>
      </c>
      <c r="D28" s="46" t="s">
        <v>120</v>
      </c>
      <c r="E28" s="50">
        <v>9.332854271</v>
      </c>
      <c r="G28" s="46" t="s">
        <v>120</v>
      </c>
      <c r="H28" s="130">
        <f t="shared" si="1"/>
        <v>9.33</v>
      </c>
      <c r="J28" s="135"/>
      <c r="L28" s="1">
        <v>64.0</v>
      </c>
      <c r="M28" s="1">
        <v>45.0</v>
      </c>
      <c r="N28" s="1">
        <v>46.0</v>
      </c>
      <c r="O28" s="21"/>
    </row>
    <row r="29">
      <c r="A29" s="46" t="s">
        <v>166</v>
      </c>
      <c r="B29" s="50">
        <v>7.757498741</v>
      </c>
      <c r="D29" s="46" t="s">
        <v>68</v>
      </c>
      <c r="E29" s="50">
        <v>9.425395966</v>
      </c>
      <c r="G29" s="46" t="s">
        <v>68</v>
      </c>
      <c r="H29" s="130">
        <f t="shared" si="1"/>
        <v>9.43</v>
      </c>
      <c r="J29" s="135"/>
      <c r="K29" s="1">
        <v>90.0</v>
      </c>
      <c r="L29" s="1">
        <v>62.0</v>
      </c>
      <c r="M29" s="1">
        <v>43.0</v>
      </c>
      <c r="N29" s="1">
        <v>40.0</v>
      </c>
      <c r="O29" s="21"/>
    </row>
    <row r="30">
      <c r="A30" s="46" t="s">
        <v>60</v>
      </c>
      <c r="B30" s="50">
        <v>10.81419277</v>
      </c>
      <c r="D30" s="46" t="s">
        <v>93</v>
      </c>
      <c r="E30" s="50">
        <v>9.448805809</v>
      </c>
      <c r="G30" s="46" t="s">
        <v>93</v>
      </c>
      <c r="H30" s="130">
        <f t="shared" si="1"/>
        <v>9.45</v>
      </c>
      <c r="J30" s="135"/>
      <c r="K30" s="1">
        <v>87.0</v>
      </c>
      <c r="L30" s="1">
        <v>61.0</v>
      </c>
      <c r="M30" s="1">
        <v>33.0</v>
      </c>
      <c r="N30" s="1">
        <v>36.0</v>
      </c>
      <c r="O30" s="21"/>
    </row>
    <row r="31">
      <c r="A31" s="46" t="s">
        <v>11</v>
      </c>
      <c r="B31" s="50">
        <v>10.7368784</v>
      </c>
      <c r="D31" s="46" t="s">
        <v>161</v>
      </c>
      <c r="E31" s="50">
        <v>9.539199829</v>
      </c>
      <c r="G31" s="46" t="s">
        <v>161</v>
      </c>
      <c r="H31" s="130">
        <f t="shared" si="1"/>
        <v>9.54</v>
      </c>
      <c r="J31" s="135"/>
      <c r="K31" s="1">
        <v>76.0</v>
      </c>
      <c r="L31" s="1">
        <v>41.0</v>
      </c>
      <c r="M31" s="1">
        <v>29.0</v>
      </c>
      <c r="N31" s="1">
        <v>20.0</v>
      </c>
      <c r="O31" s="21"/>
    </row>
    <row r="32">
      <c r="A32" s="46" t="s">
        <v>161</v>
      </c>
      <c r="B32" s="50">
        <v>9.539199829</v>
      </c>
      <c r="D32" s="46" t="s">
        <v>4</v>
      </c>
      <c r="E32" s="50">
        <v>9.610548019</v>
      </c>
      <c r="G32" s="46" t="s">
        <v>4</v>
      </c>
      <c r="H32" s="130">
        <f t="shared" si="1"/>
        <v>9.61</v>
      </c>
      <c r="J32" s="135"/>
      <c r="K32" s="1">
        <v>69.0</v>
      </c>
      <c r="L32" s="1">
        <v>23.0</v>
      </c>
      <c r="M32" s="1">
        <v>27.0</v>
      </c>
      <c r="N32" s="1">
        <v>15.0</v>
      </c>
      <c r="O32" s="21"/>
    </row>
    <row r="33">
      <c r="A33" s="46" t="s">
        <v>173</v>
      </c>
      <c r="B33" s="50">
        <v>7.647816658</v>
      </c>
      <c r="D33" s="46" t="s">
        <v>123</v>
      </c>
      <c r="E33" s="50">
        <v>9.626482964</v>
      </c>
      <c r="G33" s="46" t="s">
        <v>123</v>
      </c>
      <c r="H33" s="130">
        <f t="shared" si="1"/>
        <v>9.63</v>
      </c>
      <c r="J33" s="135"/>
      <c r="K33" s="1">
        <v>67.0</v>
      </c>
      <c r="L33" s="1">
        <v>18.0</v>
      </c>
      <c r="M33" s="1">
        <v>13.0</v>
      </c>
      <c r="N33" s="1">
        <v>14.0</v>
      </c>
      <c r="O33" s="21"/>
    </row>
    <row r="34">
      <c r="A34" s="46" t="s">
        <v>61</v>
      </c>
      <c r="B34" s="50">
        <v>9.746482849</v>
      </c>
      <c r="D34" s="46" t="s">
        <v>44</v>
      </c>
      <c r="E34" s="50">
        <v>9.629345894</v>
      </c>
      <c r="G34" s="46" t="s">
        <v>44</v>
      </c>
      <c r="H34" s="130">
        <f t="shared" si="1"/>
        <v>9.63</v>
      </c>
      <c r="J34" s="135"/>
      <c r="K34" s="1">
        <v>65.0</v>
      </c>
      <c r="L34" s="1">
        <v>14.0</v>
      </c>
      <c r="M34" s="1">
        <v>12.0</v>
      </c>
      <c r="N34" s="1">
        <v>8.0</v>
      </c>
      <c r="O34" s="117">
        <v>62.0</v>
      </c>
    </row>
    <row r="35">
      <c r="A35" s="46" t="s">
        <v>12</v>
      </c>
      <c r="B35" s="50">
        <v>10.89852619</v>
      </c>
      <c r="D35" s="46" t="s">
        <v>16</v>
      </c>
      <c r="E35" s="50">
        <v>9.637630463</v>
      </c>
      <c r="G35" s="46" t="s">
        <v>16</v>
      </c>
      <c r="H35" s="130">
        <f t="shared" si="1"/>
        <v>9.64</v>
      </c>
      <c r="J35" s="135"/>
      <c r="K35" s="1">
        <v>40.0</v>
      </c>
      <c r="L35" s="1">
        <v>8.0</v>
      </c>
      <c r="M35" s="1">
        <v>5.0</v>
      </c>
      <c r="N35" s="1">
        <v>1.0</v>
      </c>
      <c r="O35" s="117">
        <v>18.0</v>
      </c>
    </row>
    <row r="36">
      <c r="A36" s="46" t="s">
        <v>62</v>
      </c>
      <c r="B36" s="50">
        <v>8.615270615</v>
      </c>
      <c r="D36" s="46" t="s">
        <v>52</v>
      </c>
      <c r="E36" s="50">
        <v>9.659547806</v>
      </c>
      <c r="G36" s="46" t="s">
        <v>52</v>
      </c>
      <c r="H36" s="130">
        <f t="shared" si="1"/>
        <v>9.66</v>
      </c>
      <c r="J36" s="135"/>
      <c r="K36" s="1">
        <v>26.0</v>
      </c>
      <c r="L36" s="1">
        <v>7.0</v>
      </c>
      <c r="M36" s="1">
        <v>1.0</v>
      </c>
      <c r="N36" s="1">
        <v>0.0</v>
      </c>
      <c r="O36" s="117">
        <v>8.0</v>
      </c>
    </row>
    <row r="37">
      <c r="A37" s="46" t="s">
        <v>13</v>
      </c>
      <c r="B37" s="50">
        <v>10.36369228</v>
      </c>
      <c r="D37" s="46" t="s">
        <v>35</v>
      </c>
      <c r="E37" s="50">
        <v>9.667765617</v>
      </c>
      <c r="G37" s="46" t="s">
        <v>35</v>
      </c>
      <c r="H37" s="130">
        <f t="shared" si="1"/>
        <v>9.67</v>
      </c>
      <c r="J37" s="136"/>
      <c r="K37" s="35">
        <v>7.0</v>
      </c>
      <c r="L37" s="36">
        <v>8.0</v>
      </c>
      <c r="M37" s="36">
        <v>9.0</v>
      </c>
      <c r="N37" s="36">
        <v>10.0</v>
      </c>
      <c r="O37" s="119">
        <v>11.0</v>
      </c>
    </row>
    <row r="38">
      <c r="A38" s="46" t="s">
        <v>63</v>
      </c>
      <c r="B38" s="50">
        <v>9.115709305</v>
      </c>
      <c r="D38" s="46" t="s">
        <v>61</v>
      </c>
      <c r="E38" s="50">
        <v>9.746482849</v>
      </c>
      <c r="G38" s="46" t="s">
        <v>61</v>
      </c>
      <c r="H38" s="130">
        <f t="shared" si="1"/>
        <v>9.75</v>
      </c>
      <c r="J38" s="137"/>
      <c r="K38" s="138" t="s">
        <v>271</v>
      </c>
      <c r="L38" s="139"/>
      <c r="M38" s="139"/>
      <c r="N38" s="139"/>
      <c r="O38" s="140"/>
    </row>
    <row r="39">
      <c r="A39" s="46" t="s">
        <v>162</v>
      </c>
      <c r="B39" s="50">
        <v>7.899697304</v>
      </c>
      <c r="D39" s="46" t="s">
        <v>111</v>
      </c>
      <c r="E39" s="50">
        <v>9.777226448</v>
      </c>
      <c r="G39" s="46" t="s">
        <v>111</v>
      </c>
      <c r="H39" s="130">
        <f t="shared" si="1"/>
        <v>9.78</v>
      </c>
    </row>
    <row r="40">
      <c r="A40" s="46" t="s">
        <v>65</v>
      </c>
      <c r="B40" s="50">
        <v>8.644883156</v>
      </c>
      <c r="D40" s="46" t="s">
        <v>56</v>
      </c>
      <c r="E40" s="50">
        <v>9.873703003</v>
      </c>
      <c r="G40" s="46" t="s">
        <v>56</v>
      </c>
      <c r="H40" s="130">
        <f t="shared" si="1"/>
        <v>9.87</v>
      </c>
    </row>
    <row r="41">
      <c r="A41" s="46" t="s">
        <v>14</v>
      </c>
      <c r="B41" s="50">
        <v>10.48420715</v>
      </c>
      <c r="D41" s="46" t="s">
        <v>53</v>
      </c>
      <c r="E41" s="50">
        <v>9.997837067</v>
      </c>
      <c r="G41" s="46" t="s">
        <v>53</v>
      </c>
      <c r="H41" s="130">
        <f t="shared" si="1"/>
        <v>10</v>
      </c>
    </row>
    <row r="42">
      <c r="A42" s="46" t="s">
        <v>143</v>
      </c>
      <c r="B42" s="50">
        <v>10.935112</v>
      </c>
      <c r="D42" s="46" t="s">
        <v>34</v>
      </c>
      <c r="E42" s="50">
        <v>10.01140499</v>
      </c>
      <c r="G42" s="46" t="s">
        <v>34</v>
      </c>
      <c r="H42" s="130">
        <f t="shared" si="1"/>
        <v>10.01</v>
      </c>
    </row>
    <row r="43">
      <c r="A43" s="46" t="s">
        <v>67</v>
      </c>
      <c r="B43" s="50">
        <v>8.849925041</v>
      </c>
      <c r="D43" s="46" t="s">
        <v>118</v>
      </c>
      <c r="E43" s="50">
        <v>10.08412075</v>
      </c>
      <c r="G43" s="46" t="s">
        <v>118</v>
      </c>
      <c r="H43" s="130">
        <f t="shared" si="1"/>
        <v>10.08</v>
      </c>
    </row>
    <row r="44">
      <c r="A44" s="46" t="s">
        <v>68</v>
      </c>
      <c r="B44" s="50">
        <v>9.425395966</v>
      </c>
      <c r="D44" s="46" t="s">
        <v>126</v>
      </c>
      <c r="E44" s="50">
        <v>10.13758183</v>
      </c>
      <c r="G44" s="46" t="s">
        <v>126</v>
      </c>
      <c r="H44" s="130">
        <f t="shared" si="1"/>
        <v>10.14</v>
      </c>
    </row>
    <row r="45">
      <c r="A45" s="46" t="s">
        <v>16</v>
      </c>
      <c r="B45" s="50">
        <v>9.637630463</v>
      </c>
      <c r="D45" s="46" t="s">
        <v>50</v>
      </c>
      <c r="E45" s="50">
        <v>10.15356255</v>
      </c>
      <c r="G45" s="46" t="s">
        <v>50</v>
      </c>
      <c r="H45" s="130">
        <f t="shared" si="1"/>
        <v>10.15</v>
      </c>
    </row>
    <row r="46">
      <c r="A46" s="46" t="s">
        <v>69</v>
      </c>
      <c r="B46" s="50">
        <v>11.62491417</v>
      </c>
      <c r="D46" s="46" t="s">
        <v>96</v>
      </c>
      <c r="E46" s="50">
        <v>10.20286655</v>
      </c>
      <c r="G46" s="46" t="s">
        <v>96</v>
      </c>
      <c r="H46" s="130">
        <f t="shared" si="1"/>
        <v>10.2</v>
      </c>
    </row>
    <row r="47">
      <c r="A47" s="46" t="s">
        <v>70</v>
      </c>
      <c r="B47" s="50">
        <v>10.69227314</v>
      </c>
      <c r="D47" s="46" t="s">
        <v>13</v>
      </c>
      <c r="E47" s="50">
        <v>10.36369228</v>
      </c>
      <c r="G47" s="46" t="s">
        <v>13</v>
      </c>
      <c r="H47" s="130">
        <f t="shared" si="1"/>
        <v>10.36</v>
      </c>
    </row>
    <row r="48">
      <c r="A48" s="46" t="s">
        <v>17</v>
      </c>
      <c r="B48" s="50">
        <v>10.68542004</v>
      </c>
      <c r="D48" s="46" t="s">
        <v>27</v>
      </c>
      <c r="E48" s="50">
        <v>10.40412903</v>
      </c>
      <c r="G48" s="46" t="s">
        <v>27</v>
      </c>
      <c r="H48" s="130">
        <f t="shared" si="1"/>
        <v>10.4</v>
      </c>
    </row>
    <row r="49">
      <c r="A49" s="46" t="s">
        <v>149</v>
      </c>
      <c r="B49" s="50">
        <v>8.611810684</v>
      </c>
      <c r="D49" s="46" t="s">
        <v>128</v>
      </c>
      <c r="E49" s="50">
        <v>10.4582634</v>
      </c>
      <c r="G49" s="46" t="s">
        <v>128</v>
      </c>
      <c r="H49" s="130">
        <f t="shared" si="1"/>
        <v>10.46</v>
      </c>
    </row>
    <row r="50">
      <c r="A50" s="46" t="s">
        <v>93</v>
      </c>
      <c r="B50" s="50">
        <v>9.448805809</v>
      </c>
      <c r="D50" s="46" t="s">
        <v>14</v>
      </c>
      <c r="E50" s="50">
        <v>10.48420715</v>
      </c>
      <c r="G50" s="46" t="s">
        <v>14</v>
      </c>
      <c r="H50" s="130">
        <f t="shared" si="1"/>
        <v>10.48</v>
      </c>
    </row>
    <row r="51">
      <c r="A51" s="46" t="s">
        <v>26</v>
      </c>
      <c r="B51" s="50">
        <v>10.50880241</v>
      </c>
      <c r="D51" s="46" t="s">
        <v>95</v>
      </c>
      <c r="E51" s="50">
        <v>10.48707771</v>
      </c>
      <c r="G51" s="46" t="s">
        <v>95</v>
      </c>
      <c r="H51" s="130">
        <f t="shared" si="1"/>
        <v>10.49</v>
      </c>
    </row>
    <row r="52">
      <c r="A52" s="46" t="s">
        <v>95</v>
      </c>
      <c r="B52" s="50">
        <v>10.48707771</v>
      </c>
      <c r="D52" s="46" t="s">
        <v>26</v>
      </c>
      <c r="E52" s="50">
        <v>10.50880241</v>
      </c>
      <c r="G52" s="46" t="s">
        <v>26</v>
      </c>
      <c r="H52" s="130">
        <f t="shared" si="1"/>
        <v>10.51</v>
      </c>
    </row>
    <row r="53">
      <c r="A53" s="46" t="s">
        <v>27</v>
      </c>
      <c r="B53" s="50">
        <v>10.40412903</v>
      </c>
      <c r="D53" s="46" t="s">
        <v>59</v>
      </c>
      <c r="E53" s="50">
        <v>10.57135296</v>
      </c>
      <c r="G53" s="46" t="s">
        <v>59</v>
      </c>
      <c r="H53" s="130">
        <f t="shared" si="1"/>
        <v>10.57</v>
      </c>
    </row>
    <row r="54">
      <c r="A54" s="46" t="s">
        <v>96</v>
      </c>
      <c r="B54" s="50">
        <v>10.20286655</v>
      </c>
      <c r="D54" s="46" t="s">
        <v>29</v>
      </c>
      <c r="E54" s="50">
        <v>10.58749199</v>
      </c>
      <c r="G54" s="46" t="s">
        <v>29</v>
      </c>
      <c r="H54" s="130">
        <f t="shared" si="1"/>
        <v>10.59</v>
      </c>
    </row>
    <row r="55">
      <c r="A55" s="46" t="s">
        <v>98</v>
      </c>
      <c r="B55" s="50">
        <v>8.180175781</v>
      </c>
      <c r="D55" s="46" t="s">
        <v>102</v>
      </c>
      <c r="E55" s="50">
        <v>10.64416504</v>
      </c>
      <c r="G55" s="46" t="s">
        <v>102</v>
      </c>
      <c r="H55" s="130">
        <f t="shared" si="1"/>
        <v>10.64</v>
      </c>
    </row>
    <row r="56">
      <c r="A56" s="46" t="s">
        <v>99</v>
      </c>
      <c r="B56" s="50">
        <v>7.401130676</v>
      </c>
      <c r="D56" s="46" t="s">
        <v>17</v>
      </c>
      <c r="E56" s="50">
        <v>10.68542004</v>
      </c>
      <c r="G56" s="46" t="s">
        <v>17</v>
      </c>
      <c r="H56" s="130">
        <f t="shared" si="1"/>
        <v>10.69</v>
      </c>
    </row>
    <row r="57">
      <c r="A57" s="46" t="s">
        <v>102</v>
      </c>
      <c r="B57" s="50">
        <v>10.64416504</v>
      </c>
      <c r="D57" s="46" t="s">
        <v>70</v>
      </c>
      <c r="E57" s="50">
        <v>10.69227314</v>
      </c>
      <c r="G57" s="46" t="s">
        <v>70</v>
      </c>
      <c r="H57" s="130">
        <f t="shared" si="1"/>
        <v>10.69</v>
      </c>
    </row>
    <row r="58">
      <c r="A58" s="46" t="s">
        <v>104</v>
      </c>
      <c r="B58" s="50">
        <v>10.72598648</v>
      </c>
      <c r="D58" s="46" t="s">
        <v>104</v>
      </c>
      <c r="E58" s="50">
        <v>10.72598648</v>
      </c>
      <c r="G58" s="46" t="s">
        <v>104</v>
      </c>
      <c r="H58" s="130">
        <f t="shared" si="1"/>
        <v>10.73</v>
      </c>
    </row>
    <row r="59">
      <c r="A59" s="46" t="s">
        <v>29</v>
      </c>
      <c r="B59" s="50">
        <v>10.58749199</v>
      </c>
      <c r="D59" s="46" t="s">
        <v>11</v>
      </c>
      <c r="E59" s="50">
        <v>10.7368784</v>
      </c>
      <c r="G59" s="46" t="s">
        <v>11</v>
      </c>
      <c r="H59" s="130">
        <f t="shared" si="1"/>
        <v>10.74</v>
      </c>
    </row>
    <row r="60">
      <c r="A60" s="46" t="s">
        <v>30</v>
      </c>
      <c r="B60" s="50">
        <v>10.91266155</v>
      </c>
      <c r="D60" s="46" t="s">
        <v>32</v>
      </c>
      <c r="E60" s="50">
        <v>10.75374222</v>
      </c>
      <c r="G60" s="46" t="s">
        <v>32</v>
      </c>
      <c r="H60" s="130">
        <f t="shared" si="1"/>
        <v>10.75</v>
      </c>
    </row>
    <row r="61">
      <c r="A61" s="46" t="s">
        <v>107</v>
      </c>
      <c r="B61" s="50">
        <v>11.18412018</v>
      </c>
      <c r="D61" s="46" t="s">
        <v>6</v>
      </c>
      <c r="E61" s="50">
        <v>10.80336666</v>
      </c>
      <c r="G61" s="46" t="s">
        <v>6</v>
      </c>
      <c r="H61" s="130">
        <f t="shared" si="1"/>
        <v>10.8</v>
      </c>
    </row>
    <row r="62">
      <c r="A62" s="46" t="s">
        <v>110</v>
      </c>
      <c r="B62" s="50">
        <v>7.871555328</v>
      </c>
      <c r="D62" s="46" t="s">
        <v>60</v>
      </c>
      <c r="E62" s="50">
        <v>10.81419277</v>
      </c>
      <c r="G62" s="46" t="s">
        <v>60</v>
      </c>
      <c r="H62" s="130">
        <f t="shared" si="1"/>
        <v>10.81</v>
      </c>
    </row>
    <row r="63">
      <c r="A63" s="46" t="s">
        <v>111</v>
      </c>
      <c r="B63" s="50">
        <v>9.777226448</v>
      </c>
      <c r="D63" s="46" t="s">
        <v>0</v>
      </c>
      <c r="E63" s="50">
        <v>10.85352898</v>
      </c>
      <c r="G63" s="46" t="s">
        <v>0</v>
      </c>
      <c r="H63" s="130">
        <f t="shared" si="1"/>
        <v>10.85</v>
      </c>
    </row>
    <row r="64">
      <c r="A64" s="46" t="s">
        <v>112</v>
      </c>
      <c r="B64" s="50">
        <v>7.685194492</v>
      </c>
      <c r="D64" s="46" t="s">
        <v>2</v>
      </c>
      <c r="E64" s="50">
        <v>10.87826824</v>
      </c>
      <c r="G64" s="46" t="s">
        <v>2</v>
      </c>
      <c r="H64" s="130">
        <f t="shared" si="1"/>
        <v>10.88</v>
      </c>
    </row>
    <row r="65">
      <c r="A65" s="46" t="s">
        <v>155</v>
      </c>
      <c r="B65" s="50">
        <v>9.265902519</v>
      </c>
      <c r="D65" s="46" t="s">
        <v>12</v>
      </c>
      <c r="E65" s="50">
        <v>10.89852619</v>
      </c>
      <c r="G65" s="46" t="s">
        <v>12</v>
      </c>
      <c r="H65" s="130">
        <f t="shared" si="1"/>
        <v>10.9</v>
      </c>
    </row>
    <row r="66">
      <c r="A66" s="46" t="s">
        <v>115</v>
      </c>
      <c r="B66" s="50">
        <v>9.049329758</v>
      </c>
      <c r="D66" s="46" t="s">
        <v>30</v>
      </c>
      <c r="E66" s="50">
        <v>10.91266155</v>
      </c>
      <c r="G66" s="46" t="s">
        <v>30</v>
      </c>
      <c r="H66" s="130">
        <f t="shared" si="1"/>
        <v>10.91</v>
      </c>
    </row>
    <row r="67">
      <c r="A67" s="46" t="s">
        <v>32</v>
      </c>
      <c r="B67" s="50">
        <v>10.75374222</v>
      </c>
      <c r="D67" s="46" t="s">
        <v>143</v>
      </c>
      <c r="E67" s="50">
        <v>10.935112</v>
      </c>
      <c r="G67" s="46" t="s">
        <v>143</v>
      </c>
      <c r="H67" s="130">
        <f t="shared" si="1"/>
        <v>10.94</v>
      </c>
    </row>
    <row r="68">
      <c r="A68" s="46" t="s">
        <v>117</v>
      </c>
      <c r="B68" s="50">
        <v>11.07859612</v>
      </c>
      <c r="D68" s="46" t="s">
        <v>37</v>
      </c>
      <c r="E68" s="50">
        <v>10.93891716</v>
      </c>
      <c r="G68" s="46" t="s">
        <v>37</v>
      </c>
      <c r="H68" s="130">
        <f t="shared" si="1"/>
        <v>10.94</v>
      </c>
    </row>
    <row r="69">
      <c r="A69" s="46" t="s">
        <v>118</v>
      </c>
      <c r="B69" s="50">
        <v>10.08412075</v>
      </c>
      <c r="D69" s="46" t="s">
        <v>8</v>
      </c>
      <c r="E69" s="50">
        <v>10.99429893</v>
      </c>
      <c r="G69" s="46" t="s">
        <v>8</v>
      </c>
      <c r="H69" s="130">
        <f t="shared" si="1"/>
        <v>10.99</v>
      </c>
    </row>
    <row r="70">
      <c r="A70" s="46" t="s">
        <v>119</v>
      </c>
      <c r="B70" s="50">
        <v>8.989866257</v>
      </c>
      <c r="D70" s="46" t="s">
        <v>117</v>
      </c>
      <c r="E70" s="50">
        <v>11.07859612</v>
      </c>
      <c r="G70" s="46" t="s">
        <v>117</v>
      </c>
      <c r="H70" s="130">
        <f t="shared" si="1"/>
        <v>11.08</v>
      </c>
    </row>
    <row r="71">
      <c r="A71" s="46" t="s">
        <v>120</v>
      </c>
      <c r="B71" s="50">
        <v>9.332854271</v>
      </c>
      <c r="D71" s="46" t="s">
        <v>107</v>
      </c>
      <c r="E71" s="50">
        <v>11.18412018</v>
      </c>
      <c r="G71" s="46" t="s">
        <v>107</v>
      </c>
      <c r="H71" s="130">
        <f t="shared" si="1"/>
        <v>11.18</v>
      </c>
    </row>
    <row r="72">
      <c r="A72" s="46" t="s">
        <v>122</v>
      </c>
      <c r="B72" s="50">
        <v>7.670122623</v>
      </c>
      <c r="D72" s="46" t="s">
        <v>69</v>
      </c>
      <c r="E72" s="50">
        <v>11.62491417</v>
      </c>
      <c r="G72" s="46" t="s">
        <v>69</v>
      </c>
      <c r="H72" s="130">
        <f t="shared" si="1"/>
        <v>11.62</v>
      </c>
    </row>
    <row r="96">
      <c r="C96" s="1" t="s">
        <v>244</v>
      </c>
      <c r="D96" s="1" t="s">
        <v>245</v>
      </c>
      <c r="E96" s="1" t="s">
        <v>246</v>
      </c>
      <c r="F96" s="1" t="s">
        <v>247</v>
      </c>
      <c r="G96" s="1" t="s">
        <v>248</v>
      </c>
    </row>
    <row r="97">
      <c r="B97" s="1" t="s">
        <v>265</v>
      </c>
      <c r="C97" s="4">
        <f>E2</f>
        <v>7.261128902</v>
      </c>
      <c r="D97" s="20">
        <f>R3</f>
        <v>8.796590805</v>
      </c>
      <c r="E97" s="4">
        <f>M3</f>
        <v>9.667765617</v>
      </c>
      <c r="F97" s="20">
        <f>T3</f>
        <v>10.61582852</v>
      </c>
      <c r="G97" s="4">
        <f>E72</f>
        <v>11.62491417</v>
      </c>
    </row>
    <row r="116">
      <c r="J116" s="90" t="s">
        <v>175</v>
      </c>
      <c r="K116" s="129" t="s">
        <v>279</v>
      </c>
      <c r="M116" s="136"/>
      <c r="N116" s="1" t="s">
        <v>244</v>
      </c>
      <c r="O116" s="1" t="s">
        <v>245</v>
      </c>
      <c r="P116" s="1" t="s">
        <v>246</v>
      </c>
      <c r="Q116" s="1" t="s">
        <v>247</v>
      </c>
      <c r="R116" s="117" t="s">
        <v>248</v>
      </c>
    </row>
    <row r="117">
      <c r="J117" s="46" t="s">
        <v>62</v>
      </c>
      <c r="K117" s="50">
        <v>8.615270615</v>
      </c>
      <c r="M117" s="141" t="s">
        <v>283</v>
      </c>
      <c r="N117" s="4">
        <f>MIN(K117:K170)</f>
        <v>8.615270615</v>
      </c>
      <c r="O117" s="20">
        <f>QUARTILE(K117:K170, 1)</f>
        <v>9.471404314</v>
      </c>
      <c r="P117" s="4">
        <f>MEDIAN(K117:K170)</f>
        <v>10.11085129</v>
      </c>
      <c r="Q117" s="20">
        <f>QUARTILE(K117:K170, 3)</f>
        <v>10.69055987</v>
      </c>
      <c r="R117" s="142">
        <f>MAX(K117:K170)</f>
        <v>11.07859612</v>
      </c>
    </row>
    <row r="118">
      <c r="J118" s="46" t="s">
        <v>65</v>
      </c>
      <c r="K118" s="50">
        <v>8.644883156</v>
      </c>
    </row>
    <row r="119">
      <c r="J119" s="46" t="s">
        <v>39</v>
      </c>
      <c r="K119" s="50">
        <v>8.743256569</v>
      </c>
    </row>
    <row r="120">
      <c r="J120" s="46" t="s">
        <v>67</v>
      </c>
      <c r="K120" s="50">
        <v>8.849925041</v>
      </c>
    </row>
    <row r="121">
      <c r="D121" s="124" t="s">
        <v>272</v>
      </c>
      <c r="E121" s="112"/>
      <c r="F121" s="113"/>
      <c r="J121" s="46" t="s">
        <v>119</v>
      </c>
      <c r="K121" s="50">
        <v>8.989866257</v>
      </c>
    </row>
    <row r="122">
      <c r="D122" s="125" t="s">
        <v>273</v>
      </c>
      <c r="E122" s="126" t="s">
        <v>274</v>
      </c>
      <c r="F122" s="127" t="s">
        <v>275</v>
      </c>
      <c r="J122" s="46" t="s">
        <v>43</v>
      </c>
      <c r="K122" s="50">
        <v>9.014473915</v>
      </c>
    </row>
    <row r="123">
      <c r="D123" s="131">
        <f>J3-3*Q3</f>
        <v>6.260171232</v>
      </c>
      <c r="E123" s="132">
        <f>J3</f>
        <v>9.622713284</v>
      </c>
      <c r="F123" s="143">
        <f>J3+3*Q3</f>
        <v>12.98525534</v>
      </c>
      <c r="J123" s="46" t="s">
        <v>115</v>
      </c>
      <c r="K123" s="50">
        <v>9.049329758</v>
      </c>
    </row>
    <row r="124">
      <c r="J124" s="46" t="s">
        <v>63</v>
      </c>
      <c r="K124" s="50">
        <v>9.115709305</v>
      </c>
    </row>
    <row r="125">
      <c r="J125" s="46" t="s">
        <v>58</v>
      </c>
      <c r="K125" s="50">
        <v>9.134880066</v>
      </c>
    </row>
    <row r="126">
      <c r="J126" s="46" t="s">
        <v>155</v>
      </c>
      <c r="K126" s="50">
        <v>9.265902519</v>
      </c>
    </row>
    <row r="127">
      <c r="J127" s="46" t="s">
        <v>57</v>
      </c>
      <c r="K127" s="50">
        <v>9.290071487</v>
      </c>
    </row>
    <row r="128">
      <c r="J128" s="46" t="s">
        <v>120</v>
      </c>
      <c r="K128" s="50">
        <v>9.332854271</v>
      </c>
    </row>
    <row r="129">
      <c r="J129" s="46" t="s">
        <v>68</v>
      </c>
      <c r="K129" s="50">
        <v>9.425395966</v>
      </c>
    </row>
    <row r="130">
      <c r="J130" s="46" t="s">
        <v>93</v>
      </c>
      <c r="K130" s="50">
        <v>9.448805809</v>
      </c>
    </row>
    <row r="131">
      <c r="J131" s="46" t="s">
        <v>161</v>
      </c>
      <c r="K131" s="50">
        <v>9.539199829</v>
      </c>
    </row>
    <row r="132">
      <c r="J132" s="46" t="s">
        <v>4</v>
      </c>
      <c r="K132" s="50">
        <v>9.610548019</v>
      </c>
    </row>
    <row r="133">
      <c r="J133" s="46" t="s">
        <v>123</v>
      </c>
      <c r="K133" s="50">
        <v>9.626482964</v>
      </c>
    </row>
    <row r="134">
      <c r="J134" s="46" t="s">
        <v>44</v>
      </c>
      <c r="K134" s="50">
        <v>9.629345894</v>
      </c>
    </row>
    <row r="135">
      <c r="J135" s="46" t="s">
        <v>16</v>
      </c>
      <c r="K135" s="50">
        <v>9.637630463</v>
      </c>
    </row>
    <row r="136">
      <c r="J136" s="46" t="s">
        <v>52</v>
      </c>
      <c r="K136" s="50">
        <v>9.659547806</v>
      </c>
    </row>
    <row r="137">
      <c r="J137" s="46" t="s">
        <v>35</v>
      </c>
      <c r="K137" s="50">
        <v>9.667765617</v>
      </c>
    </row>
    <row r="138">
      <c r="J138" s="46" t="s">
        <v>61</v>
      </c>
      <c r="K138" s="50">
        <v>9.746482849</v>
      </c>
    </row>
    <row r="139">
      <c r="J139" s="46" t="s">
        <v>111</v>
      </c>
      <c r="K139" s="50">
        <v>9.777226448</v>
      </c>
    </row>
    <row r="140">
      <c r="J140" s="46" t="s">
        <v>56</v>
      </c>
      <c r="K140" s="50">
        <v>9.873703003</v>
      </c>
    </row>
    <row r="141">
      <c r="J141" s="46" t="s">
        <v>53</v>
      </c>
      <c r="K141" s="50">
        <v>9.997837067</v>
      </c>
    </row>
    <row r="142">
      <c r="J142" s="46" t="s">
        <v>34</v>
      </c>
      <c r="K142" s="50">
        <v>10.01140499</v>
      </c>
    </row>
    <row r="143">
      <c r="J143" s="46" t="s">
        <v>118</v>
      </c>
      <c r="K143" s="50">
        <v>10.08412075</v>
      </c>
    </row>
    <row r="144">
      <c r="J144" s="46" t="s">
        <v>126</v>
      </c>
      <c r="K144" s="50">
        <v>10.13758183</v>
      </c>
    </row>
    <row r="145">
      <c r="J145" s="46" t="s">
        <v>50</v>
      </c>
      <c r="K145" s="50">
        <v>10.15356255</v>
      </c>
    </row>
    <row r="146">
      <c r="J146" s="46" t="s">
        <v>96</v>
      </c>
      <c r="K146" s="50">
        <v>10.20286655</v>
      </c>
    </row>
    <row r="147">
      <c r="J147" s="46" t="s">
        <v>13</v>
      </c>
      <c r="K147" s="50">
        <v>10.36369228</v>
      </c>
    </row>
    <row r="148">
      <c r="J148" s="46" t="s">
        <v>27</v>
      </c>
      <c r="K148" s="50">
        <v>10.40412903</v>
      </c>
    </row>
    <row r="149">
      <c r="J149" s="46" t="s">
        <v>128</v>
      </c>
      <c r="K149" s="50">
        <v>10.4582634</v>
      </c>
    </row>
    <row r="150">
      <c r="J150" s="46" t="s">
        <v>14</v>
      </c>
      <c r="K150" s="50">
        <v>10.48420715</v>
      </c>
    </row>
    <row r="151">
      <c r="J151" s="46" t="s">
        <v>95</v>
      </c>
      <c r="K151" s="50">
        <v>10.48707771</v>
      </c>
    </row>
    <row r="152">
      <c r="J152" s="46" t="s">
        <v>26</v>
      </c>
      <c r="K152" s="50">
        <v>10.50880241</v>
      </c>
    </row>
    <row r="153">
      <c r="J153" s="46" t="s">
        <v>59</v>
      </c>
      <c r="K153" s="50">
        <v>10.57135296</v>
      </c>
    </row>
    <row r="154">
      <c r="J154" s="46" t="s">
        <v>29</v>
      </c>
      <c r="K154" s="50">
        <v>10.58749199</v>
      </c>
    </row>
    <row r="155">
      <c r="J155" s="46" t="s">
        <v>102</v>
      </c>
      <c r="K155" s="50">
        <v>10.64416504</v>
      </c>
    </row>
    <row r="156">
      <c r="J156" s="46" t="s">
        <v>17</v>
      </c>
      <c r="K156" s="50">
        <v>10.68542004</v>
      </c>
    </row>
    <row r="157">
      <c r="J157" s="46" t="s">
        <v>70</v>
      </c>
      <c r="K157" s="50">
        <v>10.69227314</v>
      </c>
    </row>
    <row r="158">
      <c r="J158" s="46" t="s">
        <v>104</v>
      </c>
      <c r="K158" s="50">
        <v>10.72598648</v>
      </c>
    </row>
    <row r="159">
      <c r="J159" s="46" t="s">
        <v>11</v>
      </c>
      <c r="K159" s="50">
        <v>10.7368784</v>
      </c>
    </row>
    <row r="160">
      <c r="J160" s="46" t="s">
        <v>32</v>
      </c>
      <c r="K160" s="50">
        <v>10.75374222</v>
      </c>
    </row>
    <row r="161">
      <c r="J161" s="46" t="s">
        <v>6</v>
      </c>
      <c r="K161" s="50">
        <v>10.80336666</v>
      </c>
    </row>
    <row r="162">
      <c r="J162" s="46" t="s">
        <v>60</v>
      </c>
      <c r="K162" s="50">
        <v>10.81419277</v>
      </c>
    </row>
    <row r="163">
      <c r="J163" s="46" t="s">
        <v>0</v>
      </c>
      <c r="K163" s="50">
        <v>10.85352898</v>
      </c>
    </row>
    <row r="164">
      <c r="J164" s="46" t="s">
        <v>2</v>
      </c>
      <c r="K164" s="50">
        <v>10.87826824</v>
      </c>
    </row>
    <row r="165">
      <c r="J165" s="46" t="s">
        <v>12</v>
      </c>
      <c r="K165" s="50">
        <v>10.89852619</v>
      </c>
    </row>
    <row r="166">
      <c r="J166" s="46" t="s">
        <v>30</v>
      </c>
      <c r="K166" s="50">
        <v>10.91266155</v>
      </c>
    </row>
    <row r="167">
      <c r="J167" s="46" t="s">
        <v>143</v>
      </c>
      <c r="K167" s="50">
        <v>10.935112</v>
      </c>
    </row>
    <row r="168">
      <c r="J168" s="46" t="s">
        <v>37</v>
      </c>
      <c r="K168" s="50">
        <v>10.93891716</v>
      </c>
    </row>
    <row r="169">
      <c r="J169" s="46" t="s">
        <v>8</v>
      </c>
      <c r="K169" s="50">
        <v>10.99429893</v>
      </c>
    </row>
    <row r="170">
      <c r="J170" s="46" t="s">
        <v>117</v>
      </c>
      <c r="K170" s="50">
        <v>11.07859612</v>
      </c>
    </row>
    <row r="171">
      <c r="J171" s="46" t="s">
        <v>107</v>
      </c>
      <c r="K171" s="50">
        <v>11.18412018</v>
      </c>
    </row>
    <row r="172">
      <c r="J172" s="46" t="s">
        <v>69</v>
      </c>
      <c r="K172" s="50">
        <v>11.62491417</v>
      </c>
    </row>
  </sheetData>
  <mergeCells count="5">
    <mergeCell ref="J1:Y1"/>
    <mergeCell ref="J7:O8"/>
    <mergeCell ref="J9:J36"/>
    <mergeCell ref="K38:O38"/>
    <mergeCell ref="D121:F121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88"/>
    <col customWidth="1" min="5" max="5" width="15.0"/>
  </cols>
  <sheetData>
    <row r="1">
      <c r="A1" s="90" t="s">
        <v>175</v>
      </c>
      <c r="B1" s="17" t="s">
        <v>180</v>
      </c>
      <c r="D1" s="90" t="s">
        <v>175</v>
      </c>
      <c r="E1" s="109" t="s">
        <v>284</v>
      </c>
      <c r="G1" s="90" t="s">
        <v>175</v>
      </c>
      <c r="H1" s="109" t="s">
        <v>242</v>
      </c>
      <c r="J1" s="111" t="s">
        <v>285</v>
      </c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3"/>
    </row>
    <row r="2">
      <c r="A2" s="46" t="s">
        <v>123</v>
      </c>
      <c r="B2" s="50">
        <v>0.724089622</v>
      </c>
      <c r="D2" s="46" t="s">
        <v>41</v>
      </c>
      <c r="E2" s="50">
        <v>0.365682811</v>
      </c>
      <c r="G2" s="46" t="s">
        <v>41</v>
      </c>
      <c r="H2" s="20">
        <f t="shared" ref="H2:H72" si="1">(E2 - 0.79966) / $Q$3</f>
        <v>-3.003241431</v>
      </c>
      <c r="J2" s="99" t="s">
        <v>249</v>
      </c>
      <c r="K2" s="100" t="s">
        <v>250</v>
      </c>
      <c r="L2" s="144" t="s">
        <v>282</v>
      </c>
      <c r="M2" s="102" t="s">
        <v>252</v>
      </c>
      <c r="N2" s="145" t="s">
        <v>253</v>
      </c>
      <c r="O2" s="145" t="s">
        <v>254</v>
      </c>
      <c r="P2" s="102" t="s">
        <v>255</v>
      </c>
      <c r="Q2" s="102" t="s">
        <v>256</v>
      </c>
      <c r="R2" s="102" t="s">
        <v>257</v>
      </c>
      <c r="S2" s="102" t="s">
        <v>258</v>
      </c>
      <c r="T2" s="102" t="s">
        <v>259</v>
      </c>
      <c r="U2" s="146" t="s">
        <v>260</v>
      </c>
      <c r="V2" s="102" t="s">
        <v>261</v>
      </c>
      <c r="W2" s="102" t="s">
        <v>262</v>
      </c>
      <c r="X2" s="102" t="s">
        <v>263</v>
      </c>
      <c r="Y2" s="147" t="s">
        <v>264</v>
      </c>
    </row>
    <row r="3">
      <c r="A3" s="46" t="s">
        <v>34</v>
      </c>
      <c r="B3" s="50">
        <v>0.893329561</v>
      </c>
      <c r="D3" s="46" t="s">
        <v>39</v>
      </c>
      <c r="E3" s="50">
        <v>0.403707534</v>
      </c>
      <c r="G3" s="46" t="s">
        <v>39</v>
      </c>
      <c r="H3" s="20">
        <f t="shared" si="1"/>
        <v>-2.740099897</v>
      </c>
      <c r="J3" s="106">
        <f>AVERAGE(E2:E72)</f>
        <v>0.7996584853</v>
      </c>
      <c r="K3" s="107" t="s">
        <v>266</v>
      </c>
      <c r="L3" s="107">
        <f>MODE(K7:K77)</f>
        <v>0.88</v>
      </c>
      <c r="M3" s="108">
        <f>MEDIAN(E2:E72)</f>
        <v>0.862344146</v>
      </c>
      <c r="N3" s="108">
        <f>E72-E2</f>
        <v>0.619118303</v>
      </c>
      <c r="O3" s="24">
        <f>(STDEV(E2:E72) / J3) * 100</f>
        <v>18.07058057</v>
      </c>
      <c r="P3" s="24">
        <f>VAR(E2:E72)</f>
        <v>0.02088109703</v>
      </c>
      <c r="Q3" s="24">
        <f>STDEV(E2:E72)</f>
        <v>0.1445029309</v>
      </c>
      <c r="R3" s="24">
        <f>QUARTILE(E2:E72, 1)</f>
        <v>0.7343912125</v>
      </c>
      <c r="S3" s="24">
        <f>QUARTILE(E2:E72, 2)</f>
        <v>0.862344146</v>
      </c>
      <c r="T3" s="24">
        <f>QUARTILE($E2:$E72, 3)</f>
        <v>0.903216809</v>
      </c>
      <c r="U3" s="24">
        <f>T3-R3</f>
        <v>0.1688255965</v>
      </c>
      <c r="V3" s="24">
        <f>PERCENTILE($E2:$E72, 0.2)</f>
        <v>0.666171908</v>
      </c>
      <c r="W3" s="24">
        <f>PERCENTILE($E2:$E72, 0.4)</f>
        <v>0.811169267</v>
      </c>
      <c r="X3" s="24">
        <f>PERCENTILE($E2:$E72, 0.6)</f>
        <v>0.875312984</v>
      </c>
      <c r="Y3" s="25">
        <f>PERCENTILE($E2:$E72, 0.8)</f>
        <v>0.915808022</v>
      </c>
    </row>
    <row r="4">
      <c r="A4" s="46" t="s">
        <v>35</v>
      </c>
      <c r="B4" s="50">
        <v>0.811169267</v>
      </c>
      <c r="D4" s="46" t="s">
        <v>147</v>
      </c>
      <c r="E4" s="50">
        <v>0.471820921</v>
      </c>
      <c r="G4" s="46" t="s">
        <v>147</v>
      </c>
      <c r="H4" s="20">
        <f t="shared" si="1"/>
        <v>-2.268736537</v>
      </c>
    </row>
    <row r="5">
      <c r="A5" s="46" t="s">
        <v>0</v>
      </c>
      <c r="B5" s="50">
        <v>0.941673338</v>
      </c>
      <c r="D5" s="46" t="s">
        <v>99</v>
      </c>
      <c r="E5" s="50">
        <v>0.502167702</v>
      </c>
      <c r="G5" s="46" t="s">
        <v>99</v>
      </c>
      <c r="H5" s="20">
        <f t="shared" si="1"/>
        <v>-2.058728471</v>
      </c>
    </row>
    <row r="6">
      <c r="A6" s="46" t="s">
        <v>37</v>
      </c>
      <c r="B6" s="50">
        <v>0.876287401</v>
      </c>
      <c r="D6" s="46" t="s">
        <v>149</v>
      </c>
      <c r="E6" s="50">
        <v>0.536297083</v>
      </c>
      <c r="G6" s="46" t="s">
        <v>149</v>
      </c>
      <c r="H6" s="20">
        <f t="shared" si="1"/>
        <v>-1.822543774</v>
      </c>
      <c r="J6" s="90" t="s">
        <v>175</v>
      </c>
      <c r="K6" s="109" t="s">
        <v>284</v>
      </c>
      <c r="N6" s="111" t="s">
        <v>286</v>
      </c>
      <c r="O6" s="112"/>
      <c r="P6" s="112"/>
      <c r="Q6" s="112"/>
      <c r="R6" s="112"/>
      <c r="S6" s="112"/>
      <c r="T6" s="112"/>
      <c r="U6" s="113"/>
    </row>
    <row r="7">
      <c r="A7" s="46" t="s">
        <v>39</v>
      </c>
      <c r="B7" s="50">
        <v>0.403707534</v>
      </c>
      <c r="D7" s="46" t="s">
        <v>112</v>
      </c>
      <c r="E7" s="50">
        <v>0.57893008</v>
      </c>
      <c r="G7" s="46" t="s">
        <v>112</v>
      </c>
      <c r="H7" s="20">
        <f t="shared" si="1"/>
        <v>-1.527511717</v>
      </c>
      <c r="J7" s="46" t="s">
        <v>41</v>
      </c>
      <c r="K7" s="130">
        <f t="shared" ref="K7:K77" si="2">ROUND(E2, 2)</f>
        <v>0.37</v>
      </c>
      <c r="N7" s="148" t="s">
        <v>270</v>
      </c>
      <c r="T7" s="1">
        <v>9.0</v>
      </c>
      <c r="U7" s="21"/>
    </row>
    <row r="8">
      <c r="A8" s="46" t="s">
        <v>2</v>
      </c>
      <c r="B8" s="50">
        <v>0.922732711</v>
      </c>
      <c r="D8" s="46" t="s">
        <v>162</v>
      </c>
      <c r="E8" s="50">
        <v>0.582017422</v>
      </c>
      <c r="G8" s="46" t="s">
        <v>162</v>
      </c>
      <c r="H8" s="20">
        <f t="shared" si="1"/>
        <v>-1.506146461</v>
      </c>
      <c r="J8" s="46" t="s">
        <v>39</v>
      </c>
      <c r="K8" s="130">
        <f t="shared" si="2"/>
        <v>0.4</v>
      </c>
      <c r="N8" s="116"/>
      <c r="T8" s="1">
        <v>9.0</v>
      </c>
      <c r="U8" s="21"/>
    </row>
    <row r="9">
      <c r="A9" s="46" t="s">
        <v>41</v>
      </c>
      <c r="B9" s="50">
        <v>0.365682811</v>
      </c>
      <c r="D9" s="46" t="s">
        <v>173</v>
      </c>
      <c r="E9" s="50">
        <v>0.587696254</v>
      </c>
      <c r="G9" s="46" t="s">
        <v>173</v>
      </c>
      <c r="H9" s="20">
        <f t="shared" si="1"/>
        <v>-1.466847383</v>
      </c>
      <c r="J9" s="46" t="s">
        <v>147</v>
      </c>
      <c r="K9" s="130">
        <f t="shared" si="2"/>
        <v>0.47</v>
      </c>
      <c r="N9" s="116"/>
      <c r="T9" s="1">
        <v>9.0</v>
      </c>
      <c r="U9" s="21"/>
    </row>
    <row r="10">
      <c r="A10" s="46" t="s">
        <v>43</v>
      </c>
      <c r="B10" s="50">
        <v>0.823510289</v>
      </c>
      <c r="D10" s="46" t="s">
        <v>110</v>
      </c>
      <c r="E10" s="50">
        <v>0.600180984</v>
      </c>
      <c r="G10" s="46" t="s">
        <v>110</v>
      </c>
      <c r="H10" s="20">
        <f t="shared" si="1"/>
        <v>-1.38044962</v>
      </c>
      <c r="J10" s="46" t="s">
        <v>99</v>
      </c>
      <c r="K10" s="130">
        <f t="shared" si="2"/>
        <v>0.5</v>
      </c>
      <c r="N10" s="116"/>
      <c r="T10" s="1">
        <v>8.0</v>
      </c>
      <c r="U10" s="21"/>
    </row>
    <row r="11">
      <c r="A11" s="46" t="s">
        <v>44</v>
      </c>
      <c r="B11" s="50">
        <v>0.750399292</v>
      </c>
      <c r="D11" s="46" t="s">
        <v>67</v>
      </c>
      <c r="E11" s="50">
        <v>0.608045101</v>
      </c>
      <c r="G11" s="46" t="s">
        <v>67</v>
      </c>
      <c r="H11" s="20">
        <f t="shared" si="1"/>
        <v>-1.326027769</v>
      </c>
      <c r="J11" s="46" t="s">
        <v>149</v>
      </c>
      <c r="K11" s="130">
        <f t="shared" si="2"/>
        <v>0.54</v>
      </c>
      <c r="N11" s="116"/>
      <c r="T11" s="1">
        <v>8.0</v>
      </c>
      <c r="U11" s="21"/>
    </row>
    <row r="12">
      <c r="A12" s="46" t="s">
        <v>4</v>
      </c>
      <c r="B12" s="50">
        <v>0.865809739</v>
      </c>
      <c r="D12" s="46" t="s">
        <v>98</v>
      </c>
      <c r="E12" s="50">
        <v>0.609188676</v>
      </c>
      <c r="G12" s="46" t="s">
        <v>98</v>
      </c>
      <c r="H12" s="20">
        <f t="shared" si="1"/>
        <v>-1.318113915</v>
      </c>
      <c r="J12" s="46" t="s">
        <v>112</v>
      </c>
      <c r="K12" s="130">
        <f t="shared" si="2"/>
        <v>0.58</v>
      </c>
      <c r="N12" s="116"/>
      <c r="T12" s="1">
        <v>8.0</v>
      </c>
      <c r="U12" s="21"/>
    </row>
    <row r="13">
      <c r="A13" s="46" t="s">
        <v>126</v>
      </c>
      <c r="B13" s="50">
        <v>0.952761054</v>
      </c>
      <c r="D13" s="46" t="s">
        <v>62</v>
      </c>
      <c r="E13" s="50">
        <v>0.628161311</v>
      </c>
      <c r="G13" s="46" t="s">
        <v>62</v>
      </c>
      <c r="H13" s="20">
        <f t="shared" si="1"/>
        <v>-1.186818066</v>
      </c>
      <c r="J13" s="46" t="s">
        <v>162</v>
      </c>
      <c r="K13" s="130">
        <f t="shared" si="2"/>
        <v>0.58</v>
      </c>
      <c r="N13" s="116"/>
      <c r="T13" s="1">
        <v>8.0</v>
      </c>
      <c r="U13" s="117">
        <v>8.0</v>
      </c>
    </row>
    <row r="14">
      <c r="A14" s="46" t="s">
        <v>46</v>
      </c>
      <c r="B14" s="50">
        <v>0.78360188</v>
      </c>
      <c r="D14" s="46" t="s">
        <v>48</v>
      </c>
      <c r="E14" s="50">
        <v>0.629108608</v>
      </c>
      <c r="G14" s="46" t="s">
        <v>48</v>
      </c>
      <c r="H14" s="20">
        <f t="shared" si="1"/>
        <v>-1.180262511</v>
      </c>
      <c r="J14" s="46" t="s">
        <v>173</v>
      </c>
      <c r="K14" s="130">
        <f t="shared" si="2"/>
        <v>0.59</v>
      </c>
      <c r="N14" s="116"/>
      <c r="T14" s="1">
        <v>8.0</v>
      </c>
      <c r="U14" s="117">
        <v>7.0</v>
      </c>
    </row>
    <row r="15">
      <c r="A15" s="46" t="s">
        <v>48</v>
      </c>
      <c r="B15" s="50">
        <v>0.629108608</v>
      </c>
      <c r="D15" s="46" t="s">
        <v>141</v>
      </c>
      <c r="E15" s="50">
        <v>0.646345079</v>
      </c>
      <c r="G15" s="46" t="s">
        <v>141</v>
      </c>
      <c r="H15" s="20">
        <f t="shared" si="1"/>
        <v>-1.060981394</v>
      </c>
      <c r="J15" s="46" t="s">
        <v>110</v>
      </c>
      <c r="K15" s="130">
        <f t="shared" si="2"/>
        <v>0.6</v>
      </c>
      <c r="N15" s="116"/>
      <c r="T15" s="1">
        <v>8.0</v>
      </c>
      <c r="U15" s="117">
        <v>7.0</v>
      </c>
    </row>
    <row r="16">
      <c r="A16" s="46" t="s">
        <v>6</v>
      </c>
      <c r="B16" s="50">
        <v>0.929101527</v>
      </c>
      <c r="D16" s="46" t="s">
        <v>122</v>
      </c>
      <c r="E16" s="50">
        <v>0.666171908</v>
      </c>
      <c r="G16" s="46" t="s">
        <v>122</v>
      </c>
      <c r="H16" s="20">
        <f t="shared" si="1"/>
        <v>-0.9237742874</v>
      </c>
      <c r="J16" s="46" t="s">
        <v>67</v>
      </c>
      <c r="K16" s="130">
        <f t="shared" si="2"/>
        <v>0.61</v>
      </c>
      <c r="N16" s="116"/>
      <c r="T16" s="1">
        <v>7.0</v>
      </c>
      <c r="U16" s="117">
        <v>5.0</v>
      </c>
    </row>
    <row r="17">
      <c r="A17" s="46" t="s">
        <v>49</v>
      </c>
      <c r="B17" s="50">
        <v>0.719671786</v>
      </c>
      <c r="D17" s="46" t="s">
        <v>49</v>
      </c>
      <c r="E17" s="50">
        <v>0.719671786</v>
      </c>
      <c r="G17" s="46" t="s">
        <v>49</v>
      </c>
      <c r="H17" s="20">
        <f t="shared" si="1"/>
        <v>-0.5535404265</v>
      </c>
      <c r="J17" s="46" t="s">
        <v>98</v>
      </c>
      <c r="K17" s="130">
        <f t="shared" si="2"/>
        <v>0.61</v>
      </c>
      <c r="N17" s="116"/>
      <c r="T17" s="1">
        <v>7.0</v>
      </c>
      <c r="U17" s="117">
        <v>5.0</v>
      </c>
    </row>
    <row r="18">
      <c r="A18" s="46" t="s">
        <v>50</v>
      </c>
      <c r="B18" s="50">
        <v>0.886761963</v>
      </c>
      <c r="D18" s="46" t="s">
        <v>123</v>
      </c>
      <c r="E18" s="50">
        <v>0.724089622</v>
      </c>
      <c r="G18" s="46" t="s">
        <v>123</v>
      </c>
      <c r="H18" s="20">
        <f t="shared" si="1"/>
        <v>-0.5229677871</v>
      </c>
      <c r="J18" s="46" t="s">
        <v>62</v>
      </c>
      <c r="K18" s="130">
        <f t="shared" si="2"/>
        <v>0.63</v>
      </c>
      <c r="N18" s="116"/>
      <c r="T18" s="1">
        <v>7.0</v>
      </c>
      <c r="U18" s="117">
        <v>5.0</v>
      </c>
    </row>
    <row r="19">
      <c r="A19" s="46" t="s">
        <v>52</v>
      </c>
      <c r="B19" s="50">
        <v>0.87694943</v>
      </c>
      <c r="D19" s="46" t="s">
        <v>65</v>
      </c>
      <c r="E19" s="50">
        <v>0.728614807</v>
      </c>
      <c r="G19" s="46" t="s">
        <v>65</v>
      </c>
      <c r="H19" s="20">
        <f t="shared" si="1"/>
        <v>-0.4916522631</v>
      </c>
      <c r="J19" s="46" t="s">
        <v>48</v>
      </c>
      <c r="K19" s="130">
        <f t="shared" si="2"/>
        <v>0.63</v>
      </c>
      <c r="N19" s="116"/>
      <c r="T19" s="1">
        <v>7.0</v>
      </c>
      <c r="U19" s="117">
        <v>4.0</v>
      </c>
    </row>
    <row r="20">
      <c r="A20" s="46" t="s">
        <v>147</v>
      </c>
      <c r="B20" s="50">
        <v>0.471820921</v>
      </c>
      <c r="D20" s="46" t="s">
        <v>166</v>
      </c>
      <c r="E20" s="50">
        <v>0.740167618</v>
      </c>
      <c r="G20" s="46" t="s">
        <v>166</v>
      </c>
      <c r="H20" s="20">
        <f t="shared" si="1"/>
        <v>-0.4117036356</v>
      </c>
      <c r="J20" s="46" t="s">
        <v>141</v>
      </c>
      <c r="K20" s="130">
        <f t="shared" si="2"/>
        <v>0.65</v>
      </c>
      <c r="N20" s="116"/>
      <c r="T20" s="1">
        <v>6.0</v>
      </c>
      <c r="U20" s="117">
        <v>4.0</v>
      </c>
    </row>
    <row r="21">
      <c r="A21" s="46" t="s">
        <v>141</v>
      </c>
      <c r="B21" s="50">
        <v>0.646345079</v>
      </c>
      <c r="D21" s="46" t="s">
        <v>44</v>
      </c>
      <c r="E21" s="50">
        <v>0.750399292</v>
      </c>
      <c r="G21" s="46" t="s">
        <v>44</v>
      </c>
      <c r="H21" s="20">
        <f t="shared" si="1"/>
        <v>-0.3408976392</v>
      </c>
      <c r="J21" s="46" t="s">
        <v>122</v>
      </c>
      <c r="K21" s="130">
        <f t="shared" si="2"/>
        <v>0.67</v>
      </c>
      <c r="N21" s="116"/>
      <c r="T21" s="1">
        <v>6.0</v>
      </c>
      <c r="U21" s="117">
        <v>4.0</v>
      </c>
    </row>
    <row r="22">
      <c r="A22" s="46" t="s">
        <v>53</v>
      </c>
      <c r="B22" s="50">
        <v>0.901608407</v>
      </c>
      <c r="D22" s="46" t="s">
        <v>61</v>
      </c>
      <c r="E22" s="50">
        <v>0.754490972</v>
      </c>
      <c r="G22" s="46" t="s">
        <v>61</v>
      </c>
      <c r="H22" s="20">
        <f t="shared" si="1"/>
        <v>-0.312582089</v>
      </c>
      <c r="J22" s="46" t="s">
        <v>49</v>
      </c>
      <c r="K22" s="130">
        <f t="shared" si="2"/>
        <v>0.72</v>
      </c>
      <c r="N22" s="116"/>
      <c r="T22" s="1">
        <v>6.0</v>
      </c>
      <c r="U22" s="117">
        <v>3.0</v>
      </c>
    </row>
    <row r="23">
      <c r="A23" s="46" t="s">
        <v>128</v>
      </c>
      <c r="B23" s="50">
        <v>0.90998435</v>
      </c>
      <c r="D23" s="46" t="s">
        <v>155</v>
      </c>
      <c r="E23" s="50">
        <v>0.754739821</v>
      </c>
      <c r="G23" s="46" t="s">
        <v>155</v>
      </c>
      <c r="H23" s="20">
        <f t="shared" si="1"/>
        <v>-0.3108599855</v>
      </c>
      <c r="J23" s="46" t="s">
        <v>123</v>
      </c>
      <c r="K23" s="130">
        <f t="shared" si="2"/>
        <v>0.72</v>
      </c>
      <c r="N23" s="116"/>
      <c r="S23" s="1">
        <v>8.0</v>
      </c>
      <c r="T23" s="1">
        <v>3.0</v>
      </c>
      <c r="U23" s="117">
        <v>3.0</v>
      </c>
    </row>
    <row r="24">
      <c r="A24" s="46" t="s">
        <v>8</v>
      </c>
      <c r="B24" s="50">
        <v>0.970306337</v>
      </c>
      <c r="D24" s="46" t="s">
        <v>58</v>
      </c>
      <c r="E24" s="50">
        <v>0.772380829</v>
      </c>
      <c r="G24" s="46" t="s">
        <v>58</v>
      </c>
      <c r="H24" s="20">
        <f t="shared" si="1"/>
        <v>-0.1887793613</v>
      </c>
      <c r="J24" s="46" t="s">
        <v>65</v>
      </c>
      <c r="K24" s="130">
        <f t="shared" si="2"/>
        <v>0.73</v>
      </c>
      <c r="N24" s="116"/>
      <c r="S24" s="1">
        <v>8.0</v>
      </c>
      <c r="T24" s="1">
        <v>3.0</v>
      </c>
      <c r="U24" s="117">
        <v>3.0</v>
      </c>
    </row>
    <row r="25">
      <c r="A25" s="46" t="s">
        <v>56</v>
      </c>
      <c r="B25" s="50">
        <v>0.820422471</v>
      </c>
      <c r="D25" s="46" t="s">
        <v>161</v>
      </c>
      <c r="E25" s="50">
        <v>0.775247753</v>
      </c>
      <c r="G25" s="46" t="s">
        <v>161</v>
      </c>
      <c r="H25" s="20">
        <f t="shared" si="1"/>
        <v>-0.1689394592</v>
      </c>
      <c r="J25" s="46" t="s">
        <v>166</v>
      </c>
      <c r="K25" s="130">
        <f t="shared" si="2"/>
        <v>0.74</v>
      </c>
      <c r="N25" s="116"/>
      <c r="S25" s="1">
        <v>7.0</v>
      </c>
      <c r="T25" s="1">
        <v>3.0</v>
      </c>
      <c r="U25" s="117">
        <v>2.0</v>
      </c>
    </row>
    <row r="26">
      <c r="A26" s="46" t="s">
        <v>57</v>
      </c>
      <c r="B26" s="50">
        <v>0.825139701</v>
      </c>
      <c r="D26" s="46" t="s">
        <v>46</v>
      </c>
      <c r="E26" s="50">
        <v>0.78360188</v>
      </c>
      <c r="G26" s="46" t="s">
        <v>46</v>
      </c>
      <c r="H26" s="20">
        <f t="shared" si="1"/>
        <v>-0.1111266042</v>
      </c>
      <c r="J26" s="46" t="s">
        <v>44</v>
      </c>
      <c r="K26" s="130">
        <f t="shared" si="2"/>
        <v>0.75</v>
      </c>
      <c r="N26" s="116"/>
      <c r="R26" s="1">
        <v>7.0</v>
      </c>
      <c r="S26" s="1">
        <v>5.0</v>
      </c>
      <c r="T26" s="1">
        <v>2.0</v>
      </c>
      <c r="U26" s="117">
        <v>2.0</v>
      </c>
    </row>
    <row r="27">
      <c r="A27" s="46" t="s">
        <v>58</v>
      </c>
      <c r="B27" s="50">
        <v>0.772380829</v>
      </c>
      <c r="D27" s="46" t="s">
        <v>16</v>
      </c>
      <c r="E27" s="50">
        <v>0.800070286</v>
      </c>
      <c r="G27" s="46" t="s">
        <v>16</v>
      </c>
      <c r="H27" s="20">
        <f t="shared" si="1"/>
        <v>0.002839291892</v>
      </c>
      <c r="J27" s="46" t="s">
        <v>61</v>
      </c>
      <c r="K27" s="130">
        <f t="shared" si="2"/>
        <v>0.75</v>
      </c>
      <c r="N27" s="116"/>
      <c r="R27" s="1">
        <v>5.0</v>
      </c>
      <c r="S27" s="1">
        <v>5.0</v>
      </c>
      <c r="T27" s="1">
        <v>2.0</v>
      </c>
      <c r="U27" s="117">
        <v>2.0</v>
      </c>
    </row>
    <row r="28">
      <c r="A28" s="46" t="s">
        <v>59</v>
      </c>
      <c r="B28" s="50">
        <v>0.933332503</v>
      </c>
      <c r="D28" s="46" t="s">
        <v>63</v>
      </c>
      <c r="E28" s="50">
        <v>0.806016386</v>
      </c>
      <c r="G28" s="46" t="s">
        <v>63</v>
      </c>
      <c r="H28" s="20">
        <f t="shared" si="1"/>
        <v>0.04398793824</v>
      </c>
      <c r="J28" s="46" t="s">
        <v>155</v>
      </c>
      <c r="K28" s="130">
        <f t="shared" si="2"/>
        <v>0.75</v>
      </c>
      <c r="N28" s="116"/>
      <c r="Q28" s="1">
        <v>9.0</v>
      </c>
      <c r="R28" s="1">
        <v>3.0</v>
      </c>
      <c r="S28" s="1">
        <v>5.0</v>
      </c>
      <c r="T28" s="1">
        <v>2.0</v>
      </c>
      <c r="U28" s="117">
        <v>1.0</v>
      </c>
    </row>
    <row r="29">
      <c r="A29" s="46" t="s">
        <v>166</v>
      </c>
      <c r="B29" s="50">
        <v>0.740167618</v>
      </c>
      <c r="D29" s="46" t="s">
        <v>104</v>
      </c>
      <c r="E29" s="50">
        <v>0.81003511</v>
      </c>
      <c r="G29" s="46" t="s">
        <v>104</v>
      </c>
      <c r="H29" s="20">
        <f t="shared" si="1"/>
        <v>0.07179861292</v>
      </c>
      <c r="J29" s="46" t="s">
        <v>58</v>
      </c>
      <c r="K29" s="130">
        <f t="shared" si="2"/>
        <v>0.77</v>
      </c>
      <c r="N29" s="116"/>
      <c r="Q29" s="1">
        <v>8.0</v>
      </c>
      <c r="R29" s="1">
        <v>3.0</v>
      </c>
      <c r="S29" s="1">
        <v>4.0</v>
      </c>
      <c r="T29" s="1">
        <v>1.0</v>
      </c>
      <c r="U29" s="117">
        <v>1.0</v>
      </c>
    </row>
    <row r="30">
      <c r="A30" s="46" t="s">
        <v>60</v>
      </c>
      <c r="B30" s="50">
        <v>0.974395156</v>
      </c>
      <c r="D30" s="46" t="s">
        <v>35</v>
      </c>
      <c r="E30" s="50">
        <v>0.811169267</v>
      </c>
      <c r="G30" s="46" t="s">
        <v>35</v>
      </c>
      <c r="H30" s="20">
        <f t="shared" si="1"/>
        <v>0.07964729109</v>
      </c>
      <c r="J30" s="46" t="s">
        <v>161</v>
      </c>
      <c r="K30" s="130">
        <f t="shared" si="2"/>
        <v>0.78</v>
      </c>
      <c r="N30" s="116"/>
      <c r="Q30" s="1">
        <v>8.0</v>
      </c>
      <c r="R30" s="1">
        <v>1.0</v>
      </c>
      <c r="S30" s="1">
        <v>3.0</v>
      </c>
      <c r="T30" s="1">
        <v>1.0</v>
      </c>
      <c r="U30" s="117">
        <v>0.0</v>
      </c>
    </row>
    <row r="31">
      <c r="A31" s="46" t="s">
        <v>11</v>
      </c>
      <c r="B31" s="50">
        <v>0.865514636</v>
      </c>
      <c r="D31" s="46" t="s">
        <v>56</v>
      </c>
      <c r="E31" s="50">
        <v>0.820422471</v>
      </c>
      <c r="G31" s="46" t="s">
        <v>56</v>
      </c>
      <c r="H31" s="20">
        <f t="shared" si="1"/>
        <v>0.1436820061</v>
      </c>
      <c r="J31" s="46" t="s">
        <v>46</v>
      </c>
      <c r="K31" s="130">
        <f t="shared" si="2"/>
        <v>0.78</v>
      </c>
      <c r="N31" s="116"/>
      <c r="P31" s="1">
        <v>7.0</v>
      </c>
      <c r="Q31" s="1">
        <v>4.0</v>
      </c>
      <c r="R31" s="1">
        <v>1.0</v>
      </c>
      <c r="S31" s="1">
        <v>2.0</v>
      </c>
      <c r="T31" s="1">
        <v>1.0</v>
      </c>
      <c r="U31" s="117">
        <v>0.0</v>
      </c>
    </row>
    <row r="32">
      <c r="A32" s="46" t="s">
        <v>161</v>
      </c>
      <c r="B32" s="50">
        <v>0.775247753</v>
      </c>
      <c r="D32" s="46" t="s">
        <v>93</v>
      </c>
      <c r="E32" s="50">
        <v>0.822743475</v>
      </c>
      <c r="G32" s="46" t="s">
        <v>93</v>
      </c>
      <c r="H32" s="20">
        <f t="shared" si="1"/>
        <v>0.1597439918</v>
      </c>
      <c r="J32" s="46" t="s">
        <v>16</v>
      </c>
      <c r="K32" s="130">
        <f t="shared" si="2"/>
        <v>0.8</v>
      </c>
      <c r="N32" s="149"/>
      <c r="O32" s="1">
        <v>7.0</v>
      </c>
      <c r="P32" s="1">
        <v>0.0</v>
      </c>
      <c r="Q32" s="1">
        <v>0.0</v>
      </c>
      <c r="R32" s="1">
        <v>0.0</v>
      </c>
      <c r="S32" s="1">
        <v>2.0</v>
      </c>
      <c r="T32" s="1">
        <v>0.0</v>
      </c>
      <c r="U32" s="117">
        <v>0.0</v>
      </c>
    </row>
    <row r="33">
      <c r="A33" s="46" t="s">
        <v>173</v>
      </c>
      <c r="B33" s="50">
        <v>0.587696254</v>
      </c>
      <c r="D33" s="46" t="s">
        <v>43</v>
      </c>
      <c r="E33" s="50">
        <v>0.823510289</v>
      </c>
      <c r="G33" s="46" t="s">
        <v>43</v>
      </c>
      <c r="H33" s="20">
        <f t="shared" si="1"/>
        <v>0.1650505554</v>
      </c>
      <c r="J33" s="46" t="s">
        <v>63</v>
      </c>
      <c r="K33" s="130">
        <f t="shared" si="2"/>
        <v>0.81</v>
      </c>
      <c r="N33" s="136"/>
      <c r="O33" s="150">
        <v>0.3</v>
      </c>
      <c r="P33" s="36">
        <v>0.4</v>
      </c>
      <c r="Q33" s="36">
        <v>0.5</v>
      </c>
      <c r="R33" s="36">
        <v>0.6</v>
      </c>
      <c r="S33" s="36">
        <v>0.7</v>
      </c>
      <c r="T33" s="36">
        <v>0.8</v>
      </c>
      <c r="U33" s="151">
        <v>0.9</v>
      </c>
    </row>
    <row r="34">
      <c r="A34" s="46" t="s">
        <v>61</v>
      </c>
      <c r="B34" s="50">
        <v>0.754490972</v>
      </c>
      <c r="D34" s="46" t="s">
        <v>57</v>
      </c>
      <c r="E34" s="50">
        <v>0.825139701</v>
      </c>
      <c r="G34" s="46" t="s">
        <v>57</v>
      </c>
      <c r="H34" s="20">
        <f t="shared" si="1"/>
        <v>0.1763265343</v>
      </c>
      <c r="J34" s="46" t="s">
        <v>104</v>
      </c>
      <c r="K34" s="130">
        <f t="shared" si="2"/>
        <v>0.81</v>
      </c>
      <c r="N34" s="137"/>
      <c r="O34" s="152" t="s">
        <v>271</v>
      </c>
      <c r="P34" s="122"/>
      <c r="Q34" s="122"/>
      <c r="R34" s="122"/>
      <c r="S34" s="122"/>
      <c r="T34" s="122"/>
      <c r="U34" s="123"/>
    </row>
    <row r="35">
      <c r="A35" s="46" t="s">
        <v>12</v>
      </c>
      <c r="B35" s="50">
        <v>0.915808022</v>
      </c>
      <c r="D35" s="46" t="s">
        <v>27</v>
      </c>
      <c r="E35" s="50">
        <v>0.83033675</v>
      </c>
      <c r="G35" s="46" t="s">
        <v>27</v>
      </c>
      <c r="H35" s="20">
        <f t="shared" si="1"/>
        <v>0.2122915419</v>
      </c>
      <c r="J35" s="46" t="s">
        <v>35</v>
      </c>
      <c r="K35" s="130">
        <f t="shared" si="2"/>
        <v>0.81</v>
      </c>
    </row>
    <row r="36">
      <c r="A36" s="46" t="s">
        <v>62</v>
      </c>
      <c r="B36" s="50">
        <v>0.628161311</v>
      </c>
      <c r="D36" s="46" t="s">
        <v>68</v>
      </c>
      <c r="E36" s="50">
        <v>0.834076643</v>
      </c>
      <c r="G36" s="46" t="s">
        <v>68</v>
      </c>
      <c r="H36" s="20">
        <f t="shared" si="1"/>
        <v>0.2381726294</v>
      </c>
      <c r="J36" s="46" t="s">
        <v>56</v>
      </c>
      <c r="K36" s="130">
        <f t="shared" si="2"/>
        <v>0.82</v>
      </c>
    </row>
    <row r="37">
      <c r="A37" s="46" t="s">
        <v>13</v>
      </c>
      <c r="B37" s="50">
        <v>0.875312984</v>
      </c>
      <c r="D37" s="46" t="s">
        <v>95</v>
      </c>
      <c r="E37" s="50">
        <v>0.862344146</v>
      </c>
      <c r="G37" s="46" t="s">
        <v>95</v>
      </c>
      <c r="H37" s="20">
        <f t="shared" si="1"/>
        <v>0.4337915198</v>
      </c>
      <c r="J37" s="46" t="s">
        <v>93</v>
      </c>
      <c r="K37" s="130">
        <f t="shared" si="2"/>
        <v>0.82</v>
      </c>
    </row>
    <row r="38">
      <c r="A38" s="46" t="s">
        <v>63</v>
      </c>
      <c r="B38" s="50">
        <v>0.806016386</v>
      </c>
      <c r="D38" s="46" t="s">
        <v>115</v>
      </c>
      <c r="E38" s="50">
        <v>0.863068104</v>
      </c>
      <c r="G38" s="46" t="s">
        <v>115</v>
      </c>
      <c r="H38" s="20">
        <f t="shared" si="1"/>
        <v>0.4388015081</v>
      </c>
      <c r="J38" s="46" t="s">
        <v>43</v>
      </c>
      <c r="K38" s="130">
        <f t="shared" si="2"/>
        <v>0.82</v>
      </c>
    </row>
    <row r="39">
      <c r="A39" s="46" t="s">
        <v>162</v>
      </c>
      <c r="B39" s="50">
        <v>0.582017422</v>
      </c>
      <c r="D39" s="46" t="s">
        <v>32</v>
      </c>
      <c r="E39" s="50">
        <v>0.8634395</v>
      </c>
      <c r="G39" s="46" t="s">
        <v>32</v>
      </c>
      <c r="H39" s="20">
        <f t="shared" si="1"/>
        <v>0.4413716705</v>
      </c>
      <c r="J39" s="46" t="s">
        <v>57</v>
      </c>
      <c r="K39" s="130">
        <f t="shared" si="2"/>
        <v>0.83</v>
      </c>
    </row>
    <row r="40">
      <c r="A40" s="46" t="s">
        <v>65</v>
      </c>
      <c r="B40" s="50">
        <v>0.728614807</v>
      </c>
      <c r="D40" s="46" t="s">
        <v>11</v>
      </c>
      <c r="E40" s="50">
        <v>0.865514636</v>
      </c>
      <c r="G40" s="46" t="s">
        <v>11</v>
      </c>
      <c r="H40" s="20">
        <f t="shared" si="1"/>
        <v>0.455732182</v>
      </c>
      <c r="J40" s="46" t="s">
        <v>27</v>
      </c>
      <c r="K40" s="130">
        <f t="shared" si="2"/>
        <v>0.83</v>
      </c>
      <c r="M40" s="124" t="s">
        <v>287</v>
      </c>
      <c r="N40" s="112"/>
      <c r="O40" s="112"/>
      <c r="P40" s="112"/>
      <c r="Q40" s="112"/>
      <c r="R40" s="113"/>
      <c r="U40" s="124" t="s">
        <v>272</v>
      </c>
      <c r="V40" s="112"/>
      <c r="W40" s="113"/>
    </row>
    <row r="41">
      <c r="A41" s="46" t="s">
        <v>14</v>
      </c>
      <c r="B41" s="50">
        <v>0.937058866</v>
      </c>
      <c r="D41" s="46" t="s">
        <v>4</v>
      </c>
      <c r="E41" s="50">
        <v>0.865809739</v>
      </c>
      <c r="G41" s="46" t="s">
        <v>4</v>
      </c>
      <c r="H41" s="20">
        <f t="shared" si="1"/>
        <v>0.4577743759</v>
      </c>
      <c r="J41" s="46" t="s">
        <v>68</v>
      </c>
      <c r="K41" s="130">
        <f t="shared" si="2"/>
        <v>0.83</v>
      </c>
      <c r="M41" s="136"/>
      <c r="N41" s="1" t="s">
        <v>244</v>
      </c>
      <c r="O41" s="1" t="s">
        <v>245</v>
      </c>
      <c r="P41" s="1" t="s">
        <v>246</v>
      </c>
      <c r="Q41" s="1" t="s">
        <v>247</v>
      </c>
      <c r="R41" s="117" t="s">
        <v>248</v>
      </c>
      <c r="U41" s="125" t="s">
        <v>273</v>
      </c>
      <c r="V41" s="126" t="s">
        <v>274</v>
      </c>
      <c r="W41" s="127" t="s">
        <v>275</v>
      </c>
    </row>
    <row r="42">
      <c r="A42" s="46" t="s">
        <v>143</v>
      </c>
      <c r="B42" s="50">
        <v>0.984801114</v>
      </c>
      <c r="D42" s="46" t="s">
        <v>111</v>
      </c>
      <c r="E42" s="50">
        <v>0.866995156</v>
      </c>
      <c r="G42" s="46" t="s">
        <v>111</v>
      </c>
      <c r="H42" s="20">
        <f t="shared" si="1"/>
        <v>0.4659777873</v>
      </c>
      <c r="J42" s="46" t="s">
        <v>95</v>
      </c>
      <c r="K42" s="130">
        <f t="shared" si="2"/>
        <v>0.86</v>
      </c>
      <c r="M42" s="153" t="s">
        <v>265</v>
      </c>
      <c r="N42" s="4">
        <f>E2</f>
        <v>0.365682811</v>
      </c>
      <c r="O42" s="20">
        <f>R3</f>
        <v>0.7343912125</v>
      </c>
      <c r="P42" s="8">
        <f>M3</f>
        <v>0.862344146</v>
      </c>
      <c r="Q42" s="20">
        <f>T3</f>
        <v>0.903216809</v>
      </c>
      <c r="R42" s="142">
        <f>E72</f>
        <v>0.984801114</v>
      </c>
      <c r="U42" s="106">
        <f>J3-3*Q3</f>
        <v>0.3661496927</v>
      </c>
      <c r="V42" s="108">
        <f>J3</f>
        <v>0.7996584853</v>
      </c>
      <c r="W42" s="128">
        <f>J3+3*Q3</f>
        <v>1.233167278</v>
      </c>
    </row>
    <row r="43">
      <c r="A43" s="46" t="s">
        <v>67</v>
      </c>
      <c r="B43" s="50">
        <v>0.608045101</v>
      </c>
      <c r="D43" s="46" t="s">
        <v>17</v>
      </c>
      <c r="E43" s="50">
        <v>0.869363606</v>
      </c>
      <c r="G43" s="46" t="s">
        <v>17</v>
      </c>
      <c r="H43" s="20">
        <f t="shared" si="1"/>
        <v>0.4823681123</v>
      </c>
      <c r="J43" s="46" t="s">
        <v>115</v>
      </c>
      <c r="K43" s="130">
        <f t="shared" si="2"/>
        <v>0.86</v>
      </c>
      <c r="M43" s="136"/>
      <c r="R43" s="21"/>
    </row>
    <row r="44">
      <c r="A44" s="46" t="s">
        <v>68</v>
      </c>
      <c r="B44" s="50">
        <v>0.834076643</v>
      </c>
      <c r="D44" s="46" t="s">
        <v>13</v>
      </c>
      <c r="E44" s="50">
        <v>0.875312984</v>
      </c>
      <c r="G44" s="46" t="s">
        <v>13</v>
      </c>
      <c r="H44" s="20">
        <f t="shared" si="1"/>
        <v>0.5235394434</v>
      </c>
      <c r="J44" s="46" t="s">
        <v>32</v>
      </c>
      <c r="K44" s="130">
        <f t="shared" si="2"/>
        <v>0.86</v>
      </c>
      <c r="M44" s="136"/>
      <c r="R44" s="21"/>
    </row>
    <row r="45">
      <c r="A45" s="46" t="s">
        <v>16</v>
      </c>
      <c r="B45" s="50">
        <v>0.800070286</v>
      </c>
      <c r="D45" s="46" t="s">
        <v>37</v>
      </c>
      <c r="E45" s="50">
        <v>0.876287401</v>
      </c>
      <c r="G45" s="46" t="s">
        <v>37</v>
      </c>
      <c r="H45" s="20">
        <f t="shared" si="1"/>
        <v>0.5302826768</v>
      </c>
      <c r="J45" s="46" t="s">
        <v>11</v>
      </c>
      <c r="K45" s="130">
        <f t="shared" si="2"/>
        <v>0.87</v>
      </c>
      <c r="M45" s="136"/>
      <c r="R45" s="21"/>
    </row>
    <row r="46">
      <c r="A46" s="46" t="s">
        <v>69</v>
      </c>
      <c r="B46" s="50">
        <v>0.906079292</v>
      </c>
      <c r="D46" s="46" t="s">
        <v>52</v>
      </c>
      <c r="E46" s="50">
        <v>0.87694943</v>
      </c>
      <c r="G46" s="46" t="s">
        <v>52</v>
      </c>
      <c r="H46" s="20">
        <f t="shared" si="1"/>
        <v>0.5348640995</v>
      </c>
      <c r="J46" s="46" t="s">
        <v>4</v>
      </c>
      <c r="K46" s="130">
        <f t="shared" si="2"/>
        <v>0.87</v>
      </c>
      <c r="M46" s="136"/>
      <c r="R46" s="21"/>
    </row>
    <row r="47">
      <c r="A47" s="46" t="s">
        <v>70</v>
      </c>
      <c r="B47" s="50">
        <v>0.95365274</v>
      </c>
      <c r="D47" s="46" t="s">
        <v>120</v>
      </c>
      <c r="E47" s="50">
        <v>0.878744006</v>
      </c>
      <c r="G47" s="46" t="s">
        <v>120</v>
      </c>
      <c r="H47" s="20">
        <f t="shared" si="1"/>
        <v>0.5472830587</v>
      </c>
      <c r="J47" s="46" t="s">
        <v>111</v>
      </c>
      <c r="K47" s="130">
        <f t="shared" si="2"/>
        <v>0.87</v>
      </c>
      <c r="M47" s="136"/>
      <c r="R47" s="21"/>
    </row>
    <row r="48">
      <c r="A48" s="46" t="s">
        <v>17</v>
      </c>
      <c r="B48" s="50">
        <v>0.869363606</v>
      </c>
      <c r="D48" s="46" t="s">
        <v>119</v>
      </c>
      <c r="E48" s="50">
        <v>0.878923297</v>
      </c>
      <c r="G48" s="46" t="s">
        <v>119</v>
      </c>
      <c r="H48" s="20">
        <f t="shared" si="1"/>
        <v>0.5485238017</v>
      </c>
      <c r="J48" s="46" t="s">
        <v>17</v>
      </c>
      <c r="K48" s="130">
        <f t="shared" si="2"/>
        <v>0.87</v>
      </c>
      <c r="M48" s="136"/>
      <c r="R48" s="21"/>
    </row>
    <row r="49">
      <c r="A49" s="46" t="s">
        <v>149</v>
      </c>
      <c r="B49" s="50">
        <v>0.536297083</v>
      </c>
      <c r="D49" s="46" t="s">
        <v>107</v>
      </c>
      <c r="E49" s="50">
        <v>0.880787432</v>
      </c>
      <c r="G49" s="46" t="s">
        <v>107</v>
      </c>
      <c r="H49" s="20">
        <f t="shared" si="1"/>
        <v>0.5614241282</v>
      </c>
      <c r="J49" s="46" t="s">
        <v>13</v>
      </c>
      <c r="K49" s="130">
        <f t="shared" si="2"/>
        <v>0.88</v>
      </c>
      <c r="M49" s="136"/>
      <c r="R49" s="21"/>
    </row>
    <row r="50">
      <c r="A50" s="46" t="s">
        <v>93</v>
      </c>
      <c r="B50" s="50">
        <v>0.822743475</v>
      </c>
      <c r="D50" s="46" t="s">
        <v>26</v>
      </c>
      <c r="E50" s="50">
        <v>0.886446774</v>
      </c>
      <c r="G50" s="46" t="s">
        <v>26</v>
      </c>
      <c r="H50" s="20">
        <f t="shared" si="1"/>
        <v>0.6005883304</v>
      </c>
      <c r="J50" s="46" t="s">
        <v>37</v>
      </c>
      <c r="K50" s="130">
        <f t="shared" si="2"/>
        <v>0.88</v>
      </c>
      <c r="M50" s="136"/>
      <c r="R50" s="21"/>
    </row>
    <row r="51">
      <c r="A51" s="46" t="s">
        <v>26</v>
      </c>
      <c r="B51" s="50">
        <v>0.886446774</v>
      </c>
      <c r="D51" s="46" t="s">
        <v>50</v>
      </c>
      <c r="E51" s="50">
        <v>0.886761963</v>
      </c>
      <c r="G51" s="46" t="s">
        <v>50</v>
      </c>
      <c r="H51" s="20">
        <f t="shared" si="1"/>
        <v>0.6027695249</v>
      </c>
      <c r="J51" s="46" t="s">
        <v>52</v>
      </c>
      <c r="K51" s="130">
        <f t="shared" si="2"/>
        <v>0.88</v>
      </c>
      <c r="M51" s="136"/>
      <c r="R51" s="21"/>
    </row>
    <row r="52">
      <c r="A52" s="46" t="s">
        <v>95</v>
      </c>
      <c r="B52" s="50">
        <v>0.862344146</v>
      </c>
      <c r="D52" s="46" t="s">
        <v>34</v>
      </c>
      <c r="E52" s="50">
        <v>0.893329561</v>
      </c>
      <c r="G52" s="46" t="s">
        <v>34</v>
      </c>
      <c r="H52" s="20">
        <f t="shared" si="1"/>
        <v>0.6482191083</v>
      </c>
      <c r="J52" s="46" t="s">
        <v>120</v>
      </c>
      <c r="K52" s="130">
        <f t="shared" si="2"/>
        <v>0.88</v>
      </c>
      <c r="M52" s="136"/>
      <c r="R52" s="21"/>
    </row>
    <row r="53">
      <c r="A53" s="46" t="s">
        <v>27</v>
      </c>
      <c r="B53" s="50">
        <v>0.83033675</v>
      </c>
      <c r="D53" s="46" t="s">
        <v>117</v>
      </c>
      <c r="E53" s="50">
        <v>0.900261819</v>
      </c>
      <c r="G53" s="46" t="s">
        <v>117</v>
      </c>
      <c r="H53" s="20">
        <f t="shared" si="1"/>
        <v>0.696192239</v>
      </c>
      <c r="J53" s="46" t="s">
        <v>119</v>
      </c>
      <c r="K53" s="130">
        <f t="shared" si="2"/>
        <v>0.88</v>
      </c>
      <c r="M53" s="136"/>
      <c r="R53" s="21"/>
    </row>
    <row r="54">
      <c r="A54" s="46" t="s">
        <v>96</v>
      </c>
      <c r="B54" s="50">
        <v>0.919851005</v>
      </c>
      <c r="D54" s="46" t="s">
        <v>53</v>
      </c>
      <c r="E54" s="50">
        <v>0.901608407</v>
      </c>
      <c r="G54" s="46" t="s">
        <v>53</v>
      </c>
      <c r="H54" s="20">
        <f t="shared" si="1"/>
        <v>0.7055109981</v>
      </c>
      <c r="J54" s="46" t="s">
        <v>107</v>
      </c>
      <c r="K54" s="130">
        <f t="shared" si="2"/>
        <v>0.88</v>
      </c>
      <c r="M54" s="136"/>
      <c r="R54" s="21"/>
    </row>
    <row r="55">
      <c r="A55" s="46" t="s">
        <v>98</v>
      </c>
      <c r="B55" s="50">
        <v>0.609188676</v>
      </c>
      <c r="D55" s="46" t="s">
        <v>118</v>
      </c>
      <c r="E55" s="50">
        <v>0.904825211</v>
      </c>
      <c r="G55" s="46" t="s">
        <v>118</v>
      </c>
      <c r="H55" s="20">
        <f t="shared" si="1"/>
        <v>0.727772166</v>
      </c>
      <c r="J55" s="46" t="s">
        <v>26</v>
      </c>
      <c r="K55" s="130">
        <f t="shared" si="2"/>
        <v>0.89</v>
      </c>
      <c r="M55" s="136"/>
      <c r="R55" s="21"/>
    </row>
    <row r="56">
      <c r="A56" s="46" t="s">
        <v>99</v>
      </c>
      <c r="B56" s="50">
        <v>0.502167702</v>
      </c>
      <c r="D56" s="46" t="s">
        <v>69</v>
      </c>
      <c r="E56" s="50">
        <v>0.906079292</v>
      </c>
      <c r="G56" s="46" t="s">
        <v>69</v>
      </c>
      <c r="H56" s="20">
        <f t="shared" si="1"/>
        <v>0.7364507512</v>
      </c>
      <c r="J56" s="46" t="s">
        <v>50</v>
      </c>
      <c r="K56" s="130">
        <f t="shared" si="2"/>
        <v>0.89</v>
      </c>
      <c r="M56" s="136"/>
      <c r="R56" s="21"/>
    </row>
    <row r="57">
      <c r="A57" s="46" t="s">
        <v>102</v>
      </c>
      <c r="B57" s="50">
        <v>0.941756725</v>
      </c>
      <c r="D57" s="46" t="s">
        <v>128</v>
      </c>
      <c r="E57" s="50">
        <v>0.90998435</v>
      </c>
      <c r="G57" s="46" t="s">
        <v>128</v>
      </c>
      <c r="H57" s="20">
        <f t="shared" si="1"/>
        <v>0.7634748259</v>
      </c>
      <c r="J57" s="46" t="s">
        <v>34</v>
      </c>
      <c r="K57" s="130">
        <f t="shared" si="2"/>
        <v>0.89</v>
      </c>
      <c r="M57" s="136"/>
      <c r="R57" s="21"/>
    </row>
    <row r="58">
      <c r="A58" s="46" t="s">
        <v>104</v>
      </c>
      <c r="B58" s="50">
        <v>0.81003511</v>
      </c>
      <c r="D58" s="46" t="s">
        <v>12</v>
      </c>
      <c r="E58" s="50">
        <v>0.915808022</v>
      </c>
      <c r="G58" s="46" t="s">
        <v>12</v>
      </c>
      <c r="H58" s="20">
        <f t="shared" si="1"/>
        <v>0.8037762368</v>
      </c>
      <c r="J58" s="46" t="s">
        <v>117</v>
      </c>
      <c r="K58" s="130">
        <f t="shared" si="2"/>
        <v>0.9</v>
      </c>
      <c r="M58" s="136"/>
      <c r="R58" s="21"/>
    </row>
    <row r="59">
      <c r="A59" s="46" t="s">
        <v>29</v>
      </c>
      <c r="B59" s="50">
        <v>0.933899879</v>
      </c>
      <c r="D59" s="46" t="s">
        <v>96</v>
      </c>
      <c r="E59" s="50">
        <v>0.919851005</v>
      </c>
      <c r="G59" s="46" t="s">
        <v>96</v>
      </c>
      <c r="H59" s="20">
        <f t="shared" si="1"/>
        <v>0.8317547905</v>
      </c>
      <c r="J59" s="46" t="s">
        <v>53</v>
      </c>
      <c r="K59" s="130">
        <f t="shared" si="2"/>
        <v>0.9</v>
      </c>
      <c r="M59" s="136"/>
      <c r="R59" s="21"/>
    </row>
    <row r="60">
      <c r="A60" s="46" t="s">
        <v>30</v>
      </c>
      <c r="B60" s="50">
        <v>0.949338436</v>
      </c>
      <c r="D60" s="46" t="s">
        <v>2</v>
      </c>
      <c r="E60" s="50">
        <v>0.922732711</v>
      </c>
      <c r="G60" s="46" t="s">
        <v>2</v>
      </c>
      <c r="H60" s="20">
        <f t="shared" si="1"/>
        <v>0.851696988</v>
      </c>
      <c r="J60" s="46" t="s">
        <v>118</v>
      </c>
      <c r="K60" s="130">
        <f t="shared" si="2"/>
        <v>0.9</v>
      </c>
      <c r="M60" s="136"/>
      <c r="R60" s="21"/>
    </row>
    <row r="61">
      <c r="A61" s="46" t="s">
        <v>107</v>
      </c>
      <c r="B61" s="50">
        <v>0.880787432</v>
      </c>
      <c r="D61" s="46" t="s">
        <v>6</v>
      </c>
      <c r="E61" s="50">
        <v>0.929101527</v>
      </c>
      <c r="G61" s="46" t="s">
        <v>6</v>
      </c>
      <c r="H61" s="20">
        <f t="shared" si="1"/>
        <v>0.8957709453</v>
      </c>
      <c r="J61" s="46" t="s">
        <v>69</v>
      </c>
      <c r="K61" s="130">
        <f t="shared" si="2"/>
        <v>0.91</v>
      </c>
      <c r="M61" s="136"/>
      <c r="R61" s="21"/>
    </row>
    <row r="62">
      <c r="A62" s="46" t="s">
        <v>110</v>
      </c>
      <c r="B62" s="50">
        <v>0.600180984</v>
      </c>
      <c r="D62" s="46" t="s">
        <v>59</v>
      </c>
      <c r="E62" s="50">
        <v>0.933332503</v>
      </c>
      <c r="G62" s="46" t="s">
        <v>59</v>
      </c>
      <c r="H62" s="20">
        <f t="shared" si="1"/>
        <v>0.9250504622</v>
      </c>
      <c r="J62" s="46" t="s">
        <v>128</v>
      </c>
      <c r="K62" s="130">
        <f t="shared" si="2"/>
        <v>0.91</v>
      </c>
      <c r="M62" s="137"/>
      <c r="N62" s="24"/>
      <c r="O62" s="24"/>
      <c r="P62" s="24"/>
      <c r="Q62" s="24"/>
      <c r="R62" s="25"/>
    </row>
    <row r="63">
      <c r="A63" s="46" t="s">
        <v>111</v>
      </c>
      <c r="B63" s="50">
        <v>0.866995156</v>
      </c>
      <c r="D63" s="46" t="s">
        <v>29</v>
      </c>
      <c r="E63" s="50">
        <v>0.933899879</v>
      </c>
      <c r="G63" s="46" t="s">
        <v>29</v>
      </c>
      <c r="H63" s="20">
        <f t="shared" si="1"/>
        <v>0.92897686</v>
      </c>
      <c r="J63" s="46" t="s">
        <v>12</v>
      </c>
      <c r="K63" s="130">
        <f t="shared" si="2"/>
        <v>0.92</v>
      </c>
    </row>
    <row r="64">
      <c r="A64" s="46" t="s">
        <v>112</v>
      </c>
      <c r="B64" s="50">
        <v>0.57893008</v>
      </c>
      <c r="D64" s="46" t="s">
        <v>14</v>
      </c>
      <c r="E64" s="50">
        <v>0.937058866</v>
      </c>
      <c r="G64" s="46" t="s">
        <v>14</v>
      </c>
      <c r="H64" s="20">
        <f t="shared" si="1"/>
        <v>0.9508379184</v>
      </c>
      <c r="J64" s="46" t="s">
        <v>96</v>
      </c>
      <c r="K64" s="130">
        <f t="shared" si="2"/>
        <v>0.92</v>
      </c>
    </row>
    <row r="65">
      <c r="A65" s="46" t="s">
        <v>155</v>
      </c>
      <c r="B65" s="50">
        <v>0.754739821</v>
      </c>
      <c r="D65" s="46" t="s">
        <v>0</v>
      </c>
      <c r="E65" s="50">
        <v>0.941673338</v>
      </c>
      <c r="G65" s="46" t="s">
        <v>0</v>
      </c>
      <c r="H65" s="20">
        <f t="shared" si="1"/>
        <v>0.9827713329</v>
      </c>
      <c r="J65" s="46" t="s">
        <v>2</v>
      </c>
      <c r="K65" s="130">
        <f t="shared" si="2"/>
        <v>0.92</v>
      </c>
    </row>
    <row r="66">
      <c r="A66" s="46" t="s">
        <v>115</v>
      </c>
      <c r="B66" s="50">
        <v>0.863068104</v>
      </c>
      <c r="D66" s="46" t="s">
        <v>102</v>
      </c>
      <c r="E66" s="50">
        <v>0.941756725</v>
      </c>
      <c r="G66" s="46" t="s">
        <v>102</v>
      </c>
      <c r="H66" s="20">
        <f t="shared" si="1"/>
        <v>0.9833483939</v>
      </c>
      <c r="J66" s="46" t="s">
        <v>6</v>
      </c>
      <c r="K66" s="130">
        <f t="shared" si="2"/>
        <v>0.93</v>
      </c>
    </row>
    <row r="67">
      <c r="A67" s="46" t="s">
        <v>32</v>
      </c>
      <c r="B67" s="50">
        <v>0.8634395</v>
      </c>
      <c r="D67" s="46" t="s">
        <v>30</v>
      </c>
      <c r="E67" s="50">
        <v>0.949338436</v>
      </c>
      <c r="G67" s="46" t="s">
        <v>30</v>
      </c>
      <c r="H67" s="20">
        <f t="shared" si="1"/>
        <v>1.035815918</v>
      </c>
      <c r="J67" s="46" t="s">
        <v>59</v>
      </c>
      <c r="K67" s="130">
        <f t="shared" si="2"/>
        <v>0.93</v>
      </c>
    </row>
    <row r="68">
      <c r="A68" s="46" t="s">
        <v>117</v>
      </c>
      <c r="B68" s="50">
        <v>0.900261819</v>
      </c>
      <c r="D68" s="46" t="s">
        <v>126</v>
      </c>
      <c r="E68" s="50">
        <v>0.952761054</v>
      </c>
      <c r="G68" s="46" t="s">
        <v>126</v>
      </c>
      <c r="H68" s="20">
        <f t="shared" si="1"/>
        <v>1.059501375</v>
      </c>
      <c r="J68" s="46" t="s">
        <v>29</v>
      </c>
      <c r="K68" s="130">
        <f t="shared" si="2"/>
        <v>0.93</v>
      </c>
    </row>
    <row r="69">
      <c r="A69" s="46" t="s">
        <v>118</v>
      </c>
      <c r="B69" s="50">
        <v>0.904825211</v>
      </c>
      <c r="D69" s="46" t="s">
        <v>70</v>
      </c>
      <c r="E69" s="50">
        <v>0.95365274</v>
      </c>
      <c r="G69" s="46" t="s">
        <v>70</v>
      </c>
      <c r="H69" s="20">
        <f t="shared" si="1"/>
        <v>1.065672087</v>
      </c>
      <c r="J69" s="46" t="s">
        <v>14</v>
      </c>
      <c r="K69" s="130">
        <f t="shared" si="2"/>
        <v>0.94</v>
      </c>
    </row>
    <row r="70">
      <c r="A70" s="46" t="s">
        <v>119</v>
      </c>
      <c r="B70" s="50">
        <v>0.878923297</v>
      </c>
      <c r="D70" s="46" t="s">
        <v>8</v>
      </c>
      <c r="E70" s="50">
        <v>0.970306337</v>
      </c>
      <c r="G70" s="46" t="s">
        <v>8</v>
      </c>
      <c r="H70" s="20">
        <f t="shared" si="1"/>
        <v>1.180919556</v>
      </c>
      <c r="J70" s="46" t="s">
        <v>0</v>
      </c>
      <c r="K70" s="130">
        <f t="shared" si="2"/>
        <v>0.94</v>
      </c>
    </row>
    <row r="71">
      <c r="A71" s="46" t="s">
        <v>120</v>
      </c>
      <c r="B71" s="50">
        <v>0.878744006</v>
      </c>
      <c r="D71" s="46" t="s">
        <v>60</v>
      </c>
      <c r="E71" s="50">
        <v>0.974395156</v>
      </c>
      <c r="G71" s="46" t="s">
        <v>60</v>
      </c>
      <c r="H71" s="20">
        <f t="shared" si="1"/>
        <v>1.209215307</v>
      </c>
      <c r="J71" s="46" t="s">
        <v>102</v>
      </c>
      <c r="K71" s="130">
        <f t="shared" si="2"/>
        <v>0.94</v>
      </c>
    </row>
    <row r="72">
      <c r="A72" s="46" t="s">
        <v>122</v>
      </c>
      <c r="B72" s="50">
        <v>0.666171908</v>
      </c>
      <c r="D72" s="46" t="s">
        <v>143</v>
      </c>
      <c r="E72" s="50">
        <v>0.984801114</v>
      </c>
      <c r="G72" s="46" t="s">
        <v>143</v>
      </c>
      <c r="H72" s="20">
        <f t="shared" si="1"/>
        <v>1.281227397</v>
      </c>
      <c r="J72" s="46" t="s">
        <v>30</v>
      </c>
      <c r="K72" s="130">
        <f t="shared" si="2"/>
        <v>0.95</v>
      </c>
    </row>
    <row r="73">
      <c r="J73" s="46" t="s">
        <v>126</v>
      </c>
      <c r="K73" s="130">
        <f t="shared" si="2"/>
        <v>0.95</v>
      </c>
    </row>
    <row r="74">
      <c r="J74" s="46" t="s">
        <v>70</v>
      </c>
      <c r="K74" s="130">
        <f t="shared" si="2"/>
        <v>0.95</v>
      </c>
    </row>
    <row r="75">
      <c r="J75" s="46" t="s">
        <v>8</v>
      </c>
      <c r="K75" s="130">
        <f t="shared" si="2"/>
        <v>0.97</v>
      </c>
    </row>
    <row r="76">
      <c r="J76" s="46" t="s">
        <v>60</v>
      </c>
      <c r="K76" s="130">
        <f t="shared" si="2"/>
        <v>0.97</v>
      </c>
    </row>
    <row r="77">
      <c r="J77" s="46" t="s">
        <v>143</v>
      </c>
      <c r="K77" s="130">
        <f t="shared" si="2"/>
        <v>0.98</v>
      </c>
    </row>
    <row r="98">
      <c r="D98" s="90" t="s">
        <v>175</v>
      </c>
      <c r="E98" s="109" t="s">
        <v>284</v>
      </c>
      <c r="G98" s="90" t="s">
        <v>175</v>
      </c>
      <c r="H98" s="109" t="s">
        <v>242</v>
      </c>
    </row>
    <row r="99">
      <c r="D99" s="46" t="s">
        <v>49</v>
      </c>
      <c r="E99" s="50">
        <v>0.719671786</v>
      </c>
      <c r="G99" s="46" t="s">
        <v>49</v>
      </c>
      <c r="H99" s="20">
        <f t="shared" ref="H99:H154" si="3">(E99 - 0.79966) / $Q$3</f>
        <v>-0.5535404265</v>
      </c>
    </row>
    <row r="100">
      <c r="D100" s="46" t="s">
        <v>123</v>
      </c>
      <c r="E100" s="50">
        <v>0.724089622</v>
      </c>
      <c r="G100" s="46" t="s">
        <v>123</v>
      </c>
      <c r="H100" s="20">
        <f t="shared" si="3"/>
        <v>-0.5229677871</v>
      </c>
    </row>
    <row r="101">
      <c r="D101" s="46" t="s">
        <v>65</v>
      </c>
      <c r="E101" s="50">
        <v>0.728614807</v>
      </c>
      <c r="G101" s="46" t="s">
        <v>65</v>
      </c>
      <c r="H101" s="20">
        <f t="shared" si="3"/>
        <v>-0.4916522631</v>
      </c>
      <c r="J101" s="124" t="s">
        <v>288</v>
      </c>
      <c r="K101" s="112"/>
      <c r="L101" s="112"/>
      <c r="M101" s="112"/>
      <c r="N101" s="112"/>
      <c r="O101" s="113"/>
    </row>
    <row r="102">
      <c r="D102" s="46" t="s">
        <v>166</v>
      </c>
      <c r="E102" s="50">
        <v>0.740167618</v>
      </c>
      <c r="G102" s="46" t="s">
        <v>166</v>
      </c>
      <c r="H102" s="20">
        <f t="shared" si="3"/>
        <v>-0.4117036356</v>
      </c>
      <c r="J102" s="136"/>
      <c r="K102" s="1" t="s">
        <v>244</v>
      </c>
      <c r="L102" s="1" t="s">
        <v>245</v>
      </c>
      <c r="M102" s="1" t="s">
        <v>246</v>
      </c>
      <c r="N102" s="1" t="s">
        <v>247</v>
      </c>
      <c r="O102" s="117" t="s">
        <v>248</v>
      </c>
    </row>
    <row r="103">
      <c r="D103" s="46" t="s">
        <v>44</v>
      </c>
      <c r="E103" s="50">
        <v>0.750399292</v>
      </c>
      <c r="G103" s="46" t="s">
        <v>44</v>
      </c>
      <c r="H103" s="20">
        <f t="shared" si="3"/>
        <v>-0.3408976392</v>
      </c>
      <c r="J103" s="141" t="s">
        <v>283</v>
      </c>
      <c r="K103" s="4">
        <f>E99</f>
        <v>0.719671786</v>
      </c>
      <c r="L103" s="20">
        <f>QUARTILE($E$99:$E$154, 1)</f>
        <v>0.81810917</v>
      </c>
      <c r="M103" s="4">
        <f>MEDIAN($E$99:$E$154)</f>
        <v>0.8758001925</v>
      </c>
      <c r="N103" s="20">
        <f>QUARTILE($E$99:$E$154, 3)</f>
        <v>0.9168187678</v>
      </c>
      <c r="O103" s="142">
        <f>E154</f>
        <v>0.984801114</v>
      </c>
    </row>
    <row r="104">
      <c r="D104" s="46" t="s">
        <v>61</v>
      </c>
      <c r="E104" s="50">
        <v>0.754490972</v>
      </c>
      <c r="G104" s="46" t="s">
        <v>61</v>
      </c>
      <c r="H104" s="20">
        <f t="shared" si="3"/>
        <v>-0.312582089</v>
      </c>
    </row>
    <row r="105">
      <c r="D105" s="46" t="s">
        <v>155</v>
      </c>
      <c r="E105" s="50">
        <v>0.754739821</v>
      </c>
      <c r="G105" s="46" t="s">
        <v>155</v>
      </c>
      <c r="H105" s="20">
        <f t="shared" si="3"/>
        <v>-0.3108599855</v>
      </c>
    </row>
    <row r="106">
      <c r="D106" s="46" t="s">
        <v>58</v>
      </c>
      <c r="E106" s="50">
        <v>0.772380829</v>
      </c>
      <c r="G106" s="46" t="s">
        <v>58</v>
      </c>
      <c r="H106" s="20">
        <f t="shared" si="3"/>
        <v>-0.1887793613</v>
      </c>
    </row>
    <row r="107">
      <c r="D107" s="46" t="s">
        <v>161</v>
      </c>
      <c r="E107" s="50">
        <v>0.775247753</v>
      </c>
      <c r="G107" s="46" t="s">
        <v>161</v>
      </c>
      <c r="H107" s="20">
        <f t="shared" si="3"/>
        <v>-0.1689394592</v>
      </c>
    </row>
    <row r="108">
      <c r="D108" s="46" t="s">
        <v>46</v>
      </c>
      <c r="E108" s="50">
        <v>0.78360188</v>
      </c>
      <c r="G108" s="46" t="s">
        <v>46</v>
      </c>
      <c r="H108" s="20">
        <f t="shared" si="3"/>
        <v>-0.1111266042</v>
      </c>
    </row>
    <row r="109">
      <c r="D109" s="46" t="s">
        <v>16</v>
      </c>
      <c r="E109" s="50">
        <v>0.800070286</v>
      </c>
      <c r="G109" s="46" t="s">
        <v>16</v>
      </c>
      <c r="H109" s="20">
        <f t="shared" si="3"/>
        <v>0.002839291892</v>
      </c>
    </row>
    <row r="110">
      <c r="D110" s="46" t="s">
        <v>63</v>
      </c>
      <c r="E110" s="50">
        <v>0.806016386</v>
      </c>
      <c r="G110" s="46" t="s">
        <v>63</v>
      </c>
      <c r="H110" s="20">
        <f t="shared" si="3"/>
        <v>0.04398793824</v>
      </c>
    </row>
    <row r="111">
      <c r="D111" s="46" t="s">
        <v>104</v>
      </c>
      <c r="E111" s="50">
        <v>0.81003511</v>
      </c>
      <c r="G111" s="46" t="s">
        <v>104</v>
      </c>
      <c r="H111" s="20">
        <f t="shared" si="3"/>
        <v>0.07179861292</v>
      </c>
    </row>
    <row r="112">
      <c r="D112" s="46" t="s">
        <v>35</v>
      </c>
      <c r="E112" s="50">
        <v>0.811169267</v>
      </c>
      <c r="G112" s="46" t="s">
        <v>35</v>
      </c>
      <c r="H112" s="20">
        <f t="shared" si="3"/>
        <v>0.07964729109</v>
      </c>
    </row>
    <row r="113">
      <c r="D113" s="46" t="s">
        <v>56</v>
      </c>
      <c r="E113" s="50">
        <v>0.820422471</v>
      </c>
      <c r="G113" s="46" t="s">
        <v>56</v>
      </c>
      <c r="H113" s="20">
        <f t="shared" si="3"/>
        <v>0.1436820061</v>
      </c>
    </row>
    <row r="114">
      <c r="D114" s="46" t="s">
        <v>93</v>
      </c>
      <c r="E114" s="50">
        <v>0.822743475</v>
      </c>
      <c r="G114" s="46" t="s">
        <v>93</v>
      </c>
      <c r="H114" s="20">
        <f t="shared" si="3"/>
        <v>0.1597439918</v>
      </c>
    </row>
    <row r="115">
      <c r="D115" s="46" t="s">
        <v>43</v>
      </c>
      <c r="E115" s="50">
        <v>0.823510289</v>
      </c>
      <c r="G115" s="46" t="s">
        <v>43</v>
      </c>
      <c r="H115" s="20">
        <f t="shared" si="3"/>
        <v>0.1650505554</v>
      </c>
    </row>
    <row r="116">
      <c r="D116" s="46" t="s">
        <v>57</v>
      </c>
      <c r="E116" s="50">
        <v>0.825139701</v>
      </c>
      <c r="G116" s="46" t="s">
        <v>57</v>
      </c>
      <c r="H116" s="20">
        <f t="shared" si="3"/>
        <v>0.1763265343</v>
      </c>
    </row>
    <row r="117">
      <c r="D117" s="46" t="s">
        <v>27</v>
      </c>
      <c r="E117" s="50">
        <v>0.83033675</v>
      </c>
      <c r="G117" s="46" t="s">
        <v>27</v>
      </c>
      <c r="H117" s="20">
        <f t="shared" si="3"/>
        <v>0.2122915419</v>
      </c>
    </row>
    <row r="118">
      <c r="D118" s="46" t="s">
        <v>68</v>
      </c>
      <c r="E118" s="50">
        <v>0.834076643</v>
      </c>
      <c r="G118" s="46" t="s">
        <v>68</v>
      </c>
      <c r="H118" s="20">
        <f t="shared" si="3"/>
        <v>0.2381726294</v>
      </c>
    </row>
    <row r="119">
      <c r="D119" s="46" t="s">
        <v>95</v>
      </c>
      <c r="E119" s="50">
        <v>0.862344146</v>
      </c>
      <c r="G119" s="46" t="s">
        <v>95</v>
      </c>
      <c r="H119" s="20">
        <f t="shared" si="3"/>
        <v>0.4337915198</v>
      </c>
    </row>
    <row r="120">
      <c r="D120" s="46" t="s">
        <v>115</v>
      </c>
      <c r="E120" s="50">
        <v>0.863068104</v>
      </c>
      <c r="G120" s="46" t="s">
        <v>115</v>
      </c>
      <c r="H120" s="20">
        <f t="shared" si="3"/>
        <v>0.4388015081</v>
      </c>
    </row>
    <row r="121">
      <c r="D121" s="46" t="s">
        <v>32</v>
      </c>
      <c r="E121" s="50">
        <v>0.8634395</v>
      </c>
      <c r="G121" s="46" t="s">
        <v>32</v>
      </c>
      <c r="H121" s="20">
        <f t="shared" si="3"/>
        <v>0.4413716705</v>
      </c>
    </row>
    <row r="122">
      <c r="D122" s="46" t="s">
        <v>11</v>
      </c>
      <c r="E122" s="50">
        <v>0.865514636</v>
      </c>
      <c r="G122" s="46" t="s">
        <v>11</v>
      </c>
      <c r="H122" s="20">
        <f t="shared" si="3"/>
        <v>0.455732182</v>
      </c>
    </row>
    <row r="123">
      <c r="D123" s="46" t="s">
        <v>4</v>
      </c>
      <c r="E123" s="50">
        <v>0.865809739</v>
      </c>
      <c r="G123" s="46" t="s">
        <v>4</v>
      </c>
      <c r="H123" s="20">
        <f t="shared" si="3"/>
        <v>0.4577743759</v>
      </c>
    </row>
    <row r="124">
      <c r="D124" s="46" t="s">
        <v>111</v>
      </c>
      <c r="E124" s="50">
        <v>0.866995156</v>
      </c>
      <c r="G124" s="46" t="s">
        <v>111</v>
      </c>
      <c r="H124" s="20">
        <f t="shared" si="3"/>
        <v>0.4659777873</v>
      </c>
    </row>
    <row r="125">
      <c r="D125" s="46" t="s">
        <v>17</v>
      </c>
      <c r="E125" s="50">
        <v>0.869363606</v>
      </c>
      <c r="G125" s="46" t="s">
        <v>17</v>
      </c>
      <c r="H125" s="20">
        <f t="shared" si="3"/>
        <v>0.4823681123</v>
      </c>
    </row>
    <row r="126">
      <c r="D126" s="46" t="s">
        <v>13</v>
      </c>
      <c r="E126" s="50">
        <v>0.875312984</v>
      </c>
      <c r="G126" s="46" t="s">
        <v>13</v>
      </c>
      <c r="H126" s="20">
        <f t="shared" si="3"/>
        <v>0.5235394434</v>
      </c>
    </row>
    <row r="127">
      <c r="D127" s="46" t="s">
        <v>37</v>
      </c>
      <c r="E127" s="50">
        <v>0.876287401</v>
      </c>
      <c r="G127" s="46" t="s">
        <v>37</v>
      </c>
      <c r="H127" s="20">
        <f t="shared" si="3"/>
        <v>0.5302826768</v>
      </c>
    </row>
    <row r="128">
      <c r="D128" s="46" t="s">
        <v>52</v>
      </c>
      <c r="E128" s="50">
        <v>0.87694943</v>
      </c>
      <c r="G128" s="46" t="s">
        <v>52</v>
      </c>
      <c r="H128" s="20">
        <f t="shared" si="3"/>
        <v>0.5348640995</v>
      </c>
    </row>
    <row r="129">
      <c r="D129" s="46" t="s">
        <v>120</v>
      </c>
      <c r="E129" s="50">
        <v>0.878744006</v>
      </c>
      <c r="G129" s="46" t="s">
        <v>120</v>
      </c>
      <c r="H129" s="20">
        <f t="shared" si="3"/>
        <v>0.5472830587</v>
      </c>
    </row>
    <row r="130">
      <c r="D130" s="46" t="s">
        <v>119</v>
      </c>
      <c r="E130" s="50">
        <v>0.878923297</v>
      </c>
      <c r="G130" s="46" t="s">
        <v>119</v>
      </c>
      <c r="H130" s="20">
        <f t="shared" si="3"/>
        <v>0.5485238017</v>
      </c>
    </row>
    <row r="131">
      <c r="D131" s="46" t="s">
        <v>107</v>
      </c>
      <c r="E131" s="50">
        <v>0.880787432</v>
      </c>
      <c r="G131" s="46" t="s">
        <v>107</v>
      </c>
      <c r="H131" s="20">
        <f t="shared" si="3"/>
        <v>0.5614241282</v>
      </c>
    </row>
    <row r="132">
      <c r="D132" s="46" t="s">
        <v>26</v>
      </c>
      <c r="E132" s="50">
        <v>0.886446774</v>
      </c>
      <c r="G132" s="46" t="s">
        <v>26</v>
      </c>
      <c r="H132" s="20">
        <f t="shared" si="3"/>
        <v>0.6005883304</v>
      </c>
    </row>
    <row r="133">
      <c r="D133" s="46" t="s">
        <v>50</v>
      </c>
      <c r="E133" s="50">
        <v>0.886761963</v>
      </c>
      <c r="G133" s="46" t="s">
        <v>50</v>
      </c>
      <c r="H133" s="20">
        <f t="shared" si="3"/>
        <v>0.6027695249</v>
      </c>
    </row>
    <row r="134">
      <c r="D134" s="46" t="s">
        <v>34</v>
      </c>
      <c r="E134" s="50">
        <v>0.893329561</v>
      </c>
      <c r="G134" s="46" t="s">
        <v>34</v>
      </c>
      <c r="H134" s="20">
        <f t="shared" si="3"/>
        <v>0.6482191083</v>
      </c>
    </row>
    <row r="135">
      <c r="D135" s="46" t="s">
        <v>117</v>
      </c>
      <c r="E135" s="50">
        <v>0.900261819</v>
      </c>
      <c r="G135" s="46" t="s">
        <v>117</v>
      </c>
      <c r="H135" s="20">
        <f t="shared" si="3"/>
        <v>0.696192239</v>
      </c>
    </row>
    <row r="136">
      <c r="D136" s="46" t="s">
        <v>53</v>
      </c>
      <c r="E136" s="50">
        <v>0.901608407</v>
      </c>
      <c r="G136" s="46" t="s">
        <v>53</v>
      </c>
      <c r="H136" s="20">
        <f t="shared" si="3"/>
        <v>0.7055109981</v>
      </c>
    </row>
    <row r="137">
      <c r="D137" s="46" t="s">
        <v>118</v>
      </c>
      <c r="E137" s="50">
        <v>0.904825211</v>
      </c>
      <c r="G137" s="46" t="s">
        <v>118</v>
      </c>
      <c r="H137" s="20">
        <f t="shared" si="3"/>
        <v>0.727772166</v>
      </c>
    </row>
    <row r="138">
      <c r="D138" s="46" t="s">
        <v>69</v>
      </c>
      <c r="E138" s="50">
        <v>0.906079292</v>
      </c>
      <c r="G138" s="46" t="s">
        <v>69</v>
      </c>
      <c r="H138" s="20">
        <f t="shared" si="3"/>
        <v>0.7364507512</v>
      </c>
    </row>
    <row r="139">
      <c r="D139" s="46" t="s">
        <v>128</v>
      </c>
      <c r="E139" s="50">
        <v>0.90998435</v>
      </c>
      <c r="G139" s="46" t="s">
        <v>128</v>
      </c>
      <c r="H139" s="20">
        <f t="shared" si="3"/>
        <v>0.7634748259</v>
      </c>
    </row>
    <row r="140">
      <c r="D140" s="46" t="s">
        <v>12</v>
      </c>
      <c r="E140" s="50">
        <v>0.915808022</v>
      </c>
      <c r="G140" s="46" t="s">
        <v>12</v>
      </c>
      <c r="H140" s="20">
        <f t="shared" si="3"/>
        <v>0.8037762368</v>
      </c>
    </row>
    <row r="141">
      <c r="D141" s="46" t="s">
        <v>96</v>
      </c>
      <c r="E141" s="50">
        <v>0.919851005</v>
      </c>
      <c r="G141" s="46" t="s">
        <v>96</v>
      </c>
      <c r="H141" s="20">
        <f t="shared" si="3"/>
        <v>0.8317547905</v>
      </c>
    </row>
    <row r="142">
      <c r="D142" s="46" t="s">
        <v>2</v>
      </c>
      <c r="E142" s="50">
        <v>0.922732711</v>
      </c>
      <c r="G142" s="46" t="s">
        <v>2</v>
      </c>
      <c r="H142" s="20">
        <f t="shared" si="3"/>
        <v>0.851696988</v>
      </c>
    </row>
    <row r="143">
      <c r="D143" s="46" t="s">
        <v>6</v>
      </c>
      <c r="E143" s="50">
        <v>0.929101527</v>
      </c>
      <c r="G143" s="46" t="s">
        <v>6</v>
      </c>
      <c r="H143" s="20">
        <f t="shared" si="3"/>
        <v>0.8957709453</v>
      </c>
    </row>
    <row r="144">
      <c r="D144" s="46" t="s">
        <v>59</v>
      </c>
      <c r="E144" s="50">
        <v>0.933332503</v>
      </c>
      <c r="G144" s="46" t="s">
        <v>59</v>
      </c>
      <c r="H144" s="20">
        <f t="shared" si="3"/>
        <v>0.9250504622</v>
      </c>
    </row>
    <row r="145">
      <c r="D145" s="46" t="s">
        <v>29</v>
      </c>
      <c r="E145" s="50">
        <v>0.933899879</v>
      </c>
      <c r="G145" s="46" t="s">
        <v>29</v>
      </c>
      <c r="H145" s="20">
        <f t="shared" si="3"/>
        <v>0.92897686</v>
      </c>
    </row>
    <row r="146">
      <c r="D146" s="46" t="s">
        <v>14</v>
      </c>
      <c r="E146" s="50">
        <v>0.937058866</v>
      </c>
      <c r="G146" s="46" t="s">
        <v>14</v>
      </c>
      <c r="H146" s="20">
        <f t="shared" si="3"/>
        <v>0.9508379184</v>
      </c>
    </row>
    <row r="147">
      <c r="D147" s="46" t="s">
        <v>0</v>
      </c>
      <c r="E147" s="50">
        <v>0.941673338</v>
      </c>
      <c r="G147" s="46" t="s">
        <v>0</v>
      </c>
      <c r="H147" s="20">
        <f t="shared" si="3"/>
        <v>0.9827713329</v>
      </c>
    </row>
    <row r="148">
      <c r="D148" s="46" t="s">
        <v>102</v>
      </c>
      <c r="E148" s="50">
        <v>0.941756725</v>
      </c>
      <c r="G148" s="46" t="s">
        <v>102</v>
      </c>
      <c r="H148" s="20">
        <f t="shared" si="3"/>
        <v>0.9833483939</v>
      </c>
    </row>
    <row r="149">
      <c r="D149" s="46" t="s">
        <v>30</v>
      </c>
      <c r="E149" s="50">
        <v>0.949338436</v>
      </c>
      <c r="G149" s="46" t="s">
        <v>30</v>
      </c>
      <c r="H149" s="20">
        <f t="shared" si="3"/>
        <v>1.035815918</v>
      </c>
    </row>
    <row r="150">
      <c r="D150" s="46" t="s">
        <v>126</v>
      </c>
      <c r="E150" s="50">
        <v>0.952761054</v>
      </c>
      <c r="G150" s="46" t="s">
        <v>126</v>
      </c>
      <c r="H150" s="20">
        <f t="shared" si="3"/>
        <v>1.059501375</v>
      </c>
    </row>
    <row r="151">
      <c r="D151" s="46" t="s">
        <v>70</v>
      </c>
      <c r="E151" s="50">
        <v>0.95365274</v>
      </c>
      <c r="G151" s="46" t="s">
        <v>70</v>
      </c>
      <c r="H151" s="20">
        <f t="shared" si="3"/>
        <v>1.065672087</v>
      </c>
    </row>
    <row r="152">
      <c r="D152" s="46" t="s">
        <v>8</v>
      </c>
      <c r="E152" s="50">
        <v>0.970306337</v>
      </c>
      <c r="G152" s="46" t="s">
        <v>8</v>
      </c>
      <c r="H152" s="20">
        <f t="shared" si="3"/>
        <v>1.180919556</v>
      </c>
    </row>
    <row r="153">
      <c r="D153" s="46" t="s">
        <v>60</v>
      </c>
      <c r="E153" s="50">
        <v>0.974395156</v>
      </c>
      <c r="G153" s="46" t="s">
        <v>60</v>
      </c>
      <c r="H153" s="20">
        <f t="shared" si="3"/>
        <v>1.209215307</v>
      </c>
    </row>
    <row r="154">
      <c r="D154" s="46" t="s">
        <v>143</v>
      </c>
      <c r="E154" s="50">
        <v>0.984801114</v>
      </c>
      <c r="G154" s="46" t="s">
        <v>143</v>
      </c>
      <c r="H154" s="20">
        <f t="shared" si="3"/>
        <v>1.281227397</v>
      </c>
    </row>
  </sheetData>
  <mergeCells count="7">
    <mergeCell ref="J1:Y1"/>
    <mergeCell ref="N6:U6"/>
    <mergeCell ref="N7:N32"/>
    <mergeCell ref="O34:U34"/>
    <mergeCell ref="M40:R40"/>
    <mergeCell ref="U40:W40"/>
    <mergeCell ref="J101:O10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0"/>
    <col customWidth="1" min="11" max="11" width="17.75"/>
  </cols>
  <sheetData>
    <row r="1">
      <c r="A1" s="90" t="s">
        <v>175</v>
      </c>
      <c r="B1" s="154" t="s">
        <v>176</v>
      </c>
      <c r="C1" s="17" t="s">
        <v>181</v>
      </c>
      <c r="E1" s="90" t="s">
        <v>175</v>
      </c>
      <c r="F1" s="129" t="s">
        <v>289</v>
      </c>
      <c r="H1" s="90" t="s">
        <v>175</v>
      </c>
      <c r="I1" s="109" t="s">
        <v>242</v>
      </c>
      <c r="K1" s="111" t="s">
        <v>290</v>
      </c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>
      <c r="A2" s="46" t="s">
        <v>123</v>
      </c>
      <c r="B2" s="46" t="s">
        <v>15</v>
      </c>
      <c r="C2" s="50">
        <v>69.17500305</v>
      </c>
      <c r="E2" s="46" t="s">
        <v>49</v>
      </c>
      <c r="F2" s="50">
        <v>53.125</v>
      </c>
      <c r="H2" s="46" t="s">
        <v>49</v>
      </c>
      <c r="I2" s="20">
        <f t="shared" ref="I2:I72" si="1">(F2-$K$3) / $R$3</f>
        <v>-2.219699961</v>
      </c>
      <c r="K2" s="99" t="s">
        <v>249</v>
      </c>
      <c r="L2" s="100" t="s">
        <v>250</v>
      </c>
      <c r="M2" s="145" t="s">
        <v>291</v>
      </c>
      <c r="N2" s="102" t="s">
        <v>252</v>
      </c>
      <c r="O2" s="145" t="s">
        <v>253</v>
      </c>
      <c r="P2" s="145" t="s">
        <v>254</v>
      </c>
      <c r="Q2" s="102" t="s">
        <v>255</v>
      </c>
      <c r="R2" s="102" t="s">
        <v>256</v>
      </c>
      <c r="S2" s="102" t="s">
        <v>257</v>
      </c>
      <c r="T2" s="102" t="s">
        <v>258</v>
      </c>
      <c r="U2" s="102" t="s">
        <v>259</v>
      </c>
      <c r="V2" s="146" t="s">
        <v>260</v>
      </c>
      <c r="W2" s="102" t="s">
        <v>261</v>
      </c>
      <c r="X2" s="102" t="s">
        <v>262</v>
      </c>
      <c r="Y2" s="102" t="s">
        <v>263</v>
      </c>
      <c r="Z2" s="147" t="s">
        <v>264</v>
      </c>
    </row>
    <row r="3">
      <c r="A3" s="46" t="s">
        <v>34</v>
      </c>
      <c r="B3" s="46" t="s">
        <v>5</v>
      </c>
      <c r="C3" s="50">
        <v>67.25</v>
      </c>
      <c r="E3" s="46" t="s">
        <v>122</v>
      </c>
      <c r="F3" s="50">
        <v>54.52500153</v>
      </c>
      <c r="H3" s="46" t="s">
        <v>122</v>
      </c>
      <c r="I3" s="20">
        <f t="shared" si="1"/>
        <v>-1.974702693</v>
      </c>
      <c r="K3" s="106">
        <f>AVERAGE(F2:F72)</f>
        <v>65.8091551</v>
      </c>
      <c r="L3" s="107">
        <f>MODE(F2:F72)</f>
        <v>56.52500153</v>
      </c>
      <c r="M3" s="108">
        <f>MODE(K8:K78)</f>
        <v>71.4</v>
      </c>
      <c r="N3" s="108">
        <f>MEDIAN(F2:F72)</f>
        <v>67.05000305</v>
      </c>
      <c r="O3" s="108">
        <f>F72-F2</f>
        <v>20.80000305</v>
      </c>
      <c r="P3" s="24">
        <f>(R3/K3) * 100</f>
        <v>8.683222998</v>
      </c>
      <c r="Q3" s="24">
        <f>VAR(F2:F72)</f>
        <v>32.65386096</v>
      </c>
      <c r="R3" s="24">
        <f>STDEV(F2:F72)</f>
        <v>5.714355691</v>
      </c>
      <c r="S3" s="24">
        <f>QUARTILE($F$2:$F$72, 1)</f>
        <v>61.64999962</v>
      </c>
      <c r="T3" s="24">
        <f>QUARTILE($F$2:$F$72, 2)</f>
        <v>67.05000305</v>
      </c>
      <c r="U3" s="24">
        <f>QUARTILE($F$2:$F$72, 3)</f>
        <v>71.08750153</v>
      </c>
      <c r="V3" s="24">
        <f>U3-S3</f>
        <v>9.43750191</v>
      </c>
      <c r="W3" s="24">
        <f>PERCENTILE($F$2:$F$72, 0.2)</f>
        <v>59.84999847</v>
      </c>
      <c r="X3" s="24">
        <f>PERCENTILE($F$2:$F$72, 0.4)</f>
        <v>65.59999847</v>
      </c>
      <c r="Y3" s="24">
        <f>PERCENTILE($F$2:$F$72, 0.6)</f>
        <v>69.125</v>
      </c>
      <c r="Z3" s="24">
        <f>PERCENTILE($F$2:$F$72, 0.8)</f>
        <v>71.27500153</v>
      </c>
    </row>
    <row r="4">
      <c r="A4" s="46" t="s">
        <v>35</v>
      </c>
      <c r="B4" s="46" t="s">
        <v>36</v>
      </c>
      <c r="C4" s="50">
        <v>67.92500305</v>
      </c>
      <c r="E4" s="46" t="s">
        <v>162</v>
      </c>
      <c r="F4" s="50">
        <v>54.65000153</v>
      </c>
      <c r="H4" s="46" t="s">
        <v>162</v>
      </c>
      <c r="I4" s="20">
        <f t="shared" si="1"/>
        <v>-1.952827961</v>
      </c>
    </row>
    <row r="5">
      <c r="A5" s="46" t="s">
        <v>0</v>
      </c>
      <c r="B5" s="46" t="s">
        <v>1</v>
      </c>
      <c r="C5" s="50">
        <v>71.125</v>
      </c>
      <c r="E5" s="46" t="s">
        <v>44</v>
      </c>
      <c r="F5" s="50">
        <v>54.72499847</v>
      </c>
      <c r="H5" s="46" t="s">
        <v>44</v>
      </c>
      <c r="I5" s="20">
        <f t="shared" si="1"/>
        <v>-1.939703657</v>
      </c>
    </row>
    <row r="6">
      <c r="A6" s="46" t="s">
        <v>37</v>
      </c>
      <c r="B6" s="46" t="s">
        <v>3</v>
      </c>
      <c r="C6" s="50">
        <v>71.27500153</v>
      </c>
      <c r="E6" s="46" t="s">
        <v>99</v>
      </c>
      <c r="F6" s="50">
        <v>55.29999924</v>
      </c>
      <c r="H6" s="46" t="s">
        <v>99</v>
      </c>
      <c r="I6" s="20">
        <f t="shared" si="1"/>
        <v>-1.839079755</v>
      </c>
    </row>
    <row r="7">
      <c r="A7" s="46" t="s">
        <v>39</v>
      </c>
      <c r="B7" s="46" t="s">
        <v>25</v>
      </c>
      <c r="C7" s="50">
        <v>64.67500305</v>
      </c>
      <c r="E7" s="46" t="s">
        <v>41</v>
      </c>
      <c r="F7" s="50">
        <v>56.40000153</v>
      </c>
      <c r="H7" s="46" t="s">
        <v>41</v>
      </c>
      <c r="I7" s="20">
        <f t="shared" si="1"/>
        <v>-1.646581711</v>
      </c>
      <c r="K7" s="129" t="s">
        <v>292</v>
      </c>
      <c r="O7" s="111" t="s">
        <v>286</v>
      </c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3"/>
    </row>
    <row r="8">
      <c r="A8" s="46" t="s">
        <v>2</v>
      </c>
      <c r="B8" s="46" t="s">
        <v>3</v>
      </c>
      <c r="C8" s="50">
        <v>71.05000305</v>
      </c>
      <c r="E8" s="46" t="s">
        <v>48</v>
      </c>
      <c r="F8" s="50">
        <v>56.52500153</v>
      </c>
      <c r="H8" s="46" t="s">
        <v>48</v>
      </c>
      <c r="I8" s="20">
        <f t="shared" si="1"/>
        <v>-1.624706979</v>
      </c>
      <c r="K8" s="155">
        <f t="shared" ref="K8:K78" si="2">ROUND(F2, 1)</f>
        <v>53.1</v>
      </c>
      <c r="O8" s="134" t="s">
        <v>270</v>
      </c>
      <c r="AH8" s="1">
        <v>5.0</v>
      </c>
      <c r="AJ8" s="21"/>
    </row>
    <row r="9">
      <c r="A9" s="46" t="s">
        <v>41</v>
      </c>
      <c r="B9" s="46" t="s">
        <v>42</v>
      </c>
      <c r="C9" s="50">
        <v>56.40000153</v>
      </c>
      <c r="E9" s="46" t="s">
        <v>149</v>
      </c>
      <c r="F9" s="50">
        <v>56.52500153</v>
      </c>
      <c r="H9" s="46" t="s">
        <v>149</v>
      </c>
      <c r="I9" s="20">
        <f t="shared" si="1"/>
        <v>-1.624706979</v>
      </c>
      <c r="K9" s="155">
        <f t="shared" si="2"/>
        <v>54.5</v>
      </c>
      <c r="O9" s="135"/>
      <c r="AH9" s="1">
        <v>4.0</v>
      </c>
      <c r="AJ9" s="21"/>
    </row>
    <row r="10">
      <c r="A10" s="46" t="s">
        <v>43</v>
      </c>
      <c r="B10" s="46" t="s">
        <v>5</v>
      </c>
      <c r="C10" s="50">
        <v>63.75</v>
      </c>
      <c r="E10" s="46" t="s">
        <v>141</v>
      </c>
      <c r="F10" s="50">
        <v>57.17499924</v>
      </c>
      <c r="H10" s="46" t="s">
        <v>141</v>
      </c>
      <c r="I10" s="20">
        <f t="shared" si="1"/>
        <v>-1.510958773</v>
      </c>
      <c r="K10" s="155">
        <f t="shared" si="2"/>
        <v>54.7</v>
      </c>
      <c r="O10" s="135"/>
      <c r="AH10" s="1">
        <v>4.0</v>
      </c>
      <c r="AJ10" s="21"/>
    </row>
    <row r="11">
      <c r="A11" s="46" t="s">
        <v>44</v>
      </c>
      <c r="B11" s="46" t="s">
        <v>42</v>
      </c>
      <c r="C11" s="50">
        <v>54.72499847</v>
      </c>
      <c r="E11" s="46" t="s">
        <v>112</v>
      </c>
      <c r="F11" s="50">
        <v>57.70000076</v>
      </c>
      <c r="H11" s="46" t="s">
        <v>112</v>
      </c>
      <c r="I11" s="20">
        <f t="shared" si="1"/>
        <v>-1.419084632</v>
      </c>
      <c r="K11" s="155">
        <f t="shared" si="2"/>
        <v>54.7</v>
      </c>
      <c r="O11" s="135"/>
      <c r="AH11" s="1">
        <v>4.0</v>
      </c>
      <c r="AJ11" s="21"/>
    </row>
    <row r="12">
      <c r="A12" s="46" t="s">
        <v>4</v>
      </c>
      <c r="B12" s="46" t="s">
        <v>5</v>
      </c>
      <c r="C12" s="50">
        <v>65.92500305</v>
      </c>
      <c r="E12" s="46" t="s">
        <v>173</v>
      </c>
      <c r="F12" s="50">
        <v>57.90000153</v>
      </c>
      <c r="H12" s="46" t="s">
        <v>173</v>
      </c>
      <c r="I12" s="20">
        <f t="shared" si="1"/>
        <v>-1.384084926</v>
      </c>
      <c r="K12" s="155">
        <f t="shared" si="2"/>
        <v>55.3</v>
      </c>
      <c r="O12" s="135"/>
      <c r="AB12" s="1">
        <v>9.0</v>
      </c>
      <c r="AH12" s="1">
        <v>4.0</v>
      </c>
      <c r="AJ12" s="21"/>
    </row>
    <row r="13">
      <c r="A13" s="46" t="s">
        <v>126</v>
      </c>
      <c r="B13" s="46" t="s">
        <v>15</v>
      </c>
      <c r="C13" s="50">
        <v>66.59999847</v>
      </c>
      <c r="E13" s="46" t="s">
        <v>161</v>
      </c>
      <c r="F13" s="50">
        <v>58.57500076</v>
      </c>
      <c r="H13" s="46" t="s">
        <v>161</v>
      </c>
      <c r="I13" s="20">
        <f t="shared" si="1"/>
        <v>-1.265961507</v>
      </c>
      <c r="K13" s="155">
        <f t="shared" si="2"/>
        <v>56.4</v>
      </c>
      <c r="O13" s="135"/>
      <c r="AB13" s="1">
        <v>9.0</v>
      </c>
      <c r="AD13" s="1">
        <v>9.0</v>
      </c>
      <c r="AF13" s="1">
        <v>9.0</v>
      </c>
      <c r="AH13" s="1">
        <v>3.0</v>
      </c>
      <c r="AI13" s="1">
        <v>8.0</v>
      </c>
      <c r="AJ13" s="21"/>
    </row>
    <row r="14">
      <c r="A14" s="46" t="s">
        <v>46</v>
      </c>
      <c r="B14" s="46" t="s">
        <v>47</v>
      </c>
      <c r="C14" s="50">
        <v>62.09999847</v>
      </c>
      <c r="E14" s="46" t="s">
        <v>62</v>
      </c>
      <c r="F14" s="50">
        <v>59.125</v>
      </c>
      <c r="H14" s="46" t="s">
        <v>62</v>
      </c>
      <c r="I14" s="20">
        <f t="shared" si="1"/>
        <v>-1.169712819</v>
      </c>
      <c r="K14" s="155">
        <f t="shared" si="2"/>
        <v>56.5</v>
      </c>
      <c r="O14" s="135"/>
      <c r="AB14" s="1">
        <v>7.0</v>
      </c>
      <c r="AD14" s="1">
        <v>7.0</v>
      </c>
      <c r="AF14" s="1">
        <v>5.0</v>
      </c>
      <c r="AH14" s="1">
        <v>3.0</v>
      </c>
      <c r="AI14" s="1">
        <v>5.0</v>
      </c>
      <c r="AJ14" s="21"/>
    </row>
    <row r="15">
      <c r="A15" s="46" t="s">
        <v>48</v>
      </c>
      <c r="B15" s="46" t="s">
        <v>42</v>
      </c>
      <c r="C15" s="50">
        <v>56.52500153</v>
      </c>
      <c r="E15" s="46" t="s">
        <v>147</v>
      </c>
      <c r="F15" s="50">
        <v>59.42499924</v>
      </c>
      <c r="H15" s="46" t="s">
        <v>147</v>
      </c>
      <c r="I15" s="20">
        <f t="shared" si="1"/>
        <v>-1.117213595</v>
      </c>
      <c r="K15" s="155">
        <f t="shared" si="2"/>
        <v>56.5</v>
      </c>
      <c r="O15" s="135"/>
      <c r="AA15" s="1">
        <v>7.0</v>
      </c>
      <c r="AB15" s="1">
        <v>6.0</v>
      </c>
      <c r="AD15" s="1">
        <v>5.0</v>
      </c>
      <c r="AF15" s="1">
        <v>3.0</v>
      </c>
      <c r="AG15" s="1">
        <v>4.0</v>
      </c>
      <c r="AH15" s="1">
        <v>2.0</v>
      </c>
      <c r="AI15" s="1">
        <v>4.0</v>
      </c>
      <c r="AJ15" s="21"/>
    </row>
    <row r="16">
      <c r="A16" s="46" t="s">
        <v>6</v>
      </c>
      <c r="B16" s="46" t="s">
        <v>1</v>
      </c>
      <c r="C16" s="50">
        <v>71.44999695</v>
      </c>
      <c r="E16" s="46" t="s">
        <v>110</v>
      </c>
      <c r="F16" s="50">
        <v>59.84999847</v>
      </c>
      <c r="H16" s="46" t="s">
        <v>110</v>
      </c>
      <c r="I16" s="20">
        <f t="shared" si="1"/>
        <v>-1.04283964</v>
      </c>
      <c r="K16" s="155">
        <f t="shared" si="2"/>
        <v>57.2</v>
      </c>
      <c r="O16" s="135"/>
      <c r="Q16" s="1">
        <v>7.0</v>
      </c>
      <c r="T16" s="1">
        <v>9.0</v>
      </c>
      <c r="V16" s="1">
        <v>8.0</v>
      </c>
      <c r="AA16" s="1">
        <v>7.0</v>
      </c>
      <c r="AB16" s="1">
        <v>6.0</v>
      </c>
      <c r="AD16" s="1">
        <v>3.0</v>
      </c>
      <c r="AF16" s="1">
        <v>2.0</v>
      </c>
      <c r="AG16" s="1">
        <v>4.0</v>
      </c>
      <c r="AH16" s="1">
        <v>2.0</v>
      </c>
      <c r="AI16" s="1">
        <v>3.0</v>
      </c>
      <c r="AJ16" s="21"/>
    </row>
    <row r="17">
      <c r="A17" s="46" t="s">
        <v>49</v>
      </c>
      <c r="B17" s="46" t="s">
        <v>42</v>
      </c>
      <c r="C17" s="50">
        <v>53.125</v>
      </c>
      <c r="E17" s="46" t="s">
        <v>98</v>
      </c>
      <c r="F17" s="50">
        <v>60.29999924</v>
      </c>
      <c r="H17" s="46" t="s">
        <v>98</v>
      </c>
      <c r="I17" s="20">
        <f t="shared" si="1"/>
        <v>-0.9640904697</v>
      </c>
      <c r="K17" s="155">
        <f t="shared" si="2"/>
        <v>57.7</v>
      </c>
      <c r="O17" s="135"/>
      <c r="Q17" s="1">
        <v>7.0</v>
      </c>
      <c r="S17" s="1">
        <v>5.0</v>
      </c>
      <c r="T17" s="1">
        <v>7.0</v>
      </c>
      <c r="V17" s="1">
        <v>4.0</v>
      </c>
      <c r="X17" s="1">
        <v>2.0</v>
      </c>
      <c r="Y17" s="1">
        <v>9.0</v>
      </c>
      <c r="Z17" s="1">
        <v>8.0</v>
      </c>
      <c r="AA17" s="1">
        <v>6.0</v>
      </c>
      <c r="AB17" s="1">
        <v>3.0</v>
      </c>
      <c r="AC17" s="1">
        <v>8.0</v>
      </c>
      <c r="AD17" s="1">
        <v>2.0</v>
      </c>
      <c r="AF17" s="1">
        <v>2.0</v>
      </c>
      <c r="AG17" s="1">
        <v>0.0</v>
      </c>
      <c r="AH17" s="1">
        <v>1.0</v>
      </c>
      <c r="AI17" s="1">
        <v>1.0</v>
      </c>
      <c r="AJ17" s="117">
        <v>9.0</v>
      </c>
    </row>
    <row r="18">
      <c r="A18" s="46" t="s">
        <v>50</v>
      </c>
      <c r="B18" s="46" t="s">
        <v>5</v>
      </c>
      <c r="C18" s="50">
        <v>70.44999695</v>
      </c>
      <c r="E18" s="46" t="s">
        <v>166</v>
      </c>
      <c r="F18" s="50">
        <v>61.09999847</v>
      </c>
      <c r="H18" s="46" t="s">
        <v>166</v>
      </c>
      <c r="I18" s="20">
        <f t="shared" si="1"/>
        <v>-0.8240923188</v>
      </c>
      <c r="K18" s="155">
        <f t="shared" si="2"/>
        <v>57.9</v>
      </c>
      <c r="O18" s="135"/>
      <c r="P18" s="1">
        <v>1.0</v>
      </c>
      <c r="Q18" s="1">
        <v>5.0</v>
      </c>
      <c r="R18" s="1">
        <v>3.0</v>
      </c>
      <c r="S18" s="1">
        <v>5.0</v>
      </c>
      <c r="T18" s="1">
        <v>2.0</v>
      </c>
      <c r="U18" s="1">
        <v>6.0</v>
      </c>
      <c r="V18" s="1">
        <v>1.0</v>
      </c>
      <c r="W18" s="1">
        <v>3.0</v>
      </c>
      <c r="X18" s="1">
        <v>1.0</v>
      </c>
      <c r="Y18" s="1">
        <v>1.0</v>
      </c>
      <c r="Z18" s="1">
        <v>2.0</v>
      </c>
      <c r="AA18" s="1">
        <v>3.0</v>
      </c>
      <c r="AB18" s="1">
        <v>1.0</v>
      </c>
      <c r="AC18" s="1">
        <v>6.0</v>
      </c>
      <c r="AD18" s="1">
        <v>1.0</v>
      </c>
      <c r="AE18" s="1">
        <v>5.0</v>
      </c>
      <c r="AF18" s="1">
        <v>1.0</v>
      </c>
      <c r="AG18" s="1">
        <v>0.0</v>
      </c>
      <c r="AH18" s="1">
        <v>1.0</v>
      </c>
      <c r="AI18" s="1">
        <v>1.0</v>
      </c>
      <c r="AJ18" s="117">
        <v>1.0</v>
      </c>
    </row>
    <row r="19">
      <c r="A19" s="46" t="s">
        <v>52</v>
      </c>
      <c r="B19" s="46" t="s">
        <v>5</v>
      </c>
      <c r="C19" s="50">
        <v>69.52500153</v>
      </c>
      <c r="E19" s="46" t="s">
        <v>67</v>
      </c>
      <c r="F19" s="50">
        <v>61.20000076</v>
      </c>
      <c r="H19" s="46" t="s">
        <v>67</v>
      </c>
      <c r="I19" s="20">
        <f t="shared" si="1"/>
        <v>-0.8065921324</v>
      </c>
      <c r="K19" s="155">
        <f t="shared" si="2"/>
        <v>58.6</v>
      </c>
      <c r="O19" s="136"/>
      <c r="P19" s="35">
        <v>53.0</v>
      </c>
      <c r="Q19" s="36">
        <v>54.0</v>
      </c>
      <c r="R19" s="36">
        <v>55.0</v>
      </c>
      <c r="S19" s="36">
        <v>56.0</v>
      </c>
      <c r="T19" s="36">
        <v>57.0</v>
      </c>
      <c r="U19" s="36">
        <v>58.0</v>
      </c>
      <c r="V19" s="36">
        <v>59.0</v>
      </c>
      <c r="W19" s="36">
        <v>60.0</v>
      </c>
      <c r="X19" s="36">
        <v>61.0</v>
      </c>
      <c r="Y19" s="36">
        <v>62.0</v>
      </c>
      <c r="Z19" s="36">
        <v>63.0</v>
      </c>
      <c r="AA19" s="36">
        <v>64.0</v>
      </c>
      <c r="AB19" s="36">
        <v>65.0</v>
      </c>
      <c r="AC19" s="36">
        <v>66.0</v>
      </c>
      <c r="AD19" s="36">
        <v>67.0</v>
      </c>
      <c r="AE19" s="36">
        <v>68.0</v>
      </c>
      <c r="AF19" s="36">
        <v>69.0</v>
      </c>
      <c r="AG19" s="36">
        <v>70.0</v>
      </c>
      <c r="AH19" s="36">
        <v>71.0</v>
      </c>
      <c r="AI19" s="36">
        <v>72.0</v>
      </c>
      <c r="AJ19" s="119">
        <v>73.0</v>
      </c>
    </row>
    <row r="20">
      <c r="A20" s="46" t="s">
        <v>147</v>
      </c>
      <c r="B20" s="46" t="s">
        <v>42</v>
      </c>
      <c r="C20" s="50">
        <v>59.42499924</v>
      </c>
      <c r="E20" s="46" t="s">
        <v>46</v>
      </c>
      <c r="F20" s="50">
        <v>62.09999847</v>
      </c>
      <c r="H20" s="46" t="s">
        <v>46</v>
      </c>
      <c r="I20" s="20">
        <f t="shared" si="1"/>
        <v>-0.6490944618</v>
      </c>
      <c r="K20" s="155">
        <f t="shared" si="2"/>
        <v>59.1</v>
      </c>
      <c r="O20" s="137"/>
      <c r="P20" s="152" t="s">
        <v>271</v>
      </c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3"/>
    </row>
    <row r="21">
      <c r="A21" s="46" t="s">
        <v>141</v>
      </c>
      <c r="B21" s="46" t="s">
        <v>42</v>
      </c>
      <c r="C21" s="50">
        <v>57.17499924</v>
      </c>
      <c r="E21" s="46" t="s">
        <v>63</v>
      </c>
      <c r="F21" s="50">
        <v>62.90000153</v>
      </c>
      <c r="H21" s="46" t="s">
        <v>63</v>
      </c>
      <c r="I21" s="20">
        <f t="shared" si="1"/>
        <v>-0.5090956407</v>
      </c>
      <c r="K21" s="155">
        <f t="shared" si="2"/>
        <v>59.4</v>
      </c>
    </row>
    <row r="22">
      <c r="A22" s="46" t="s">
        <v>53</v>
      </c>
      <c r="B22" s="46" t="s">
        <v>5</v>
      </c>
      <c r="C22" s="50">
        <v>70.0</v>
      </c>
      <c r="E22" s="46" t="s">
        <v>68</v>
      </c>
      <c r="F22" s="50">
        <v>63.17499924</v>
      </c>
      <c r="H22" s="46" t="s">
        <v>68</v>
      </c>
      <c r="I22" s="20">
        <f t="shared" si="1"/>
        <v>-0.4609716308</v>
      </c>
      <c r="K22" s="155">
        <f t="shared" si="2"/>
        <v>59.8</v>
      </c>
    </row>
    <row r="23">
      <c r="A23" s="46" t="s">
        <v>128</v>
      </c>
      <c r="B23" s="46" t="s">
        <v>15</v>
      </c>
      <c r="C23" s="50">
        <v>69.125</v>
      </c>
      <c r="E23" s="46" t="s">
        <v>43</v>
      </c>
      <c r="F23" s="50">
        <v>63.75</v>
      </c>
      <c r="H23" s="46" t="s">
        <v>43</v>
      </c>
      <c r="I23" s="20">
        <f t="shared" si="1"/>
        <v>-0.36034773</v>
      </c>
      <c r="K23" s="155">
        <f t="shared" si="2"/>
        <v>60.3</v>
      </c>
    </row>
    <row r="24">
      <c r="A24" s="46" t="s">
        <v>8</v>
      </c>
      <c r="B24" s="46" t="s">
        <v>3</v>
      </c>
      <c r="C24" s="50">
        <v>71.375</v>
      </c>
      <c r="E24" s="46" t="s">
        <v>65</v>
      </c>
      <c r="F24" s="50">
        <v>64.27500153</v>
      </c>
      <c r="H24" s="46" t="s">
        <v>65</v>
      </c>
      <c r="I24" s="20">
        <f t="shared" si="1"/>
        <v>-0.2684735874</v>
      </c>
      <c r="K24" s="155">
        <f t="shared" si="2"/>
        <v>61.1</v>
      </c>
    </row>
    <row r="25">
      <c r="A25" s="46" t="s">
        <v>56</v>
      </c>
      <c r="B25" s="46" t="s">
        <v>5</v>
      </c>
      <c r="C25" s="50">
        <v>64.59999847</v>
      </c>
      <c r="E25" s="46" t="s">
        <v>56</v>
      </c>
      <c r="F25" s="50">
        <v>64.59999847</v>
      </c>
      <c r="H25" s="46" t="s">
        <v>56</v>
      </c>
      <c r="I25" s="20">
        <f t="shared" si="1"/>
        <v>-0.2115998193</v>
      </c>
      <c r="K25" s="155">
        <f t="shared" si="2"/>
        <v>61.2</v>
      </c>
    </row>
    <row r="26">
      <c r="A26" s="46" t="s">
        <v>57</v>
      </c>
      <c r="B26" s="46" t="s">
        <v>5</v>
      </c>
      <c r="C26" s="50">
        <v>69.25</v>
      </c>
      <c r="E26" s="46" t="s">
        <v>39</v>
      </c>
      <c r="F26" s="50">
        <v>64.67500305</v>
      </c>
      <c r="H26" s="46" t="s">
        <v>39</v>
      </c>
      <c r="I26" s="20">
        <f t="shared" si="1"/>
        <v>-0.1984741786</v>
      </c>
      <c r="K26" s="155">
        <f t="shared" si="2"/>
        <v>62.1</v>
      </c>
      <c r="N26" s="124" t="s">
        <v>287</v>
      </c>
      <c r="O26" s="112"/>
      <c r="P26" s="112"/>
      <c r="Q26" s="112"/>
      <c r="R26" s="112"/>
      <c r="S26" s="113"/>
      <c r="U26" s="124" t="s">
        <v>272</v>
      </c>
      <c r="V26" s="112"/>
      <c r="W26" s="113"/>
    </row>
    <row r="27">
      <c r="A27" s="46" t="s">
        <v>58</v>
      </c>
      <c r="B27" s="46" t="s">
        <v>5</v>
      </c>
      <c r="C27" s="50">
        <v>65.94999695</v>
      </c>
      <c r="E27" s="46" t="s">
        <v>115</v>
      </c>
      <c r="F27" s="50">
        <v>64.67500305</v>
      </c>
      <c r="H27" s="46" t="s">
        <v>115</v>
      </c>
      <c r="I27" s="20">
        <f t="shared" si="1"/>
        <v>-0.1984741786</v>
      </c>
      <c r="K27" s="155">
        <f t="shared" si="2"/>
        <v>62.9</v>
      </c>
      <c r="N27" s="136"/>
      <c r="O27" s="1" t="s">
        <v>244</v>
      </c>
      <c r="P27" s="1" t="s">
        <v>245</v>
      </c>
      <c r="Q27" s="1" t="s">
        <v>246</v>
      </c>
      <c r="R27" s="1" t="s">
        <v>247</v>
      </c>
      <c r="S27" s="117" t="s">
        <v>248</v>
      </c>
      <c r="U27" s="125" t="s">
        <v>273</v>
      </c>
      <c r="V27" s="126" t="s">
        <v>274</v>
      </c>
      <c r="W27" s="127" t="s">
        <v>275</v>
      </c>
    </row>
    <row r="28">
      <c r="A28" s="46" t="s">
        <v>59</v>
      </c>
      <c r="B28" s="46" t="s">
        <v>15</v>
      </c>
      <c r="C28" s="50">
        <v>69.875</v>
      </c>
      <c r="E28" s="46" t="s">
        <v>61</v>
      </c>
      <c r="F28" s="50">
        <v>65.07499695</v>
      </c>
      <c r="H28" s="46" t="s">
        <v>61</v>
      </c>
      <c r="I28" s="20">
        <f t="shared" si="1"/>
        <v>-0.1284761032</v>
      </c>
      <c r="K28" s="155">
        <f t="shared" si="2"/>
        <v>63.2</v>
      </c>
      <c r="N28" s="153" t="s">
        <v>293</v>
      </c>
      <c r="O28" s="4">
        <f>F2</f>
        <v>53.125</v>
      </c>
      <c r="P28" s="20">
        <f>S3</f>
        <v>61.64999962</v>
      </c>
      <c r="Q28" s="8">
        <f>N3</f>
        <v>67.05000305</v>
      </c>
      <c r="R28" s="20">
        <f>U3</f>
        <v>71.08750153</v>
      </c>
      <c r="S28" s="142">
        <f>F72</f>
        <v>73.92500305</v>
      </c>
      <c r="U28" s="106">
        <f>K3-3*R3</f>
        <v>48.66608803</v>
      </c>
      <c r="V28" s="108">
        <f>K3</f>
        <v>65.8091551</v>
      </c>
      <c r="W28" s="128">
        <f>K3+3*R3</f>
        <v>82.95222217</v>
      </c>
    </row>
    <row r="29">
      <c r="A29" s="46" t="s">
        <v>166</v>
      </c>
      <c r="B29" s="46" t="s">
        <v>42</v>
      </c>
      <c r="C29" s="50">
        <v>61.09999847</v>
      </c>
      <c r="E29" s="46" t="s">
        <v>96</v>
      </c>
      <c r="F29" s="50">
        <v>65.32499695</v>
      </c>
      <c r="H29" s="46" t="s">
        <v>96</v>
      </c>
      <c r="I29" s="20">
        <f t="shared" si="1"/>
        <v>-0.084726639</v>
      </c>
      <c r="K29" s="155">
        <f t="shared" si="2"/>
        <v>63.8</v>
      </c>
      <c r="N29" s="136"/>
      <c r="S29" s="21"/>
    </row>
    <row r="30">
      <c r="A30" s="46" t="s">
        <v>60</v>
      </c>
      <c r="B30" s="46" t="s">
        <v>3</v>
      </c>
      <c r="C30" s="50">
        <v>71.22499847</v>
      </c>
      <c r="E30" s="46" t="s">
        <v>119</v>
      </c>
      <c r="F30" s="50">
        <v>65.59999847</v>
      </c>
      <c r="H30" s="46" t="s">
        <v>119</v>
      </c>
      <c r="I30" s="20">
        <f t="shared" si="1"/>
        <v>-0.03660196232</v>
      </c>
      <c r="K30" s="155">
        <f t="shared" si="2"/>
        <v>64.3</v>
      </c>
    </row>
    <row r="31">
      <c r="A31" s="46" t="s">
        <v>11</v>
      </c>
      <c r="B31" s="46" t="s">
        <v>3</v>
      </c>
      <c r="C31" s="50">
        <v>72.40000153</v>
      </c>
      <c r="E31" s="46" t="s">
        <v>120</v>
      </c>
      <c r="F31" s="50">
        <v>65.59999847</v>
      </c>
      <c r="H31" s="46" t="s">
        <v>120</v>
      </c>
      <c r="I31" s="20">
        <f t="shared" si="1"/>
        <v>-0.03660196232</v>
      </c>
      <c r="K31" s="155">
        <f t="shared" si="2"/>
        <v>64.6</v>
      </c>
    </row>
    <row r="32">
      <c r="A32" s="46" t="s">
        <v>161</v>
      </c>
      <c r="B32" s="46" t="s">
        <v>42</v>
      </c>
      <c r="C32" s="50">
        <v>58.57500076</v>
      </c>
      <c r="E32" s="46" t="s">
        <v>117</v>
      </c>
      <c r="F32" s="50">
        <v>65.72499847</v>
      </c>
      <c r="H32" s="46" t="s">
        <v>117</v>
      </c>
      <c r="I32" s="20">
        <f t="shared" si="1"/>
        <v>-0.0147272302</v>
      </c>
      <c r="K32" s="155">
        <f t="shared" si="2"/>
        <v>64.7</v>
      </c>
    </row>
    <row r="33">
      <c r="A33" s="46" t="s">
        <v>173</v>
      </c>
      <c r="B33" s="46" t="s">
        <v>42</v>
      </c>
      <c r="C33" s="50">
        <v>57.90000153</v>
      </c>
      <c r="E33" s="46" t="s">
        <v>4</v>
      </c>
      <c r="F33" s="50">
        <v>65.92500305</v>
      </c>
      <c r="H33" s="46" t="s">
        <v>4</v>
      </c>
      <c r="I33" s="20">
        <f t="shared" si="1"/>
        <v>0.02027314269</v>
      </c>
      <c r="K33" s="155">
        <f t="shared" si="2"/>
        <v>64.7</v>
      </c>
    </row>
    <row r="34">
      <c r="A34" s="46" t="s">
        <v>61</v>
      </c>
      <c r="B34" s="46" t="s">
        <v>36</v>
      </c>
      <c r="C34" s="50">
        <v>65.07499695</v>
      </c>
      <c r="E34" s="46" t="s">
        <v>58</v>
      </c>
      <c r="F34" s="50">
        <v>65.94999695</v>
      </c>
      <c r="H34" s="46" t="s">
        <v>58</v>
      </c>
      <c r="I34" s="20">
        <f t="shared" si="1"/>
        <v>0.02464702163</v>
      </c>
      <c r="K34" s="155">
        <f t="shared" si="2"/>
        <v>65.1</v>
      </c>
    </row>
    <row r="35">
      <c r="A35" s="46" t="s">
        <v>12</v>
      </c>
      <c r="B35" s="46" t="s">
        <v>3</v>
      </c>
      <c r="C35" s="50">
        <v>71.5</v>
      </c>
      <c r="E35" s="46" t="s">
        <v>126</v>
      </c>
      <c r="F35" s="50">
        <v>66.59999847</v>
      </c>
      <c r="H35" s="46" t="s">
        <v>126</v>
      </c>
      <c r="I35" s="20">
        <f t="shared" si="1"/>
        <v>0.1383958947</v>
      </c>
      <c r="K35" s="155">
        <f t="shared" si="2"/>
        <v>65.3</v>
      </c>
    </row>
    <row r="36">
      <c r="A36" s="46" t="s">
        <v>62</v>
      </c>
      <c r="B36" s="46" t="s">
        <v>42</v>
      </c>
      <c r="C36" s="50">
        <v>59.125</v>
      </c>
      <c r="E36" s="46" t="s">
        <v>16</v>
      </c>
      <c r="F36" s="50">
        <v>66.75</v>
      </c>
      <c r="H36" s="46" t="s">
        <v>16</v>
      </c>
      <c r="I36" s="20">
        <f t="shared" si="1"/>
        <v>0.164645841</v>
      </c>
      <c r="K36" s="155">
        <f t="shared" si="2"/>
        <v>65.6</v>
      </c>
    </row>
    <row r="37">
      <c r="A37" s="46" t="s">
        <v>13</v>
      </c>
      <c r="B37" s="46" t="s">
        <v>3</v>
      </c>
      <c r="C37" s="50">
        <v>71.27500153</v>
      </c>
      <c r="E37" s="46" t="s">
        <v>155</v>
      </c>
      <c r="F37" s="50">
        <v>67.05000305</v>
      </c>
      <c r="H37" s="46" t="s">
        <v>155</v>
      </c>
      <c r="I37" s="20">
        <f t="shared" si="1"/>
        <v>0.2171457318</v>
      </c>
      <c r="K37" s="155">
        <f t="shared" si="2"/>
        <v>65.6</v>
      </c>
    </row>
    <row r="38">
      <c r="A38" s="46" t="s">
        <v>63</v>
      </c>
      <c r="B38" s="46" t="s">
        <v>5</v>
      </c>
      <c r="C38" s="50">
        <v>62.90000153</v>
      </c>
      <c r="E38" s="46" t="s">
        <v>27</v>
      </c>
      <c r="F38" s="50">
        <v>67.17500305</v>
      </c>
      <c r="H38" s="46" t="s">
        <v>27</v>
      </c>
      <c r="I38" s="20">
        <f t="shared" si="1"/>
        <v>0.2390204639</v>
      </c>
      <c r="K38" s="155">
        <f t="shared" si="2"/>
        <v>65.7</v>
      </c>
    </row>
    <row r="39">
      <c r="A39" s="46" t="s">
        <v>162</v>
      </c>
      <c r="B39" s="46" t="s">
        <v>42</v>
      </c>
      <c r="C39" s="50">
        <v>54.65000153</v>
      </c>
      <c r="E39" s="46" t="s">
        <v>34</v>
      </c>
      <c r="F39" s="50">
        <v>67.25</v>
      </c>
      <c r="H39" s="46" t="s">
        <v>34</v>
      </c>
      <c r="I39" s="20">
        <f t="shared" si="1"/>
        <v>0.2521447695</v>
      </c>
      <c r="K39" s="155">
        <f t="shared" si="2"/>
        <v>65.9</v>
      </c>
    </row>
    <row r="40">
      <c r="A40" s="46" t="s">
        <v>65</v>
      </c>
      <c r="B40" s="46" t="s">
        <v>5</v>
      </c>
      <c r="C40" s="50">
        <v>64.27500153</v>
      </c>
      <c r="E40" s="46" t="s">
        <v>118</v>
      </c>
      <c r="F40" s="50">
        <v>67.5</v>
      </c>
      <c r="H40" s="46" t="s">
        <v>118</v>
      </c>
      <c r="I40" s="20">
        <f t="shared" si="1"/>
        <v>0.2958942337</v>
      </c>
      <c r="K40" s="155">
        <f t="shared" si="2"/>
        <v>65.9</v>
      </c>
    </row>
    <row r="41">
      <c r="A41" s="46" t="s">
        <v>14</v>
      </c>
      <c r="B41" s="46" t="s">
        <v>15</v>
      </c>
      <c r="C41" s="50">
        <v>67.65000153</v>
      </c>
      <c r="E41" s="46" t="s">
        <v>14</v>
      </c>
      <c r="F41" s="50">
        <v>67.65000153</v>
      </c>
      <c r="H41" s="46" t="s">
        <v>14</v>
      </c>
      <c r="I41" s="20">
        <f t="shared" si="1"/>
        <v>0.32214418</v>
      </c>
      <c r="K41" s="155">
        <f t="shared" si="2"/>
        <v>66.6</v>
      </c>
    </row>
    <row r="42">
      <c r="A42" s="46" t="s">
        <v>143</v>
      </c>
      <c r="B42" s="46" t="s">
        <v>3</v>
      </c>
      <c r="C42" s="50">
        <v>72.07499695</v>
      </c>
      <c r="E42" s="46" t="s">
        <v>35</v>
      </c>
      <c r="F42" s="50">
        <v>67.92500305</v>
      </c>
      <c r="H42" s="46" t="s">
        <v>35</v>
      </c>
      <c r="I42" s="20">
        <f t="shared" si="1"/>
        <v>0.3702688567</v>
      </c>
      <c r="K42" s="155">
        <f t="shared" si="2"/>
        <v>66.8</v>
      </c>
    </row>
    <row r="43">
      <c r="A43" s="46" t="s">
        <v>67</v>
      </c>
      <c r="B43" s="46" t="s">
        <v>25</v>
      </c>
      <c r="C43" s="50">
        <v>61.20000076</v>
      </c>
      <c r="E43" s="46" t="s">
        <v>111</v>
      </c>
      <c r="F43" s="50">
        <v>68.52500153</v>
      </c>
      <c r="H43" s="46" t="s">
        <v>111</v>
      </c>
      <c r="I43" s="20">
        <f t="shared" si="1"/>
        <v>0.4752673049</v>
      </c>
      <c r="K43" s="155">
        <f t="shared" si="2"/>
        <v>67.1</v>
      </c>
    </row>
    <row r="44">
      <c r="A44" s="46" t="s">
        <v>68</v>
      </c>
      <c r="B44" s="46" t="s">
        <v>47</v>
      </c>
      <c r="C44" s="50">
        <v>63.17499924</v>
      </c>
      <c r="E44" s="46" t="s">
        <v>128</v>
      </c>
      <c r="F44" s="50">
        <v>69.125</v>
      </c>
      <c r="H44" s="46" t="s">
        <v>128</v>
      </c>
      <c r="I44" s="20">
        <f t="shared" si="1"/>
        <v>0.5802657514</v>
      </c>
      <c r="K44" s="155">
        <f t="shared" si="2"/>
        <v>67.2</v>
      </c>
    </row>
    <row r="45">
      <c r="A45" s="46" t="s">
        <v>16</v>
      </c>
      <c r="B45" s="46" t="s">
        <v>10</v>
      </c>
      <c r="C45" s="50">
        <v>66.75</v>
      </c>
      <c r="E45" s="46" t="s">
        <v>123</v>
      </c>
      <c r="F45" s="50">
        <v>69.17500305</v>
      </c>
      <c r="H45" s="46" t="s">
        <v>123</v>
      </c>
      <c r="I45" s="20">
        <f t="shared" si="1"/>
        <v>0.589016178</v>
      </c>
      <c r="K45" s="155">
        <f t="shared" si="2"/>
        <v>67.3</v>
      </c>
    </row>
    <row r="46">
      <c r="A46" s="46" t="s">
        <v>69</v>
      </c>
      <c r="B46" s="46" t="s">
        <v>3</v>
      </c>
      <c r="C46" s="50">
        <v>71.40000153</v>
      </c>
      <c r="E46" s="46" t="s">
        <v>26</v>
      </c>
      <c r="F46" s="50">
        <v>69.22499847</v>
      </c>
      <c r="H46" s="46" t="s">
        <v>26</v>
      </c>
      <c r="I46" s="20">
        <f t="shared" si="1"/>
        <v>0.5977652693</v>
      </c>
      <c r="K46" s="155">
        <f t="shared" si="2"/>
        <v>67.5</v>
      </c>
    </row>
    <row r="47">
      <c r="A47" s="46" t="s">
        <v>70</v>
      </c>
      <c r="B47" s="46" t="s">
        <v>10</v>
      </c>
      <c r="C47" s="50">
        <v>72.84999847</v>
      </c>
      <c r="E47" s="46" t="s">
        <v>57</v>
      </c>
      <c r="F47" s="50">
        <v>69.25</v>
      </c>
      <c r="H47" s="46" t="s">
        <v>57</v>
      </c>
      <c r="I47" s="20">
        <f t="shared" si="1"/>
        <v>0.6021404835</v>
      </c>
      <c r="K47" s="155">
        <f t="shared" si="2"/>
        <v>67.7</v>
      </c>
    </row>
    <row r="48">
      <c r="A48" s="46" t="s">
        <v>17</v>
      </c>
      <c r="B48" s="46" t="s">
        <v>3</v>
      </c>
      <c r="C48" s="50">
        <v>72.125</v>
      </c>
      <c r="E48" s="46" t="s">
        <v>52</v>
      </c>
      <c r="F48" s="50">
        <v>69.52500153</v>
      </c>
      <c r="H48" s="46" t="s">
        <v>52</v>
      </c>
      <c r="I48" s="20">
        <f t="shared" si="1"/>
        <v>0.6502651619</v>
      </c>
      <c r="K48" s="155">
        <f t="shared" si="2"/>
        <v>67.9</v>
      </c>
    </row>
    <row r="49">
      <c r="A49" s="46" t="s">
        <v>149</v>
      </c>
      <c r="B49" s="46" t="s">
        <v>42</v>
      </c>
      <c r="C49" s="50">
        <v>56.52500153</v>
      </c>
      <c r="E49" s="46" t="s">
        <v>59</v>
      </c>
      <c r="F49" s="50">
        <v>69.875</v>
      </c>
      <c r="H49" s="46" t="s">
        <v>59</v>
      </c>
      <c r="I49" s="20">
        <f t="shared" si="1"/>
        <v>0.7115141441</v>
      </c>
      <c r="K49" s="155">
        <f t="shared" si="2"/>
        <v>68.5</v>
      </c>
    </row>
    <row r="50">
      <c r="A50" s="46" t="s">
        <v>93</v>
      </c>
      <c r="B50" s="46" t="s">
        <v>5</v>
      </c>
      <c r="C50" s="50">
        <v>70.02500153</v>
      </c>
      <c r="E50" s="46" t="s">
        <v>53</v>
      </c>
      <c r="F50" s="50">
        <v>70.0</v>
      </c>
      <c r="H50" s="46" t="s">
        <v>53</v>
      </c>
      <c r="I50" s="20">
        <f t="shared" si="1"/>
        <v>0.7333888762</v>
      </c>
      <c r="K50" s="155">
        <f t="shared" si="2"/>
        <v>69.1</v>
      </c>
    </row>
    <row r="51">
      <c r="A51" s="46" t="s">
        <v>26</v>
      </c>
      <c r="B51" s="46" t="s">
        <v>15</v>
      </c>
      <c r="C51" s="50">
        <v>69.22499847</v>
      </c>
      <c r="E51" s="46" t="s">
        <v>93</v>
      </c>
      <c r="F51" s="50">
        <v>70.02500153</v>
      </c>
      <c r="H51" s="46" t="s">
        <v>93</v>
      </c>
      <c r="I51" s="20">
        <f t="shared" si="1"/>
        <v>0.7377640904</v>
      </c>
      <c r="K51" s="155">
        <f t="shared" si="2"/>
        <v>69.2</v>
      </c>
    </row>
    <row r="52">
      <c r="A52" s="46" t="s">
        <v>95</v>
      </c>
      <c r="B52" s="46" t="s">
        <v>3</v>
      </c>
      <c r="C52" s="50">
        <v>71.375</v>
      </c>
      <c r="E52" s="46" t="s">
        <v>32</v>
      </c>
      <c r="F52" s="50">
        <v>70.40000153</v>
      </c>
      <c r="H52" s="46" t="s">
        <v>32</v>
      </c>
      <c r="I52" s="20">
        <f t="shared" si="1"/>
        <v>0.8033882868</v>
      </c>
      <c r="K52" s="155">
        <f t="shared" si="2"/>
        <v>69.2</v>
      </c>
    </row>
    <row r="53">
      <c r="A53" s="46" t="s">
        <v>27</v>
      </c>
      <c r="B53" s="46" t="s">
        <v>15</v>
      </c>
      <c r="C53" s="50">
        <v>67.17500305</v>
      </c>
      <c r="E53" s="46" t="s">
        <v>50</v>
      </c>
      <c r="F53" s="50">
        <v>70.44999695</v>
      </c>
      <c r="H53" s="46" t="s">
        <v>50</v>
      </c>
      <c r="I53" s="20">
        <f t="shared" si="1"/>
        <v>0.8121373782</v>
      </c>
      <c r="K53" s="155">
        <f t="shared" si="2"/>
        <v>69.3</v>
      </c>
    </row>
    <row r="54">
      <c r="A54" s="46" t="s">
        <v>96</v>
      </c>
      <c r="B54" s="46" t="s">
        <v>36</v>
      </c>
      <c r="C54" s="50">
        <v>65.32499695</v>
      </c>
      <c r="E54" s="46" t="s">
        <v>2</v>
      </c>
      <c r="F54" s="50">
        <v>71.05000305</v>
      </c>
      <c r="H54" s="46" t="s">
        <v>2</v>
      </c>
      <c r="I54" s="20">
        <f t="shared" si="1"/>
        <v>0.9171371598</v>
      </c>
      <c r="K54" s="155">
        <f t="shared" si="2"/>
        <v>69.5</v>
      </c>
    </row>
    <row r="55">
      <c r="A55" s="46" t="s">
        <v>98</v>
      </c>
      <c r="B55" s="46" t="s">
        <v>42</v>
      </c>
      <c r="C55" s="50">
        <v>60.29999924</v>
      </c>
      <c r="E55" s="46" t="s">
        <v>0</v>
      </c>
      <c r="F55" s="50">
        <v>71.125</v>
      </c>
      <c r="H55" s="46" t="s">
        <v>0</v>
      </c>
      <c r="I55" s="20">
        <f t="shared" si="1"/>
        <v>0.9302614654</v>
      </c>
      <c r="K55" s="155">
        <f t="shared" si="2"/>
        <v>69.9</v>
      </c>
    </row>
    <row r="56">
      <c r="A56" s="46" t="s">
        <v>99</v>
      </c>
      <c r="B56" s="46" t="s">
        <v>42</v>
      </c>
      <c r="C56" s="50">
        <v>55.29999924</v>
      </c>
      <c r="E56" s="46" t="s">
        <v>60</v>
      </c>
      <c r="F56" s="50">
        <v>71.22499847</v>
      </c>
      <c r="H56" s="46" t="s">
        <v>60</v>
      </c>
      <c r="I56" s="20">
        <f t="shared" si="1"/>
        <v>0.9477609833</v>
      </c>
      <c r="K56" s="155">
        <f t="shared" si="2"/>
        <v>70</v>
      </c>
    </row>
    <row r="57">
      <c r="A57" s="46" t="s">
        <v>102</v>
      </c>
      <c r="B57" s="46" t="s">
        <v>15</v>
      </c>
      <c r="C57" s="50">
        <v>71.22499847</v>
      </c>
      <c r="E57" s="46" t="s">
        <v>102</v>
      </c>
      <c r="F57" s="50">
        <v>71.22499847</v>
      </c>
      <c r="H57" s="46" t="s">
        <v>102</v>
      </c>
      <c r="I57" s="20">
        <f t="shared" si="1"/>
        <v>0.9477609833</v>
      </c>
      <c r="K57" s="155">
        <f t="shared" si="2"/>
        <v>70</v>
      </c>
    </row>
    <row r="58">
      <c r="A58" s="46" t="s">
        <v>104</v>
      </c>
      <c r="B58" s="46" t="s">
        <v>19</v>
      </c>
      <c r="C58" s="50">
        <v>73.92500305</v>
      </c>
      <c r="E58" s="46" t="s">
        <v>37</v>
      </c>
      <c r="F58" s="50">
        <v>71.27500153</v>
      </c>
      <c r="H58" s="46" t="s">
        <v>37</v>
      </c>
      <c r="I58" s="20">
        <f t="shared" si="1"/>
        <v>0.9565114117</v>
      </c>
      <c r="K58" s="155">
        <f t="shared" si="2"/>
        <v>70.4</v>
      </c>
    </row>
    <row r="59">
      <c r="A59" s="46" t="s">
        <v>29</v>
      </c>
      <c r="B59" s="46" t="s">
        <v>3</v>
      </c>
      <c r="C59" s="50">
        <v>72.47499847</v>
      </c>
      <c r="E59" s="46" t="s">
        <v>13</v>
      </c>
      <c r="F59" s="50">
        <v>71.27500153</v>
      </c>
      <c r="H59" s="46" t="s">
        <v>13</v>
      </c>
      <c r="I59" s="20">
        <f t="shared" si="1"/>
        <v>0.9565114117</v>
      </c>
      <c r="K59" s="155">
        <f t="shared" si="2"/>
        <v>70.4</v>
      </c>
    </row>
    <row r="60">
      <c r="A60" s="46" t="s">
        <v>30</v>
      </c>
      <c r="B60" s="46" t="s">
        <v>3</v>
      </c>
      <c r="C60" s="50">
        <v>72.27500153</v>
      </c>
      <c r="E60" s="46" t="s">
        <v>8</v>
      </c>
      <c r="F60" s="50">
        <v>71.375</v>
      </c>
      <c r="H60" s="46" t="s">
        <v>8</v>
      </c>
      <c r="I60" s="20">
        <f t="shared" si="1"/>
        <v>0.9740109296</v>
      </c>
      <c r="K60" s="155">
        <f t="shared" si="2"/>
        <v>71.1</v>
      </c>
    </row>
    <row r="61">
      <c r="A61" s="46" t="s">
        <v>107</v>
      </c>
      <c r="B61" s="46" t="s">
        <v>3</v>
      </c>
      <c r="C61" s="50">
        <v>73.09999847</v>
      </c>
      <c r="E61" s="46" t="s">
        <v>95</v>
      </c>
      <c r="F61" s="50">
        <v>71.375</v>
      </c>
      <c r="H61" s="46" t="s">
        <v>95</v>
      </c>
      <c r="I61" s="20">
        <f t="shared" si="1"/>
        <v>0.9740109296</v>
      </c>
      <c r="K61" s="155">
        <f t="shared" si="2"/>
        <v>71.1</v>
      </c>
    </row>
    <row r="62">
      <c r="A62" s="46" t="s">
        <v>110</v>
      </c>
      <c r="B62" s="46" t="s">
        <v>42</v>
      </c>
      <c r="C62" s="50">
        <v>59.84999847</v>
      </c>
      <c r="E62" s="46" t="s">
        <v>69</v>
      </c>
      <c r="F62" s="50">
        <v>71.40000153</v>
      </c>
      <c r="H62" s="46" t="s">
        <v>69</v>
      </c>
      <c r="I62" s="20">
        <f t="shared" si="1"/>
        <v>0.9783861438</v>
      </c>
      <c r="K62" s="155">
        <f t="shared" si="2"/>
        <v>71.2</v>
      </c>
    </row>
    <row r="63">
      <c r="A63" s="46" t="s">
        <v>111</v>
      </c>
      <c r="B63" s="46" t="s">
        <v>47</v>
      </c>
      <c r="C63" s="50">
        <v>68.52500153</v>
      </c>
      <c r="E63" s="46" t="s">
        <v>6</v>
      </c>
      <c r="F63" s="50">
        <v>71.44999695</v>
      </c>
      <c r="H63" s="46" t="s">
        <v>6</v>
      </c>
      <c r="I63" s="20">
        <f t="shared" si="1"/>
        <v>0.9871352352</v>
      </c>
      <c r="K63" s="155">
        <f t="shared" si="2"/>
        <v>71.2</v>
      </c>
    </row>
    <row r="64">
      <c r="A64" s="46" t="s">
        <v>112</v>
      </c>
      <c r="B64" s="46" t="s">
        <v>42</v>
      </c>
      <c r="C64" s="50">
        <v>57.70000076</v>
      </c>
      <c r="E64" s="46" t="s">
        <v>12</v>
      </c>
      <c r="F64" s="50">
        <v>71.5</v>
      </c>
      <c r="H64" s="46" t="s">
        <v>12</v>
      </c>
      <c r="I64" s="20">
        <f t="shared" si="1"/>
        <v>0.9958856617</v>
      </c>
      <c r="K64" s="155">
        <f t="shared" si="2"/>
        <v>71.3</v>
      </c>
    </row>
    <row r="65">
      <c r="A65" s="46" t="s">
        <v>155</v>
      </c>
      <c r="B65" s="46" t="s">
        <v>10</v>
      </c>
      <c r="C65" s="50">
        <v>67.05000305</v>
      </c>
      <c r="E65" s="46" t="s">
        <v>143</v>
      </c>
      <c r="F65" s="50">
        <v>72.07499695</v>
      </c>
      <c r="H65" s="46" t="s">
        <v>143</v>
      </c>
      <c r="I65" s="20">
        <f t="shared" si="1"/>
        <v>1.096508896</v>
      </c>
      <c r="K65" s="155">
        <f t="shared" si="2"/>
        <v>71.3</v>
      </c>
    </row>
    <row r="66">
      <c r="A66" s="46" t="s">
        <v>115</v>
      </c>
      <c r="B66" s="46" t="s">
        <v>36</v>
      </c>
      <c r="C66" s="50">
        <v>64.67500305</v>
      </c>
      <c r="E66" s="46" t="s">
        <v>17</v>
      </c>
      <c r="F66" s="50">
        <v>72.125</v>
      </c>
      <c r="H66" s="46" t="s">
        <v>17</v>
      </c>
      <c r="I66" s="20">
        <f t="shared" si="1"/>
        <v>1.105259322</v>
      </c>
      <c r="K66" s="155">
        <f t="shared" si="2"/>
        <v>71.4</v>
      </c>
    </row>
    <row r="67">
      <c r="A67" s="46" t="s">
        <v>32</v>
      </c>
      <c r="B67" s="46" t="s">
        <v>3</v>
      </c>
      <c r="C67" s="50">
        <v>70.40000153</v>
      </c>
      <c r="E67" s="46" t="s">
        <v>30</v>
      </c>
      <c r="F67" s="50">
        <v>72.27500153</v>
      </c>
      <c r="H67" s="46" t="s">
        <v>30</v>
      </c>
      <c r="I67" s="20">
        <f t="shared" si="1"/>
        <v>1.131509269</v>
      </c>
      <c r="K67" s="155">
        <f t="shared" si="2"/>
        <v>71.4</v>
      </c>
    </row>
    <row r="68">
      <c r="A68" s="46" t="s">
        <v>117</v>
      </c>
      <c r="B68" s="46" t="s">
        <v>1</v>
      </c>
      <c r="C68" s="50">
        <v>65.72499847</v>
      </c>
      <c r="E68" s="46" t="s">
        <v>11</v>
      </c>
      <c r="F68" s="50">
        <v>72.40000153</v>
      </c>
      <c r="H68" s="46" t="s">
        <v>11</v>
      </c>
      <c r="I68" s="20">
        <f t="shared" si="1"/>
        <v>1.153384001</v>
      </c>
      <c r="K68" s="155">
        <f t="shared" si="2"/>
        <v>71.4</v>
      </c>
    </row>
    <row r="69">
      <c r="A69" s="46" t="s">
        <v>118</v>
      </c>
      <c r="B69" s="46" t="s">
        <v>5</v>
      </c>
      <c r="C69" s="50">
        <v>67.5</v>
      </c>
      <c r="E69" s="46" t="s">
        <v>29</v>
      </c>
      <c r="F69" s="50">
        <v>72.47499847</v>
      </c>
      <c r="H69" s="46" t="s">
        <v>29</v>
      </c>
      <c r="I69" s="20">
        <f t="shared" si="1"/>
        <v>1.166508305</v>
      </c>
      <c r="K69" s="155">
        <f t="shared" si="2"/>
        <v>71.4</v>
      </c>
    </row>
    <row r="70">
      <c r="A70" s="46" t="s">
        <v>119</v>
      </c>
      <c r="B70" s="46" t="s">
        <v>36</v>
      </c>
      <c r="C70" s="50">
        <v>65.59999847</v>
      </c>
      <c r="E70" s="46" t="s">
        <v>70</v>
      </c>
      <c r="F70" s="50">
        <v>72.84999847</v>
      </c>
      <c r="H70" s="46" t="s">
        <v>70</v>
      </c>
      <c r="I70" s="20">
        <f t="shared" si="1"/>
        <v>1.232132501</v>
      </c>
      <c r="K70" s="155">
        <f t="shared" si="2"/>
        <v>71.5</v>
      </c>
    </row>
    <row r="71">
      <c r="A71" s="46" t="s">
        <v>120</v>
      </c>
      <c r="B71" s="46" t="s">
        <v>47</v>
      </c>
      <c r="C71" s="50">
        <v>65.59999847</v>
      </c>
      <c r="E71" s="46" t="s">
        <v>107</v>
      </c>
      <c r="F71" s="50">
        <v>73.09999847</v>
      </c>
      <c r="H71" s="46" t="s">
        <v>107</v>
      </c>
      <c r="I71" s="20">
        <f t="shared" si="1"/>
        <v>1.275881965</v>
      </c>
      <c r="K71" s="155">
        <f t="shared" si="2"/>
        <v>72.1</v>
      </c>
    </row>
    <row r="72">
      <c r="A72" s="46" t="s">
        <v>122</v>
      </c>
      <c r="B72" s="46" t="s">
        <v>42</v>
      </c>
      <c r="C72" s="50">
        <v>54.52500153</v>
      </c>
      <c r="E72" s="46" t="s">
        <v>104</v>
      </c>
      <c r="F72" s="50">
        <v>73.92500305</v>
      </c>
      <c r="H72" s="46" t="s">
        <v>104</v>
      </c>
      <c r="I72" s="20">
        <f t="shared" si="1"/>
        <v>1.420255999</v>
      </c>
      <c r="K72" s="155">
        <f t="shared" si="2"/>
        <v>72.1</v>
      </c>
    </row>
    <row r="73">
      <c r="K73" s="155">
        <f t="shared" si="2"/>
        <v>72.3</v>
      </c>
    </row>
    <row r="74">
      <c r="K74" s="155">
        <f t="shared" si="2"/>
        <v>72.4</v>
      </c>
    </row>
    <row r="75">
      <c r="K75" s="155">
        <f t="shared" si="2"/>
        <v>72.5</v>
      </c>
    </row>
    <row r="76">
      <c r="K76" s="155">
        <f t="shared" si="2"/>
        <v>72.8</v>
      </c>
    </row>
    <row r="77">
      <c r="K77" s="155">
        <f t="shared" si="2"/>
        <v>73.1</v>
      </c>
    </row>
    <row r="78">
      <c r="K78" s="155">
        <f t="shared" si="2"/>
        <v>73.9</v>
      </c>
    </row>
    <row r="103">
      <c r="C103" s="90" t="s">
        <v>175</v>
      </c>
      <c r="D103" s="129" t="s">
        <v>294</v>
      </c>
      <c r="F103" s="90" t="s">
        <v>175</v>
      </c>
      <c r="G103" s="109" t="s">
        <v>277</v>
      </c>
    </row>
    <row r="104">
      <c r="C104" s="46" t="s">
        <v>119</v>
      </c>
      <c r="D104" s="50">
        <v>65.59999847</v>
      </c>
      <c r="F104" s="46" t="s">
        <v>119</v>
      </c>
      <c r="G104" s="20">
        <f t="shared" ref="G104:G146" si="3">(D104-$K$3) / $R$3</f>
        <v>-0.03660196232</v>
      </c>
      <c r="I104" s="1"/>
      <c r="J104" s="1"/>
      <c r="K104" s="1"/>
      <c r="L104" s="1"/>
      <c r="M104" s="1"/>
    </row>
    <row r="105">
      <c r="C105" s="46" t="s">
        <v>120</v>
      </c>
      <c r="D105" s="50">
        <v>65.59999847</v>
      </c>
      <c r="F105" s="46" t="s">
        <v>120</v>
      </c>
      <c r="G105" s="20">
        <f t="shared" si="3"/>
        <v>-0.03660196232</v>
      </c>
      <c r="I105" s="1"/>
      <c r="J105" s="1"/>
      <c r="K105" s="1"/>
      <c r="L105" s="1"/>
      <c r="M105" s="1"/>
    </row>
    <row r="106">
      <c r="C106" s="46" t="s">
        <v>117</v>
      </c>
      <c r="D106" s="50">
        <v>65.72499847</v>
      </c>
      <c r="F106" s="46" t="s">
        <v>117</v>
      </c>
      <c r="G106" s="20">
        <f t="shared" si="3"/>
        <v>-0.0147272302</v>
      </c>
      <c r="I106" s="1" t="s">
        <v>295</v>
      </c>
      <c r="J106" s="1" t="s">
        <v>296</v>
      </c>
      <c r="K106" s="1" t="s">
        <v>297</v>
      </c>
      <c r="L106" s="1" t="s">
        <v>298</v>
      </c>
      <c r="M106" s="1" t="s">
        <v>299</v>
      </c>
    </row>
    <row r="107">
      <c r="C107" s="46" t="s">
        <v>4</v>
      </c>
      <c r="D107" s="50">
        <v>65.92500305</v>
      </c>
      <c r="F107" s="46" t="s">
        <v>4</v>
      </c>
      <c r="G107" s="20">
        <f t="shared" si="3"/>
        <v>0.02027314269</v>
      </c>
      <c r="H107" s="5" t="s">
        <v>278</v>
      </c>
      <c r="I107" s="4">
        <f>MIN(D104:D146)</f>
        <v>65.59999847</v>
      </c>
      <c r="J107" s="20">
        <f>QUARTILE(D104:D146, 1)</f>
        <v>67.57500077</v>
      </c>
      <c r="K107" s="4">
        <f>MEDIAN(D104:D146)</f>
        <v>70.02500153</v>
      </c>
      <c r="L107" s="20">
        <f>QUARTILE(D104:D146, 3)</f>
        <v>71.38750077</v>
      </c>
      <c r="M107" s="4">
        <f>MAX(D146)</f>
        <v>73.92500305</v>
      </c>
    </row>
    <row r="108">
      <c r="C108" s="46" t="s">
        <v>58</v>
      </c>
      <c r="D108" s="50">
        <v>65.94999695</v>
      </c>
      <c r="F108" s="46" t="s">
        <v>58</v>
      </c>
      <c r="G108" s="20">
        <f t="shared" si="3"/>
        <v>0.02464702163</v>
      </c>
    </row>
    <row r="109">
      <c r="C109" s="46" t="s">
        <v>126</v>
      </c>
      <c r="D109" s="50">
        <v>66.59999847</v>
      </c>
      <c r="F109" s="46" t="s">
        <v>126</v>
      </c>
      <c r="G109" s="20">
        <f t="shared" si="3"/>
        <v>0.1383958947</v>
      </c>
    </row>
    <row r="110">
      <c r="C110" s="46" t="s">
        <v>16</v>
      </c>
      <c r="D110" s="50">
        <v>66.75</v>
      </c>
      <c r="F110" s="46" t="s">
        <v>16</v>
      </c>
      <c r="G110" s="20">
        <f t="shared" si="3"/>
        <v>0.164645841</v>
      </c>
    </row>
    <row r="111">
      <c r="C111" s="46" t="s">
        <v>155</v>
      </c>
      <c r="D111" s="50">
        <v>67.05000305</v>
      </c>
      <c r="F111" s="46" t="s">
        <v>155</v>
      </c>
      <c r="G111" s="20">
        <f t="shared" si="3"/>
        <v>0.2171457318</v>
      </c>
    </row>
    <row r="112">
      <c r="C112" s="46" t="s">
        <v>27</v>
      </c>
      <c r="D112" s="50">
        <v>67.17500305</v>
      </c>
      <c r="F112" s="46" t="s">
        <v>27</v>
      </c>
      <c r="G112" s="20">
        <f t="shared" si="3"/>
        <v>0.2390204639</v>
      </c>
    </row>
    <row r="113">
      <c r="C113" s="46" t="s">
        <v>34</v>
      </c>
      <c r="D113" s="50">
        <v>67.25</v>
      </c>
      <c r="F113" s="46" t="s">
        <v>34</v>
      </c>
      <c r="G113" s="20">
        <f t="shared" si="3"/>
        <v>0.2521447695</v>
      </c>
    </row>
    <row r="114">
      <c r="C114" s="46" t="s">
        <v>118</v>
      </c>
      <c r="D114" s="50">
        <v>67.5</v>
      </c>
      <c r="F114" s="46" t="s">
        <v>118</v>
      </c>
      <c r="G114" s="20">
        <f t="shared" si="3"/>
        <v>0.2958942337</v>
      </c>
    </row>
    <row r="115">
      <c r="C115" s="46" t="s">
        <v>14</v>
      </c>
      <c r="D115" s="50">
        <v>67.65000153</v>
      </c>
      <c r="F115" s="46" t="s">
        <v>14</v>
      </c>
      <c r="G115" s="20">
        <f t="shared" si="3"/>
        <v>0.32214418</v>
      </c>
    </row>
    <row r="116">
      <c r="C116" s="46" t="s">
        <v>35</v>
      </c>
      <c r="D116" s="50">
        <v>67.92500305</v>
      </c>
      <c r="F116" s="46" t="s">
        <v>35</v>
      </c>
      <c r="G116" s="20">
        <f t="shared" si="3"/>
        <v>0.3702688567</v>
      </c>
      <c r="P116" s="90" t="s">
        <v>175</v>
      </c>
      <c r="Q116" s="129" t="s">
        <v>300</v>
      </c>
    </row>
    <row r="117">
      <c r="C117" s="46" t="s">
        <v>111</v>
      </c>
      <c r="D117" s="50">
        <v>68.52500153</v>
      </c>
      <c r="F117" s="46" t="s">
        <v>111</v>
      </c>
      <c r="G117" s="20">
        <f t="shared" si="3"/>
        <v>0.4752673049</v>
      </c>
      <c r="P117" s="46" t="s">
        <v>98</v>
      </c>
      <c r="Q117" s="50">
        <v>60.29999924</v>
      </c>
    </row>
    <row r="118">
      <c r="C118" s="46" t="s">
        <v>128</v>
      </c>
      <c r="D118" s="50">
        <v>69.125</v>
      </c>
      <c r="F118" s="46" t="s">
        <v>128</v>
      </c>
      <c r="G118" s="20">
        <f t="shared" si="3"/>
        <v>0.5802657514</v>
      </c>
      <c r="P118" s="46" t="s">
        <v>166</v>
      </c>
      <c r="Q118" s="50">
        <v>61.09999847</v>
      </c>
      <c r="S118" s="1" t="s">
        <v>295</v>
      </c>
      <c r="T118" s="1" t="s">
        <v>296</v>
      </c>
      <c r="U118" s="1" t="s">
        <v>297</v>
      </c>
      <c r="V118" s="1" t="s">
        <v>298</v>
      </c>
      <c r="W118" s="1" t="s">
        <v>299</v>
      </c>
    </row>
    <row r="119">
      <c r="C119" s="46" t="s">
        <v>123</v>
      </c>
      <c r="D119" s="50">
        <v>69.17500305</v>
      </c>
      <c r="F119" s="46" t="s">
        <v>123</v>
      </c>
      <c r="G119" s="20">
        <f t="shared" si="3"/>
        <v>0.589016178</v>
      </c>
      <c r="P119" s="46" t="s">
        <v>67</v>
      </c>
      <c r="Q119" s="50">
        <v>61.20000076</v>
      </c>
      <c r="R119" s="5" t="s">
        <v>278</v>
      </c>
      <c r="S119" s="4">
        <f>Q117</f>
        <v>60.29999924</v>
      </c>
      <c r="T119" s="20">
        <f>QUARTILE(Q117:Q172, 1)</f>
        <v>65.59999847</v>
      </c>
      <c r="U119" s="4">
        <f>MEDIAN(Q117:Q172)</f>
        <v>69.15000153</v>
      </c>
      <c r="V119" s="20">
        <f>QUARTILE(Q117:Q172, 3)</f>
        <v>71.27500153</v>
      </c>
      <c r="W119" s="4">
        <f>Q172</f>
        <v>73.92500305</v>
      </c>
    </row>
    <row r="120">
      <c r="C120" s="46" t="s">
        <v>26</v>
      </c>
      <c r="D120" s="50">
        <v>69.22499847</v>
      </c>
      <c r="F120" s="46" t="s">
        <v>26</v>
      </c>
      <c r="G120" s="20">
        <f t="shared" si="3"/>
        <v>0.5977652693</v>
      </c>
      <c r="P120" s="46" t="s">
        <v>46</v>
      </c>
      <c r="Q120" s="50">
        <v>62.09999847</v>
      </c>
    </row>
    <row r="121">
      <c r="C121" s="46" t="s">
        <v>57</v>
      </c>
      <c r="D121" s="50">
        <v>69.25</v>
      </c>
      <c r="F121" s="46" t="s">
        <v>57</v>
      </c>
      <c r="G121" s="20">
        <f t="shared" si="3"/>
        <v>0.6021404835</v>
      </c>
      <c r="P121" s="46" t="s">
        <v>63</v>
      </c>
      <c r="Q121" s="50">
        <v>62.90000153</v>
      </c>
    </row>
    <row r="122">
      <c r="C122" s="46" t="s">
        <v>52</v>
      </c>
      <c r="D122" s="50">
        <v>69.52500153</v>
      </c>
      <c r="F122" s="46" t="s">
        <v>52</v>
      </c>
      <c r="G122" s="20">
        <f t="shared" si="3"/>
        <v>0.6502651619</v>
      </c>
      <c r="P122" s="46" t="s">
        <v>68</v>
      </c>
      <c r="Q122" s="50">
        <v>63.17499924</v>
      </c>
    </row>
    <row r="123">
      <c r="C123" s="46" t="s">
        <v>59</v>
      </c>
      <c r="D123" s="50">
        <v>69.875</v>
      </c>
      <c r="F123" s="46" t="s">
        <v>59</v>
      </c>
      <c r="G123" s="20">
        <f t="shared" si="3"/>
        <v>0.7115141441</v>
      </c>
      <c r="P123" s="46" t="s">
        <v>43</v>
      </c>
      <c r="Q123" s="50">
        <v>63.75</v>
      </c>
    </row>
    <row r="124">
      <c r="C124" s="46" t="s">
        <v>53</v>
      </c>
      <c r="D124" s="50">
        <v>70.0</v>
      </c>
      <c r="F124" s="46" t="s">
        <v>53</v>
      </c>
      <c r="G124" s="20">
        <f t="shared" si="3"/>
        <v>0.7333888762</v>
      </c>
      <c r="P124" s="46" t="s">
        <v>65</v>
      </c>
      <c r="Q124" s="50">
        <v>64.27500153</v>
      </c>
    </row>
    <row r="125">
      <c r="C125" s="46" t="s">
        <v>93</v>
      </c>
      <c r="D125" s="50">
        <v>70.02500153</v>
      </c>
      <c r="F125" s="46" t="s">
        <v>93</v>
      </c>
      <c r="G125" s="20">
        <f t="shared" si="3"/>
        <v>0.7377640904</v>
      </c>
      <c r="P125" s="46" t="s">
        <v>56</v>
      </c>
      <c r="Q125" s="50">
        <v>64.59999847</v>
      </c>
    </row>
    <row r="126">
      <c r="C126" s="46" t="s">
        <v>32</v>
      </c>
      <c r="D126" s="50">
        <v>70.40000153</v>
      </c>
      <c r="F126" s="46" t="s">
        <v>32</v>
      </c>
      <c r="G126" s="20">
        <f t="shared" si="3"/>
        <v>0.8033882868</v>
      </c>
      <c r="P126" s="46" t="s">
        <v>39</v>
      </c>
      <c r="Q126" s="50">
        <v>64.67500305</v>
      </c>
    </row>
    <row r="127">
      <c r="C127" s="46" t="s">
        <v>50</v>
      </c>
      <c r="D127" s="50">
        <v>70.44999695</v>
      </c>
      <c r="F127" s="46" t="s">
        <v>50</v>
      </c>
      <c r="G127" s="20">
        <f t="shared" si="3"/>
        <v>0.8121373782</v>
      </c>
      <c r="P127" s="46" t="s">
        <v>115</v>
      </c>
      <c r="Q127" s="50">
        <v>64.67500305</v>
      </c>
    </row>
    <row r="128">
      <c r="C128" s="46" t="s">
        <v>2</v>
      </c>
      <c r="D128" s="50">
        <v>71.05000305</v>
      </c>
      <c r="F128" s="46" t="s">
        <v>2</v>
      </c>
      <c r="G128" s="20">
        <f t="shared" si="3"/>
        <v>0.9171371598</v>
      </c>
      <c r="P128" s="46" t="s">
        <v>61</v>
      </c>
      <c r="Q128" s="50">
        <v>65.07499695</v>
      </c>
    </row>
    <row r="129">
      <c r="C129" s="46" t="s">
        <v>0</v>
      </c>
      <c r="D129" s="50">
        <v>71.125</v>
      </c>
      <c r="F129" s="46" t="s">
        <v>0</v>
      </c>
      <c r="G129" s="20">
        <f t="shared" si="3"/>
        <v>0.9302614654</v>
      </c>
      <c r="P129" s="46" t="s">
        <v>96</v>
      </c>
      <c r="Q129" s="50">
        <v>65.32499695</v>
      </c>
    </row>
    <row r="130">
      <c r="C130" s="46" t="s">
        <v>60</v>
      </c>
      <c r="D130" s="50">
        <v>71.22499847</v>
      </c>
      <c r="F130" s="46" t="s">
        <v>60</v>
      </c>
      <c r="G130" s="20">
        <f t="shared" si="3"/>
        <v>0.9477609833</v>
      </c>
      <c r="P130" s="46" t="s">
        <v>119</v>
      </c>
      <c r="Q130" s="50">
        <v>65.59999847</v>
      </c>
    </row>
    <row r="131">
      <c r="C131" s="46" t="s">
        <v>102</v>
      </c>
      <c r="D131" s="50">
        <v>71.22499847</v>
      </c>
      <c r="F131" s="46" t="s">
        <v>102</v>
      </c>
      <c r="G131" s="20">
        <f t="shared" si="3"/>
        <v>0.9477609833</v>
      </c>
      <c r="P131" s="46" t="s">
        <v>120</v>
      </c>
      <c r="Q131" s="50">
        <v>65.59999847</v>
      </c>
    </row>
    <row r="132">
      <c r="C132" s="46" t="s">
        <v>37</v>
      </c>
      <c r="D132" s="50">
        <v>71.27500153</v>
      </c>
      <c r="F132" s="46" t="s">
        <v>37</v>
      </c>
      <c r="G132" s="20">
        <f t="shared" si="3"/>
        <v>0.9565114117</v>
      </c>
      <c r="P132" s="46" t="s">
        <v>117</v>
      </c>
      <c r="Q132" s="50">
        <v>65.72499847</v>
      </c>
    </row>
    <row r="133">
      <c r="C133" s="46" t="s">
        <v>13</v>
      </c>
      <c r="D133" s="50">
        <v>71.27500153</v>
      </c>
      <c r="F133" s="46" t="s">
        <v>13</v>
      </c>
      <c r="G133" s="20">
        <f t="shared" si="3"/>
        <v>0.9565114117</v>
      </c>
      <c r="P133" s="46" t="s">
        <v>4</v>
      </c>
      <c r="Q133" s="50">
        <v>65.92500305</v>
      </c>
    </row>
    <row r="134">
      <c r="C134" s="46" t="s">
        <v>8</v>
      </c>
      <c r="D134" s="50">
        <v>71.375</v>
      </c>
      <c r="F134" s="46" t="s">
        <v>8</v>
      </c>
      <c r="G134" s="20">
        <f t="shared" si="3"/>
        <v>0.9740109296</v>
      </c>
      <c r="P134" s="46" t="s">
        <v>58</v>
      </c>
      <c r="Q134" s="50">
        <v>65.94999695</v>
      </c>
    </row>
    <row r="135">
      <c r="C135" s="46" t="s">
        <v>95</v>
      </c>
      <c r="D135" s="50">
        <v>71.375</v>
      </c>
      <c r="F135" s="46" t="s">
        <v>95</v>
      </c>
      <c r="G135" s="20">
        <f t="shared" si="3"/>
        <v>0.9740109296</v>
      </c>
      <c r="P135" s="46" t="s">
        <v>126</v>
      </c>
      <c r="Q135" s="50">
        <v>66.59999847</v>
      </c>
    </row>
    <row r="136">
      <c r="C136" s="46" t="s">
        <v>69</v>
      </c>
      <c r="D136" s="50">
        <v>71.40000153</v>
      </c>
      <c r="F136" s="46" t="s">
        <v>69</v>
      </c>
      <c r="G136" s="20">
        <f t="shared" si="3"/>
        <v>0.9783861438</v>
      </c>
      <c r="P136" s="46" t="s">
        <v>16</v>
      </c>
      <c r="Q136" s="50">
        <v>66.75</v>
      </c>
    </row>
    <row r="137">
      <c r="C137" s="46" t="s">
        <v>6</v>
      </c>
      <c r="D137" s="50">
        <v>71.44999695</v>
      </c>
      <c r="F137" s="46" t="s">
        <v>6</v>
      </c>
      <c r="G137" s="20">
        <f t="shared" si="3"/>
        <v>0.9871352352</v>
      </c>
      <c r="P137" s="46" t="s">
        <v>155</v>
      </c>
      <c r="Q137" s="50">
        <v>67.05000305</v>
      </c>
    </row>
    <row r="138">
      <c r="C138" s="46" t="s">
        <v>12</v>
      </c>
      <c r="D138" s="50">
        <v>71.5</v>
      </c>
      <c r="F138" s="46" t="s">
        <v>12</v>
      </c>
      <c r="G138" s="20">
        <f t="shared" si="3"/>
        <v>0.9958856617</v>
      </c>
      <c r="P138" s="46" t="s">
        <v>27</v>
      </c>
      <c r="Q138" s="50">
        <v>67.17500305</v>
      </c>
    </row>
    <row r="139">
      <c r="C139" s="46" t="s">
        <v>143</v>
      </c>
      <c r="D139" s="50">
        <v>72.07499695</v>
      </c>
      <c r="F139" s="46" t="s">
        <v>143</v>
      </c>
      <c r="G139" s="20">
        <f t="shared" si="3"/>
        <v>1.096508896</v>
      </c>
      <c r="P139" s="46" t="s">
        <v>34</v>
      </c>
      <c r="Q139" s="50">
        <v>67.25</v>
      </c>
    </row>
    <row r="140">
      <c r="C140" s="46" t="s">
        <v>17</v>
      </c>
      <c r="D140" s="50">
        <v>72.125</v>
      </c>
      <c r="F140" s="46" t="s">
        <v>17</v>
      </c>
      <c r="G140" s="20">
        <f t="shared" si="3"/>
        <v>1.105259322</v>
      </c>
      <c r="P140" s="46" t="s">
        <v>118</v>
      </c>
      <c r="Q140" s="50">
        <v>67.5</v>
      </c>
    </row>
    <row r="141">
      <c r="C141" s="46" t="s">
        <v>30</v>
      </c>
      <c r="D141" s="50">
        <v>72.27500153</v>
      </c>
      <c r="F141" s="46" t="s">
        <v>30</v>
      </c>
      <c r="G141" s="20">
        <f t="shared" si="3"/>
        <v>1.131509269</v>
      </c>
      <c r="P141" s="46" t="s">
        <v>14</v>
      </c>
      <c r="Q141" s="50">
        <v>67.65000153</v>
      </c>
    </row>
    <row r="142">
      <c r="C142" s="46" t="s">
        <v>11</v>
      </c>
      <c r="D142" s="50">
        <v>72.40000153</v>
      </c>
      <c r="F142" s="46" t="s">
        <v>11</v>
      </c>
      <c r="G142" s="20">
        <f t="shared" si="3"/>
        <v>1.153384001</v>
      </c>
      <c r="P142" s="46" t="s">
        <v>35</v>
      </c>
      <c r="Q142" s="50">
        <v>67.92500305</v>
      </c>
    </row>
    <row r="143">
      <c r="C143" s="46" t="s">
        <v>29</v>
      </c>
      <c r="D143" s="50">
        <v>72.47499847</v>
      </c>
      <c r="F143" s="46" t="s">
        <v>29</v>
      </c>
      <c r="G143" s="20">
        <f t="shared" si="3"/>
        <v>1.166508305</v>
      </c>
      <c r="P143" s="46" t="s">
        <v>111</v>
      </c>
      <c r="Q143" s="50">
        <v>68.52500153</v>
      </c>
    </row>
    <row r="144">
      <c r="C144" s="46" t="s">
        <v>70</v>
      </c>
      <c r="D144" s="50">
        <v>72.84999847</v>
      </c>
      <c r="F144" s="46" t="s">
        <v>70</v>
      </c>
      <c r="G144" s="20">
        <f t="shared" si="3"/>
        <v>1.232132501</v>
      </c>
      <c r="P144" s="46" t="s">
        <v>128</v>
      </c>
      <c r="Q144" s="50">
        <v>69.125</v>
      </c>
    </row>
    <row r="145">
      <c r="C145" s="46" t="s">
        <v>107</v>
      </c>
      <c r="D145" s="50">
        <v>73.09999847</v>
      </c>
      <c r="F145" s="46" t="s">
        <v>107</v>
      </c>
      <c r="G145" s="20">
        <f t="shared" si="3"/>
        <v>1.275881965</v>
      </c>
      <c r="P145" s="46" t="s">
        <v>123</v>
      </c>
      <c r="Q145" s="50">
        <v>69.17500305</v>
      </c>
    </row>
    <row r="146">
      <c r="C146" s="46" t="s">
        <v>104</v>
      </c>
      <c r="D146" s="50">
        <v>73.92500305</v>
      </c>
      <c r="F146" s="46" t="s">
        <v>104</v>
      </c>
      <c r="G146" s="20">
        <f t="shared" si="3"/>
        <v>1.420255999</v>
      </c>
      <c r="P146" s="46" t="s">
        <v>26</v>
      </c>
      <c r="Q146" s="50">
        <v>69.22499847</v>
      </c>
    </row>
    <row r="147">
      <c r="P147" s="46" t="s">
        <v>57</v>
      </c>
      <c r="Q147" s="50">
        <v>69.25</v>
      </c>
    </row>
    <row r="148">
      <c r="P148" s="46" t="s">
        <v>52</v>
      </c>
      <c r="Q148" s="50">
        <v>69.52500153</v>
      </c>
    </row>
    <row r="149">
      <c r="P149" s="46" t="s">
        <v>59</v>
      </c>
      <c r="Q149" s="50">
        <v>69.875</v>
      </c>
    </row>
    <row r="150">
      <c r="P150" s="46" t="s">
        <v>53</v>
      </c>
      <c r="Q150" s="50">
        <v>70.0</v>
      </c>
    </row>
    <row r="151">
      <c r="P151" s="46" t="s">
        <v>93</v>
      </c>
      <c r="Q151" s="50">
        <v>70.02500153</v>
      </c>
    </row>
    <row r="152">
      <c r="P152" s="46" t="s">
        <v>32</v>
      </c>
      <c r="Q152" s="50">
        <v>70.40000153</v>
      </c>
    </row>
    <row r="153">
      <c r="P153" s="46" t="s">
        <v>50</v>
      </c>
      <c r="Q153" s="50">
        <v>70.44999695</v>
      </c>
    </row>
    <row r="154">
      <c r="P154" s="46" t="s">
        <v>2</v>
      </c>
      <c r="Q154" s="50">
        <v>71.05000305</v>
      </c>
    </row>
    <row r="155">
      <c r="P155" s="46" t="s">
        <v>0</v>
      </c>
      <c r="Q155" s="50">
        <v>71.125</v>
      </c>
    </row>
    <row r="156">
      <c r="P156" s="46" t="s">
        <v>60</v>
      </c>
      <c r="Q156" s="50">
        <v>71.22499847</v>
      </c>
    </row>
    <row r="157">
      <c r="P157" s="46" t="s">
        <v>102</v>
      </c>
      <c r="Q157" s="50">
        <v>71.22499847</v>
      </c>
    </row>
    <row r="158">
      <c r="P158" s="46" t="s">
        <v>37</v>
      </c>
      <c r="Q158" s="50">
        <v>71.27500153</v>
      </c>
    </row>
    <row r="159">
      <c r="P159" s="46" t="s">
        <v>13</v>
      </c>
      <c r="Q159" s="50">
        <v>71.27500153</v>
      </c>
    </row>
    <row r="160">
      <c r="P160" s="46" t="s">
        <v>8</v>
      </c>
      <c r="Q160" s="50">
        <v>71.375</v>
      </c>
    </row>
    <row r="161">
      <c r="P161" s="46" t="s">
        <v>95</v>
      </c>
      <c r="Q161" s="50">
        <v>71.375</v>
      </c>
    </row>
    <row r="162">
      <c r="P162" s="46" t="s">
        <v>69</v>
      </c>
      <c r="Q162" s="50">
        <v>71.40000153</v>
      </c>
    </row>
    <row r="163">
      <c r="P163" s="46" t="s">
        <v>6</v>
      </c>
      <c r="Q163" s="50">
        <v>71.44999695</v>
      </c>
    </row>
    <row r="164">
      <c r="P164" s="46" t="s">
        <v>12</v>
      </c>
      <c r="Q164" s="50">
        <v>71.5</v>
      </c>
    </row>
    <row r="165">
      <c r="P165" s="46" t="s">
        <v>143</v>
      </c>
      <c r="Q165" s="50">
        <v>72.07499695</v>
      </c>
    </row>
    <row r="166">
      <c r="P166" s="46" t="s">
        <v>17</v>
      </c>
      <c r="Q166" s="50">
        <v>72.125</v>
      </c>
    </row>
    <row r="167">
      <c r="P167" s="46" t="s">
        <v>30</v>
      </c>
      <c r="Q167" s="50">
        <v>72.27500153</v>
      </c>
    </row>
    <row r="168">
      <c r="P168" s="46" t="s">
        <v>11</v>
      </c>
      <c r="Q168" s="50">
        <v>72.40000153</v>
      </c>
    </row>
    <row r="169">
      <c r="P169" s="46" t="s">
        <v>29</v>
      </c>
      <c r="Q169" s="50">
        <v>72.47499847</v>
      </c>
    </row>
    <row r="170">
      <c r="P170" s="46" t="s">
        <v>70</v>
      </c>
      <c r="Q170" s="50">
        <v>72.84999847</v>
      </c>
    </row>
    <row r="171">
      <c r="P171" s="46" t="s">
        <v>107</v>
      </c>
      <c r="Q171" s="50">
        <v>73.09999847</v>
      </c>
    </row>
    <row r="172">
      <c r="P172" s="46" t="s">
        <v>104</v>
      </c>
      <c r="Q172" s="50">
        <v>73.92500305</v>
      </c>
    </row>
  </sheetData>
  <mergeCells count="6">
    <mergeCell ref="K1:Z1"/>
    <mergeCell ref="O7:AJ7"/>
    <mergeCell ref="O8:O18"/>
    <mergeCell ref="P20:AJ20"/>
    <mergeCell ref="N26:S26"/>
    <mergeCell ref="U26:W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75"/>
  </cols>
  <sheetData>
    <row r="1">
      <c r="A1" s="90" t="s">
        <v>175</v>
      </c>
      <c r="B1" s="154" t="s">
        <v>176</v>
      </c>
      <c r="C1" s="17" t="s">
        <v>182</v>
      </c>
      <c r="E1" s="90" t="s">
        <v>175</v>
      </c>
      <c r="F1" s="154" t="s">
        <v>176</v>
      </c>
      <c r="G1" s="129" t="s">
        <v>301</v>
      </c>
      <c r="I1" s="90" t="s">
        <v>175</v>
      </c>
      <c r="J1" s="129" t="s">
        <v>242</v>
      </c>
      <c r="L1" s="90" t="s">
        <v>175</v>
      </c>
      <c r="M1" s="154" t="s">
        <v>176</v>
      </c>
      <c r="N1" s="129" t="s">
        <v>301</v>
      </c>
      <c r="P1" s="111" t="s">
        <v>302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56"/>
      <c r="AG1" s="156"/>
      <c r="AH1" s="156"/>
      <c r="AI1" s="156"/>
      <c r="AJ1" s="156"/>
      <c r="AK1" s="156"/>
      <c r="AL1" s="156"/>
      <c r="AM1" s="156"/>
    </row>
    <row r="2">
      <c r="A2" s="46" t="s">
        <v>123</v>
      </c>
      <c r="B2" s="46" t="s">
        <v>15</v>
      </c>
      <c r="C2" s="50">
        <v>0.802249789</v>
      </c>
      <c r="E2" s="46" t="s">
        <v>155</v>
      </c>
      <c r="F2" s="46" t="s">
        <v>10</v>
      </c>
      <c r="G2" s="50">
        <v>0.474189252</v>
      </c>
      <c r="I2" s="46" t="s">
        <v>155</v>
      </c>
      <c r="J2" s="50">
        <f t="shared" ref="J2:J72" si="1">(G2 - $P$3) / $W$3</f>
        <v>-2.852399904</v>
      </c>
      <c r="L2" s="46" t="s">
        <v>155</v>
      </c>
      <c r="M2" s="46" t="s">
        <v>10</v>
      </c>
      <c r="N2" s="157">
        <f t="shared" ref="N2:N72" si="2">ROUND(G2, 2)</f>
        <v>0.47</v>
      </c>
      <c r="P2" s="99" t="s">
        <v>249</v>
      </c>
      <c r="Q2" s="100" t="s">
        <v>250</v>
      </c>
      <c r="R2" s="145" t="s">
        <v>291</v>
      </c>
      <c r="S2" s="102" t="s">
        <v>252</v>
      </c>
      <c r="T2" s="145" t="s">
        <v>253</v>
      </c>
      <c r="U2" s="145" t="s">
        <v>254</v>
      </c>
      <c r="V2" s="102" t="s">
        <v>255</v>
      </c>
      <c r="W2" s="102" t="s">
        <v>256</v>
      </c>
      <c r="X2" s="102" t="s">
        <v>257</v>
      </c>
      <c r="Y2" s="102" t="s">
        <v>258</v>
      </c>
      <c r="Z2" s="102" t="s">
        <v>259</v>
      </c>
      <c r="AA2" s="146" t="s">
        <v>260</v>
      </c>
      <c r="AB2" s="102" t="s">
        <v>261</v>
      </c>
      <c r="AC2" s="102" t="s">
        <v>262</v>
      </c>
      <c r="AD2" s="102" t="s">
        <v>263</v>
      </c>
      <c r="AE2" s="147" t="s">
        <v>264</v>
      </c>
      <c r="AF2" s="146"/>
      <c r="AG2" s="146"/>
      <c r="AH2" s="146"/>
      <c r="AI2" s="146"/>
      <c r="AJ2" s="146"/>
      <c r="AK2" s="146"/>
      <c r="AL2" s="146"/>
      <c r="AM2" s="146"/>
    </row>
    <row r="3">
      <c r="A3" s="46" t="s">
        <v>34</v>
      </c>
      <c r="B3" s="46" t="s">
        <v>5</v>
      </c>
      <c r="C3" s="50">
        <v>0.825188935</v>
      </c>
      <c r="E3" s="46" t="s">
        <v>147</v>
      </c>
      <c r="F3" s="46" t="s">
        <v>42</v>
      </c>
      <c r="G3" s="50">
        <v>0.480553567</v>
      </c>
      <c r="I3" s="46" t="s">
        <v>147</v>
      </c>
      <c r="J3" s="50">
        <f t="shared" si="1"/>
        <v>-2.795847559</v>
      </c>
      <c r="L3" s="46" t="s">
        <v>147</v>
      </c>
      <c r="M3" s="46" t="s">
        <v>42</v>
      </c>
      <c r="N3" s="157">
        <f t="shared" si="2"/>
        <v>0.48</v>
      </c>
      <c r="P3" s="106">
        <f>AVERAGE(G2:G72)</f>
        <v>0.7951940042</v>
      </c>
      <c r="Q3" s="107" t="s">
        <v>266</v>
      </c>
      <c r="R3" s="108">
        <f>MODE(N2:N72)</f>
        <v>0.86</v>
      </c>
      <c r="S3" s="108">
        <f>MEDIAN(G2:G72)</f>
        <v>0.802249789</v>
      </c>
      <c r="T3" s="108">
        <f>G72-G2</f>
        <v>0.501215905</v>
      </c>
      <c r="U3" s="24">
        <f>(W3/P3) * 100</f>
        <v>14.15233017</v>
      </c>
      <c r="V3" s="24">
        <f>VAR(G2:G72)</f>
        <v>0.01266490969</v>
      </c>
      <c r="W3" s="24">
        <f>STDEV(G2:G72)</f>
        <v>0.1125384809</v>
      </c>
      <c r="X3" s="24">
        <f>QUARTILE($G$2:$G$72, 1)</f>
        <v>0.726356</v>
      </c>
      <c r="Y3" s="24">
        <f>QUARTILE($G$2:$G$72, 2)</f>
        <v>0.802249789</v>
      </c>
      <c r="Z3" s="24">
        <f>QUARTILE($G$2:$G$72, 3)</f>
        <v>0.8792911765</v>
      </c>
      <c r="AA3" s="24">
        <f>Z3-X3</f>
        <v>0.1529351765</v>
      </c>
      <c r="AB3" s="24">
        <f>PERCENTILE($C$2:$C$72, 0.2)</f>
        <v>0.710519016</v>
      </c>
      <c r="AC3" s="24">
        <f>PERCENTILE($C$2:$C$72, 0.4)</f>
        <v>0.781408846</v>
      </c>
      <c r="AD3" s="24">
        <f>PERCENTILE($C$2:$C$72, 0.6)</f>
        <v>0.848361075</v>
      </c>
      <c r="AE3" s="24">
        <f>PERCENTILE($C$2:$C$72, 0.8)</f>
        <v>0.895009518</v>
      </c>
    </row>
    <row r="4">
      <c r="A4" s="46" t="s">
        <v>35</v>
      </c>
      <c r="B4" s="46" t="s">
        <v>36</v>
      </c>
      <c r="C4" s="50">
        <v>0.789598525</v>
      </c>
      <c r="E4" s="46" t="s">
        <v>13</v>
      </c>
      <c r="F4" s="46" t="s">
        <v>3</v>
      </c>
      <c r="G4" s="50">
        <v>0.562556148</v>
      </c>
      <c r="I4" s="46" t="s">
        <v>13</v>
      </c>
      <c r="J4" s="50">
        <f t="shared" si="1"/>
        <v>-2.067184969</v>
      </c>
      <c r="L4" s="46" t="s">
        <v>13</v>
      </c>
      <c r="M4" s="46" t="s">
        <v>3</v>
      </c>
      <c r="N4" s="157">
        <f t="shared" si="2"/>
        <v>0.56</v>
      </c>
    </row>
    <row r="5">
      <c r="A5" s="46" t="s">
        <v>0</v>
      </c>
      <c r="B5" s="46" t="s">
        <v>1</v>
      </c>
      <c r="C5" s="50">
        <v>0.853776991</v>
      </c>
      <c r="E5" s="46" t="s">
        <v>16</v>
      </c>
      <c r="F5" s="46" t="s">
        <v>10</v>
      </c>
      <c r="G5" s="50">
        <v>0.570203483</v>
      </c>
      <c r="I5" s="46" t="s">
        <v>16</v>
      </c>
      <c r="J5" s="50">
        <f t="shared" si="1"/>
        <v>-1.999231901</v>
      </c>
      <c r="L5" s="46" t="s">
        <v>16</v>
      </c>
      <c r="M5" s="46" t="s">
        <v>10</v>
      </c>
      <c r="N5" s="157">
        <f t="shared" si="2"/>
        <v>0.57</v>
      </c>
    </row>
    <row r="6">
      <c r="A6" s="46" t="s">
        <v>37</v>
      </c>
      <c r="B6" s="46" t="s">
        <v>3</v>
      </c>
      <c r="C6" s="50">
        <v>0.855502605</v>
      </c>
      <c r="E6" s="46" t="s">
        <v>128</v>
      </c>
      <c r="F6" s="46" t="s">
        <v>15</v>
      </c>
      <c r="G6" s="50">
        <v>0.593485951</v>
      </c>
      <c r="I6" s="46" t="s">
        <v>128</v>
      </c>
      <c r="J6" s="50">
        <f t="shared" si="1"/>
        <v>-1.792347396</v>
      </c>
      <c r="L6" s="46" t="s">
        <v>128</v>
      </c>
      <c r="M6" s="46" t="s">
        <v>15</v>
      </c>
      <c r="N6" s="157">
        <f t="shared" si="2"/>
        <v>0.59</v>
      </c>
    </row>
    <row r="7">
      <c r="A7" s="46" t="s">
        <v>39</v>
      </c>
      <c r="B7" s="46" t="s">
        <v>25</v>
      </c>
      <c r="C7" s="50">
        <v>0.86457628</v>
      </c>
      <c r="E7" s="46" t="s">
        <v>173</v>
      </c>
      <c r="F7" s="46" t="s">
        <v>42</v>
      </c>
      <c r="G7" s="50">
        <v>0.599087417</v>
      </c>
      <c r="I7" s="46" t="s">
        <v>173</v>
      </c>
      <c r="J7" s="50">
        <f t="shared" si="1"/>
        <v>-1.742573612</v>
      </c>
      <c r="L7" s="46" t="s">
        <v>173</v>
      </c>
      <c r="M7" s="46" t="s">
        <v>42</v>
      </c>
      <c r="N7" s="157">
        <f t="shared" si="2"/>
        <v>0.6</v>
      </c>
    </row>
    <row r="8">
      <c r="A8" s="46" t="s">
        <v>2</v>
      </c>
      <c r="B8" s="46" t="s">
        <v>3</v>
      </c>
      <c r="C8" s="50">
        <v>0.889889002</v>
      </c>
      <c r="E8" s="46" t="s">
        <v>122</v>
      </c>
      <c r="F8" s="46" t="s">
        <v>42</v>
      </c>
      <c r="G8" s="50">
        <v>0.651987135</v>
      </c>
      <c r="I8" s="46" t="s">
        <v>122</v>
      </c>
      <c r="J8" s="50">
        <f t="shared" si="1"/>
        <v>-1.272514681</v>
      </c>
      <c r="L8" s="46" t="s">
        <v>122</v>
      </c>
      <c r="M8" s="46" t="s">
        <v>42</v>
      </c>
      <c r="N8" s="157">
        <f t="shared" si="2"/>
        <v>0.65</v>
      </c>
      <c r="R8" s="1" t="s">
        <v>303</v>
      </c>
      <c r="S8" s="1" t="s">
        <v>304</v>
      </c>
      <c r="T8" s="1" t="s">
        <v>252</v>
      </c>
      <c r="U8" s="1" t="s">
        <v>305</v>
      </c>
      <c r="V8" s="1" t="s">
        <v>299</v>
      </c>
      <c r="X8" s="124" t="s">
        <v>272</v>
      </c>
      <c r="Y8" s="112"/>
      <c r="Z8" s="113"/>
    </row>
    <row r="9">
      <c r="A9" s="46" t="s">
        <v>41</v>
      </c>
      <c r="B9" s="46" t="s">
        <v>42</v>
      </c>
      <c r="C9" s="50">
        <v>0.714036763</v>
      </c>
      <c r="E9" s="46" t="s">
        <v>99</v>
      </c>
      <c r="F9" s="46" t="s">
        <v>42</v>
      </c>
      <c r="G9" s="50">
        <v>0.659596384</v>
      </c>
      <c r="I9" s="46" t="s">
        <v>99</v>
      </c>
      <c r="J9" s="50">
        <f t="shared" si="1"/>
        <v>-1.20490004</v>
      </c>
      <c r="L9" s="46" t="s">
        <v>99</v>
      </c>
      <c r="M9" s="46" t="s">
        <v>42</v>
      </c>
      <c r="N9" s="157">
        <f t="shared" si="2"/>
        <v>0.66</v>
      </c>
      <c r="Q9" s="1" t="s">
        <v>293</v>
      </c>
      <c r="R9" s="4">
        <f>G2</f>
        <v>0.474189252</v>
      </c>
      <c r="S9" s="20">
        <f>X3</f>
        <v>0.726356</v>
      </c>
      <c r="T9" s="8">
        <f>S3</f>
        <v>0.802249789</v>
      </c>
      <c r="U9" s="20">
        <f>Z3</f>
        <v>0.8792911765</v>
      </c>
      <c r="V9" s="4">
        <f>G72</f>
        <v>0.975405157</v>
      </c>
      <c r="X9" s="125" t="s">
        <v>273</v>
      </c>
      <c r="Y9" s="126" t="s">
        <v>274</v>
      </c>
      <c r="Z9" s="127" t="s">
        <v>275</v>
      </c>
    </row>
    <row r="10">
      <c r="A10" s="46" t="s">
        <v>43</v>
      </c>
      <c r="B10" s="46" t="s">
        <v>5</v>
      </c>
      <c r="C10" s="50">
        <v>0.86501044</v>
      </c>
      <c r="E10" s="46" t="s">
        <v>166</v>
      </c>
      <c r="F10" s="46" t="s">
        <v>42</v>
      </c>
      <c r="G10" s="50">
        <v>0.67365855</v>
      </c>
      <c r="I10" s="46" t="s">
        <v>166</v>
      </c>
      <c r="J10" s="50">
        <f t="shared" si="1"/>
        <v>-1.07994575</v>
      </c>
      <c r="L10" s="46" t="s">
        <v>166</v>
      </c>
      <c r="M10" s="46" t="s">
        <v>42</v>
      </c>
      <c r="N10" s="157">
        <f t="shared" si="2"/>
        <v>0.67</v>
      </c>
      <c r="X10" s="106">
        <f>P3-3*W3</f>
        <v>0.4575785614</v>
      </c>
      <c r="Y10" s="108">
        <f>P3</f>
        <v>0.7951940042</v>
      </c>
      <c r="Z10" s="128">
        <f>P3+3*W3</f>
        <v>1.132809447</v>
      </c>
    </row>
    <row r="11">
      <c r="A11" s="46" t="s">
        <v>44</v>
      </c>
      <c r="B11" s="46" t="s">
        <v>42</v>
      </c>
      <c r="C11" s="50">
        <v>0.739403069</v>
      </c>
      <c r="E11" s="46" t="s">
        <v>48</v>
      </c>
      <c r="F11" s="46" t="s">
        <v>42</v>
      </c>
      <c r="G11" s="50">
        <v>0.674506366</v>
      </c>
      <c r="I11" s="46" t="s">
        <v>48</v>
      </c>
      <c r="J11" s="50">
        <f t="shared" si="1"/>
        <v>-1.072412185</v>
      </c>
      <c r="L11" s="46" t="s">
        <v>48</v>
      </c>
      <c r="M11" s="46" t="s">
        <v>42</v>
      </c>
      <c r="N11" s="157">
        <f t="shared" si="2"/>
        <v>0.67</v>
      </c>
    </row>
    <row r="12">
      <c r="A12" s="46" t="s">
        <v>4</v>
      </c>
      <c r="B12" s="46" t="s">
        <v>5</v>
      </c>
      <c r="C12" s="50">
        <v>0.82977134</v>
      </c>
      <c r="E12" s="46" t="s">
        <v>49</v>
      </c>
      <c r="F12" s="46" t="s">
        <v>42</v>
      </c>
      <c r="G12" s="50">
        <v>0.679479539</v>
      </c>
      <c r="I12" s="46" t="s">
        <v>49</v>
      </c>
      <c r="J12" s="50">
        <f t="shared" si="1"/>
        <v>-1.028221318</v>
      </c>
      <c r="L12" s="46" t="s">
        <v>49</v>
      </c>
      <c r="M12" s="46" t="s">
        <v>42</v>
      </c>
      <c r="N12" s="157">
        <f t="shared" si="2"/>
        <v>0.68</v>
      </c>
    </row>
    <row r="13">
      <c r="A13" s="46" t="s">
        <v>126</v>
      </c>
      <c r="B13" s="46" t="s">
        <v>15</v>
      </c>
      <c r="C13" s="50">
        <v>0.741359413</v>
      </c>
      <c r="E13" s="46" t="s">
        <v>112</v>
      </c>
      <c r="F13" s="46" t="s">
        <v>42</v>
      </c>
      <c r="G13" s="50">
        <v>0.695722461</v>
      </c>
      <c r="I13" s="46" t="s">
        <v>112</v>
      </c>
      <c r="J13" s="50">
        <f t="shared" si="1"/>
        <v>-0.8838891586</v>
      </c>
      <c r="L13" s="46" t="s">
        <v>112</v>
      </c>
      <c r="M13" s="46" t="s">
        <v>42</v>
      </c>
      <c r="N13" s="157">
        <f t="shared" si="2"/>
        <v>0.7</v>
      </c>
    </row>
    <row r="14">
      <c r="A14" s="46" t="s">
        <v>46</v>
      </c>
      <c r="B14" s="46" t="s">
        <v>47</v>
      </c>
      <c r="C14" s="50">
        <v>0.946244061</v>
      </c>
      <c r="E14" s="46" t="s">
        <v>141</v>
      </c>
      <c r="F14" s="46" t="s">
        <v>42</v>
      </c>
      <c r="G14" s="50">
        <v>0.69769448</v>
      </c>
      <c r="I14" s="46" t="s">
        <v>141</v>
      </c>
      <c r="J14" s="50">
        <f t="shared" si="1"/>
        <v>-0.8663660946</v>
      </c>
      <c r="L14" s="46" t="s">
        <v>141</v>
      </c>
      <c r="M14" s="46" t="s">
        <v>42</v>
      </c>
      <c r="N14" s="157">
        <f t="shared" si="2"/>
        <v>0.7</v>
      </c>
    </row>
    <row r="15">
      <c r="A15" s="46" t="s">
        <v>48</v>
      </c>
      <c r="B15" s="46" t="s">
        <v>42</v>
      </c>
      <c r="C15" s="50">
        <v>0.674506366</v>
      </c>
      <c r="E15" s="46" t="s">
        <v>161</v>
      </c>
      <c r="F15" s="46" t="s">
        <v>42</v>
      </c>
      <c r="G15" s="50">
        <v>0.69927603</v>
      </c>
      <c r="I15" s="46" t="s">
        <v>161</v>
      </c>
      <c r="J15" s="50">
        <f t="shared" si="1"/>
        <v>-0.8523126794</v>
      </c>
      <c r="L15" s="46" t="s">
        <v>161</v>
      </c>
      <c r="M15" s="46" t="s">
        <v>42</v>
      </c>
      <c r="N15" s="157">
        <f t="shared" si="2"/>
        <v>0.7</v>
      </c>
    </row>
    <row r="16">
      <c r="A16" s="46" t="s">
        <v>6</v>
      </c>
      <c r="B16" s="46" t="s">
        <v>1</v>
      </c>
      <c r="C16" s="50">
        <v>0.838263929</v>
      </c>
      <c r="E16" s="46" t="s">
        <v>17</v>
      </c>
      <c r="F16" s="46" t="s">
        <v>3</v>
      </c>
      <c r="G16" s="50">
        <v>0.710519016</v>
      </c>
      <c r="I16" s="46" t="s">
        <v>17</v>
      </c>
      <c r="J16" s="50">
        <f t="shared" si="1"/>
        <v>-0.7524091983</v>
      </c>
      <c r="L16" s="46" t="s">
        <v>17</v>
      </c>
      <c r="M16" s="46" t="s">
        <v>3</v>
      </c>
      <c r="N16" s="157">
        <f t="shared" si="2"/>
        <v>0.71</v>
      </c>
    </row>
    <row r="17">
      <c r="A17" s="46" t="s">
        <v>49</v>
      </c>
      <c r="B17" s="46" t="s">
        <v>42</v>
      </c>
      <c r="C17" s="50">
        <v>0.679479539</v>
      </c>
      <c r="E17" s="46" t="s">
        <v>149</v>
      </c>
      <c r="F17" s="46" t="s">
        <v>42</v>
      </c>
      <c r="G17" s="50">
        <v>0.713349819</v>
      </c>
      <c r="I17" s="46" t="s">
        <v>149</v>
      </c>
      <c r="J17" s="50">
        <f t="shared" si="1"/>
        <v>-0.727255109</v>
      </c>
      <c r="L17" s="46" t="s">
        <v>149</v>
      </c>
      <c r="M17" s="46" t="s">
        <v>42</v>
      </c>
      <c r="N17" s="157">
        <f t="shared" si="2"/>
        <v>0.71</v>
      </c>
    </row>
    <row r="18">
      <c r="A18" s="46" t="s">
        <v>50</v>
      </c>
      <c r="B18" s="46" t="s">
        <v>5</v>
      </c>
      <c r="C18" s="50">
        <v>0.793485582</v>
      </c>
      <c r="E18" s="46" t="s">
        <v>41</v>
      </c>
      <c r="F18" s="46" t="s">
        <v>42</v>
      </c>
      <c r="G18" s="50">
        <v>0.714036763</v>
      </c>
      <c r="I18" s="46" t="s">
        <v>41</v>
      </c>
      <c r="J18" s="50">
        <f t="shared" si="1"/>
        <v>-0.7211510281</v>
      </c>
      <c r="L18" s="46" t="s">
        <v>41</v>
      </c>
      <c r="M18" s="46" t="s">
        <v>42</v>
      </c>
      <c r="N18" s="157">
        <f t="shared" si="2"/>
        <v>0.71</v>
      </c>
    </row>
    <row r="19">
      <c r="A19" s="46" t="s">
        <v>52</v>
      </c>
      <c r="B19" s="46" t="s">
        <v>5</v>
      </c>
      <c r="C19" s="50">
        <v>0.799183786</v>
      </c>
      <c r="E19" s="46" t="s">
        <v>104</v>
      </c>
      <c r="F19" s="46" t="s">
        <v>19</v>
      </c>
      <c r="G19" s="50">
        <v>0.723479927</v>
      </c>
      <c r="I19" s="46" t="s">
        <v>104</v>
      </c>
      <c r="J19" s="50">
        <f t="shared" si="1"/>
        <v>-0.6372404943</v>
      </c>
      <c r="L19" s="46" t="s">
        <v>104</v>
      </c>
      <c r="M19" s="46" t="s">
        <v>19</v>
      </c>
      <c r="N19" s="157">
        <f t="shared" si="2"/>
        <v>0.72</v>
      </c>
    </row>
    <row r="20">
      <c r="A20" s="46" t="s">
        <v>147</v>
      </c>
      <c r="B20" s="46" t="s">
        <v>42</v>
      </c>
      <c r="C20" s="50">
        <v>0.480553567</v>
      </c>
      <c r="E20" s="46" t="s">
        <v>162</v>
      </c>
      <c r="F20" s="46" t="s">
        <v>42</v>
      </c>
      <c r="G20" s="50">
        <v>0.729232073</v>
      </c>
      <c r="I20" s="46" t="s">
        <v>162</v>
      </c>
      <c r="J20" s="50">
        <f t="shared" si="1"/>
        <v>-0.5861277909</v>
      </c>
      <c r="L20" s="46" t="s">
        <v>162</v>
      </c>
      <c r="M20" s="46" t="s">
        <v>42</v>
      </c>
      <c r="N20" s="157">
        <f t="shared" si="2"/>
        <v>0.73</v>
      </c>
    </row>
    <row r="21">
      <c r="A21" s="46" t="s">
        <v>141</v>
      </c>
      <c r="B21" s="46" t="s">
        <v>42</v>
      </c>
      <c r="C21" s="50">
        <v>0.69769448</v>
      </c>
      <c r="E21" s="46" t="s">
        <v>117</v>
      </c>
      <c r="F21" s="46" t="s">
        <v>1</v>
      </c>
      <c r="G21" s="50">
        <v>0.735639811</v>
      </c>
      <c r="I21" s="46" t="s">
        <v>117</v>
      </c>
      <c r="J21" s="50">
        <f t="shared" si="1"/>
        <v>-0.5291895957</v>
      </c>
      <c r="L21" s="46" t="s">
        <v>117</v>
      </c>
      <c r="M21" s="46" t="s">
        <v>1</v>
      </c>
      <c r="N21" s="157">
        <f t="shared" si="2"/>
        <v>0.74</v>
      </c>
    </row>
    <row r="22">
      <c r="A22" s="46" t="s">
        <v>53</v>
      </c>
      <c r="B22" s="46" t="s">
        <v>5</v>
      </c>
      <c r="C22" s="50">
        <v>0.910026312</v>
      </c>
      <c r="E22" s="46" t="s">
        <v>44</v>
      </c>
      <c r="F22" s="46" t="s">
        <v>42</v>
      </c>
      <c r="G22" s="50">
        <v>0.739403069</v>
      </c>
      <c r="I22" s="46" t="s">
        <v>44</v>
      </c>
      <c r="J22" s="50">
        <f t="shared" si="1"/>
        <v>-0.4957498516</v>
      </c>
      <c r="L22" s="46" t="s">
        <v>44</v>
      </c>
      <c r="M22" s="46" t="s">
        <v>42</v>
      </c>
      <c r="N22" s="157">
        <f t="shared" si="2"/>
        <v>0.74</v>
      </c>
    </row>
    <row r="23">
      <c r="A23" s="46" t="s">
        <v>128</v>
      </c>
      <c r="B23" s="46" t="s">
        <v>15</v>
      </c>
      <c r="C23" s="50">
        <v>0.593485951</v>
      </c>
      <c r="E23" s="46" t="s">
        <v>126</v>
      </c>
      <c r="F23" s="46" t="s">
        <v>15</v>
      </c>
      <c r="G23" s="50">
        <v>0.741359413</v>
      </c>
      <c r="I23" s="46" t="s">
        <v>126</v>
      </c>
      <c r="J23" s="50">
        <f t="shared" si="1"/>
        <v>-0.4783660733</v>
      </c>
      <c r="L23" s="46" t="s">
        <v>126</v>
      </c>
      <c r="M23" s="46" t="s">
        <v>15</v>
      </c>
      <c r="N23" s="157">
        <f t="shared" si="2"/>
        <v>0.74</v>
      </c>
    </row>
    <row r="24">
      <c r="A24" s="46" t="s">
        <v>8</v>
      </c>
      <c r="B24" s="46" t="s">
        <v>3</v>
      </c>
      <c r="C24" s="50">
        <v>0.929547489</v>
      </c>
      <c r="E24" s="46" t="s">
        <v>98</v>
      </c>
      <c r="F24" s="46" t="s">
        <v>42</v>
      </c>
      <c r="G24" s="50">
        <v>0.758471966</v>
      </c>
      <c r="I24" s="46" t="s">
        <v>98</v>
      </c>
      <c r="J24" s="50">
        <f t="shared" si="1"/>
        <v>-0.3263065035</v>
      </c>
      <c r="L24" s="46" t="s">
        <v>98</v>
      </c>
      <c r="M24" s="46" t="s">
        <v>42</v>
      </c>
      <c r="N24" s="157">
        <f t="shared" si="2"/>
        <v>0.76</v>
      </c>
    </row>
    <row r="25">
      <c r="A25" s="46" t="s">
        <v>56</v>
      </c>
      <c r="B25" s="46" t="s">
        <v>5</v>
      </c>
      <c r="C25" s="50">
        <v>0.853301883</v>
      </c>
      <c r="E25" s="46" t="s">
        <v>57</v>
      </c>
      <c r="F25" s="46" t="s">
        <v>5</v>
      </c>
      <c r="G25" s="50">
        <v>0.758587241</v>
      </c>
      <c r="I25" s="46" t="s">
        <v>57</v>
      </c>
      <c r="J25" s="50">
        <f t="shared" si="1"/>
        <v>-0.3252821872</v>
      </c>
      <c r="L25" s="46" t="s">
        <v>57</v>
      </c>
      <c r="M25" s="46" t="s">
        <v>5</v>
      </c>
      <c r="N25" s="157">
        <f t="shared" si="2"/>
        <v>0.76</v>
      </c>
    </row>
    <row r="26">
      <c r="A26" s="46" t="s">
        <v>57</v>
      </c>
      <c r="B26" s="46" t="s">
        <v>5</v>
      </c>
      <c r="C26" s="50">
        <v>0.758587241</v>
      </c>
      <c r="E26" s="46" t="s">
        <v>93</v>
      </c>
      <c r="F26" s="46" t="s">
        <v>5</v>
      </c>
      <c r="G26" s="50">
        <v>0.764267087</v>
      </c>
      <c r="I26" s="46" t="s">
        <v>93</v>
      </c>
      <c r="J26" s="50">
        <f t="shared" si="1"/>
        <v>-0.2748119307</v>
      </c>
      <c r="L26" s="46" t="s">
        <v>93</v>
      </c>
      <c r="M26" s="46" t="s">
        <v>5</v>
      </c>
      <c r="N26" s="157">
        <f t="shared" si="2"/>
        <v>0.76</v>
      </c>
    </row>
    <row r="27">
      <c r="A27" s="46" t="s">
        <v>58</v>
      </c>
      <c r="B27" s="46" t="s">
        <v>5</v>
      </c>
      <c r="C27" s="50">
        <v>0.914063275</v>
      </c>
      <c r="E27" s="46" t="s">
        <v>70</v>
      </c>
      <c r="F27" s="46" t="s">
        <v>10</v>
      </c>
      <c r="G27" s="50">
        <v>0.774947405</v>
      </c>
      <c r="I27" s="46" t="s">
        <v>70</v>
      </c>
      <c r="J27" s="50">
        <f t="shared" si="1"/>
        <v>-0.1799082328</v>
      </c>
      <c r="L27" s="46" t="s">
        <v>70</v>
      </c>
      <c r="M27" s="46" t="s">
        <v>10</v>
      </c>
      <c r="N27" s="157">
        <f t="shared" si="2"/>
        <v>0.77</v>
      </c>
    </row>
    <row r="28">
      <c r="A28" s="46" t="s">
        <v>59</v>
      </c>
      <c r="B28" s="46" t="s">
        <v>15</v>
      </c>
      <c r="C28" s="50">
        <v>0.903950691</v>
      </c>
      <c r="E28" s="46" t="s">
        <v>14</v>
      </c>
      <c r="F28" s="46" t="s">
        <v>15</v>
      </c>
      <c r="G28" s="50">
        <v>0.775502026</v>
      </c>
      <c r="I28" s="46" t="s">
        <v>14</v>
      </c>
      <c r="J28" s="50">
        <f t="shared" si="1"/>
        <v>-0.1749799541</v>
      </c>
      <c r="L28" s="46" t="s">
        <v>14</v>
      </c>
      <c r="M28" s="46" t="s">
        <v>15</v>
      </c>
      <c r="N28" s="157">
        <f t="shared" si="2"/>
        <v>0.78</v>
      </c>
    </row>
    <row r="29">
      <c r="A29" s="46" t="s">
        <v>166</v>
      </c>
      <c r="B29" s="46" t="s">
        <v>42</v>
      </c>
      <c r="C29" s="50">
        <v>0.67365855</v>
      </c>
      <c r="E29" s="46" t="s">
        <v>96</v>
      </c>
      <c r="F29" s="46" t="s">
        <v>36</v>
      </c>
      <c r="G29" s="50">
        <v>0.776063859</v>
      </c>
      <c r="I29" s="46" t="s">
        <v>96</v>
      </c>
      <c r="J29" s="50">
        <f t="shared" si="1"/>
        <v>-0.1699875906</v>
      </c>
      <c r="L29" s="46" t="s">
        <v>96</v>
      </c>
      <c r="M29" s="46" t="s">
        <v>36</v>
      </c>
      <c r="N29" s="157">
        <f t="shared" si="2"/>
        <v>0.78</v>
      </c>
    </row>
    <row r="30">
      <c r="A30" s="46" t="s">
        <v>60</v>
      </c>
      <c r="B30" s="46" t="s">
        <v>3</v>
      </c>
      <c r="C30" s="50">
        <v>0.958609104</v>
      </c>
      <c r="E30" s="46" t="s">
        <v>29</v>
      </c>
      <c r="F30" s="46" t="s">
        <v>3</v>
      </c>
      <c r="G30" s="50">
        <v>0.781408846</v>
      </c>
      <c r="I30" s="46" t="s">
        <v>29</v>
      </c>
      <c r="J30" s="50">
        <f t="shared" si="1"/>
        <v>-0.1224928408</v>
      </c>
      <c r="L30" s="46" t="s">
        <v>29</v>
      </c>
      <c r="M30" s="46" t="s">
        <v>3</v>
      </c>
      <c r="N30" s="157">
        <f t="shared" si="2"/>
        <v>0.78</v>
      </c>
    </row>
    <row r="31">
      <c r="A31" s="46" t="s">
        <v>11</v>
      </c>
      <c r="B31" s="46" t="s">
        <v>3</v>
      </c>
      <c r="C31" s="50">
        <v>0.798249364</v>
      </c>
      <c r="E31" s="46" t="s">
        <v>62</v>
      </c>
      <c r="F31" s="46" t="s">
        <v>42</v>
      </c>
      <c r="G31" s="50">
        <v>0.786439955</v>
      </c>
      <c r="I31" s="46" t="s">
        <v>62</v>
      </c>
      <c r="J31" s="50">
        <f t="shared" si="1"/>
        <v>-0.07778716358</v>
      </c>
      <c r="L31" s="46" t="s">
        <v>62</v>
      </c>
      <c r="M31" s="46" t="s">
        <v>42</v>
      </c>
      <c r="N31" s="157">
        <f t="shared" si="2"/>
        <v>0.79</v>
      </c>
    </row>
    <row r="32">
      <c r="A32" s="46" t="s">
        <v>161</v>
      </c>
      <c r="B32" s="46" t="s">
        <v>42</v>
      </c>
      <c r="C32" s="50">
        <v>0.69927603</v>
      </c>
      <c r="E32" s="46" t="s">
        <v>35</v>
      </c>
      <c r="F32" s="46" t="s">
        <v>36</v>
      </c>
      <c r="G32" s="50">
        <v>0.789598525</v>
      </c>
      <c r="I32" s="46" t="s">
        <v>35</v>
      </c>
      <c r="J32" s="50">
        <f t="shared" si="1"/>
        <v>-0.04972058605</v>
      </c>
      <c r="L32" s="46" t="s">
        <v>35</v>
      </c>
      <c r="M32" s="46" t="s">
        <v>36</v>
      </c>
      <c r="N32" s="157">
        <f t="shared" si="2"/>
        <v>0.79</v>
      </c>
    </row>
    <row r="33">
      <c r="A33" s="46" t="s">
        <v>173</v>
      </c>
      <c r="B33" s="46" t="s">
        <v>42</v>
      </c>
      <c r="C33" s="50">
        <v>0.599087417</v>
      </c>
      <c r="E33" s="46" t="s">
        <v>50</v>
      </c>
      <c r="F33" s="46" t="s">
        <v>5</v>
      </c>
      <c r="G33" s="50">
        <v>0.793485582</v>
      </c>
      <c r="I33" s="46" t="s">
        <v>50</v>
      </c>
      <c r="J33" s="50">
        <f t="shared" si="1"/>
        <v>-0.01518078271</v>
      </c>
      <c r="L33" s="46" t="s">
        <v>50</v>
      </c>
      <c r="M33" s="46" t="s">
        <v>5</v>
      </c>
      <c r="N33" s="157">
        <f t="shared" si="2"/>
        <v>0.79</v>
      </c>
    </row>
    <row r="34">
      <c r="A34" s="46" t="s">
        <v>61</v>
      </c>
      <c r="B34" s="46" t="s">
        <v>36</v>
      </c>
      <c r="C34" s="50">
        <v>0.820903182</v>
      </c>
      <c r="E34" s="46" t="s">
        <v>11</v>
      </c>
      <c r="F34" s="46" t="s">
        <v>3</v>
      </c>
      <c r="G34" s="50">
        <v>0.798249364</v>
      </c>
      <c r="I34" s="46" t="s">
        <v>11</v>
      </c>
      <c r="J34" s="50">
        <f t="shared" si="1"/>
        <v>0.027149467</v>
      </c>
      <c r="L34" s="46" t="s">
        <v>11</v>
      </c>
      <c r="M34" s="46" t="s">
        <v>3</v>
      </c>
      <c r="N34" s="157">
        <f t="shared" si="2"/>
        <v>0.8</v>
      </c>
    </row>
    <row r="35">
      <c r="A35" s="46" t="s">
        <v>12</v>
      </c>
      <c r="B35" s="46" t="s">
        <v>3</v>
      </c>
      <c r="C35" s="50">
        <v>0.895221889</v>
      </c>
      <c r="E35" s="46" t="s">
        <v>52</v>
      </c>
      <c r="F35" s="46" t="s">
        <v>5</v>
      </c>
      <c r="G35" s="50">
        <v>0.799183786</v>
      </c>
      <c r="I35" s="46" t="s">
        <v>52</v>
      </c>
      <c r="J35" s="50">
        <f t="shared" si="1"/>
        <v>0.03545260022</v>
      </c>
      <c r="L35" s="46" t="s">
        <v>52</v>
      </c>
      <c r="M35" s="46" t="s">
        <v>5</v>
      </c>
      <c r="N35" s="157">
        <f t="shared" si="2"/>
        <v>0.8</v>
      </c>
    </row>
    <row r="36">
      <c r="A36" s="46" t="s">
        <v>62</v>
      </c>
      <c r="B36" s="46" t="s">
        <v>42</v>
      </c>
      <c r="C36" s="50">
        <v>0.786439955</v>
      </c>
      <c r="E36" s="46" t="s">
        <v>26</v>
      </c>
      <c r="F36" s="46" t="s">
        <v>15</v>
      </c>
      <c r="G36" s="50">
        <v>0.800018609</v>
      </c>
      <c r="I36" s="46" t="s">
        <v>26</v>
      </c>
      <c r="J36" s="50">
        <f t="shared" si="1"/>
        <v>0.04287071173</v>
      </c>
      <c r="L36" s="46" t="s">
        <v>26</v>
      </c>
      <c r="M36" s="46" t="s">
        <v>15</v>
      </c>
      <c r="N36" s="157">
        <f t="shared" si="2"/>
        <v>0.8</v>
      </c>
    </row>
    <row r="37">
      <c r="A37" s="46" t="s">
        <v>13</v>
      </c>
      <c r="B37" s="46" t="s">
        <v>3</v>
      </c>
      <c r="C37" s="50">
        <v>0.562556148</v>
      </c>
      <c r="E37" s="46" t="s">
        <v>123</v>
      </c>
      <c r="F37" s="46" t="s">
        <v>15</v>
      </c>
      <c r="G37" s="50">
        <v>0.802249789</v>
      </c>
      <c r="I37" s="46" t="s">
        <v>123</v>
      </c>
      <c r="J37" s="50">
        <f t="shared" si="1"/>
        <v>0.06269664132</v>
      </c>
      <c r="L37" s="46" t="s">
        <v>123</v>
      </c>
      <c r="M37" s="46" t="s">
        <v>15</v>
      </c>
      <c r="N37" s="157">
        <f t="shared" si="2"/>
        <v>0.8</v>
      </c>
    </row>
    <row r="38">
      <c r="A38" s="46" t="s">
        <v>63</v>
      </c>
      <c r="B38" s="46" t="s">
        <v>5</v>
      </c>
      <c r="C38" s="50">
        <v>0.856143475</v>
      </c>
      <c r="E38" s="46" t="s">
        <v>61</v>
      </c>
      <c r="F38" s="46" t="s">
        <v>36</v>
      </c>
      <c r="G38" s="50">
        <v>0.820903182</v>
      </c>
      <c r="I38" s="46" t="s">
        <v>61</v>
      </c>
      <c r="J38" s="50">
        <f t="shared" si="1"/>
        <v>0.2284478834</v>
      </c>
      <c r="L38" s="46" t="s">
        <v>61</v>
      </c>
      <c r="M38" s="46" t="s">
        <v>36</v>
      </c>
      <c r="N38" s="157">
        <f t="shared" si="2"/>
        <v>0.82</v>
      </c>
    </row>
    <row r="39">
      <c r="A39" s="46" t="s">
        <v>162</v>
      </c>
      <c r="B39" s="46" t="s">
        <v>42</v>
      </c>
      <c r="C39" s="50">
        <v>0.729232073</v>
      </c>
      <c r="E39" s="46" t="s">
        <v>34</v>
      </c>
      <c r="F39" s="46" t="s">
        <v>5</v>
      </c>
      <c r="G39" s="50">
        <v>0.825188935</v>
      </c>
      <c r="I39" s="46" t="s">
        <v>34</v>
      </c>
      <c r="J39" s="50">
        <f t="shared" si="1"/>
        <v>0.2665304394</v>
      </c>
      <c r="L39" s="46" t="s">
        <v>34</v>
      </c>
      <c r="M39" s="46" t="s">
        <v>5</v>
      </c>
      <c r="N39" s="157">
        <f t="shared" si="2"/>
        <v>0.83</v>
      </c>
    </row>
    <row r="40">
      <c r="A40" s="46" t="s">
        <v>65</v>
      </c>
      <c r="B40" s="46" t="s">
        <v>5</v>
      </c>
      <c r="C40" s="50">
        <v>0.851199389</v>
      </c>
      <c r="E40" s="46" t="s">
        <v>115</v>
      </c>
      <c r="F40" s="46" t="s">
        <v>36</v>
      </c>
      <c r="G40" s="50">
        <v>0.829034388</v>
      </c>
      <c r="I40" s="46" t="s">
        <v>115</v>
      </c>
      <c r="J40" s="50">
        <f t="shared" si="1"/>
        <v>0.3007005559</v>
      </c>
      <c r="L40" s="46" t="s">
        <v>115</v>
      </c>
      <c r="M40" s="46" t="s">
        <v>36</v>
      </c>
      <c r="N40" s="157">
        <f t="shared" si="2"/>
        <v>0.83</v>
      </c>
    </row>
    <row r="41">
      <c r="A41" s="46" t="s">
        <v>14</v>
      </c>
      <c r="B41" s="46" t="s">
        <v>15</v>
      </c>
      <c r="C41" s="50">
        <v>0.775502026</v>
      </c>
      <c r="E41" s="46" t="s">
        <v>4</v>
      </c>
      <c r="F41" s="46" t="s">
        <v>5</v>
      </c>
      <c r="G41" s="50">
        <v>0.82977134</v>
      </c>
      <c r="I41" s="46" t="s">
        <v>4</v>
      </c>
      <c r="J41" s="50">
        <f t="shared" si="1"/>
        <v>0.3072490004</v>
      </c>
      <c r="L41" s="46" t="s">
        <v>4</v>
      </c>
      <c r="M41" s="46" t="s">
        <v>5</v>
      </c>
      <c r="N41" s="157">
        <f t="shared" si="2"/>
        <v>0.83</v>
      </c>
    </row>
    <row r="42">
      <c r="A42" s="46" t="s">
        <v>143</v>
      </c>
      <c r="B42" s="46" t="s">
        <v>3</v>
      </c>
      <c r="C42" s="50">
        <v>0.935669005</v>
      </c>
      <c r="E42" s="46" t="s">
        <v>27</v>
      </c>
      <c r="F42" s="46" t="s">
        <v>15</v>
      </c>
      <c r="G42" s="50">
        <v>0.836366534</v>
      </c>
      <c r="I42" s="46" t="s">
        <v>27</v>
      </c>
      <c r="J42" s="50">
        <f t="shared" si="1"/>
        <v>0.3658529014</v>
      </c>
      <c r="L42" s="46" t="s">
        <v>27</v>
      </c>
      <c r="M42" s="46" t="s">
        <v>15</v>
      </c>
      <c r="N42" s="157">
        <f t="shared" si="2"/>
        <v>0.84</v>
      </c>
    </row>
    <row r="43">
      <c r="A43" s="46" t="s">
        <v>67</v>
      </c>
      <c r="B43" s="46" t="s">
        <v>25</v>
      </c>
      <c r="C43" s="50">
        <v>0.893131018</v>
      </c>
      <c r="E43" s="46" t="s">
        <v>6</v>
      </c>
      <c r="F43" s="46" t="s">
        <v>1</v>
      </c>
      <c r="G43" s="50">
        <v>0.838263929</v>
      </c>
      <c r="I43" s="46" t="s">
        <v>6</v>
      </c>
      <c r="J43" s="50">
        <f t="shared" si="1"/>
        <v>0.3827128678</v>
      </c>
      <c r="L43" s="46" t="s">
        <v>6</v>
      </c>
      <c r="M43" s="46" t="s">
        <v>1</v>
      </c>
      <c r="N43" s="157">
        <f t="shared" si="2"/>
        <v>0.84</v>
      </c>
    </row>
    <row r="44">
      <c r="A44" s="46" t="s">
        <v>68</v>
      </c>
      <c r="B44" s="46" t="s">
        <v>47</v>
      </c>
      <c r="C44" s="50">
        <v>0.903250694</v>
      </c>
      <c r="E44" s="46" t="s">
        <v>107</v>
      </c>
      <c r="F44" s="46" t="s">
        <v>3</v>
      </c>
      <c r="G44" s="50">
        <v>0.848361075</v>
      </c>
      <c r="I44" s="46" t="s">
        <v>107</v>
      </c>
      <c r="J44" s="50">
        <f t="shared" si="1"/>
        <v>0.4724345871</v>
      </c>
      <c r="L44" s="46" t="s">
        <v>107</v>
      </c>
      <c r="M44" s="46" t="s">
        <v>3</v>
      </c>
      <c r="N44" s="157">
        <f t="shared" si="2"/>
        <v>0.85</v>
      </c>
    </row>
    <row r="45">
      <c r="A45" s="46" t="s">
        <v>16</v>
      </c>
      <c r="B45" s="46" t="s">
        <v>10</v>
      </c>
      <c r="C45" s="50">
        <v>0.570203483</v>
      </c>
      <c r="E45" s="46" t="s">
        <v>65</v>
      </c>
      <c r="F45" s="46" t="s">
        <v>5</v>
      </c>
      <c r="G45" s="50">
        <v>0.851199389</v>
      </c>
      <c r="I45" s="46" t="s">
        <v>65</v>
      </c>
      <c r="J45" s="50">
        <f t="shared" si="1"/>
        <v>0.497655418</v>
      </c>
      <c r="L45" s="46" t="s">
        <v>65</v>
      </c>
      <c r="M45" s="46" t="s">
        <v>5</v>
      </c>
      <c r="N45" s="157">
        <f t="shared" si="2"/>
        <v>0.85</v>
      </c>
    </row>
    <row r="46">
      <c r="A46" s="46" t="s">
        <v>69</v>
      </c>
      <c r="B46" s="46" t="s">
        <v>3</v>
      </c>
      <c r="C46" s="50">
        <v>0.895009518</v>
      </c>
      <c r="E46" s="46" t="s">
        <v>56</v>
      </c>
      <c r="F46" s="46" t="s">
        <v>5</v>
      </c>
      <c r="G46" s="50">
        <v>0.853301883</v>
      </c>
      <c r="I46" s="46" t="s">
        <v>56</v>
      </c>
      <c r="J46" s="50">
        <f t="shared" si="1"/>
        <v>0.5163378632</v>
      </c>
      <c r="L46" s="46" t="s">
        <v>56</v>
      </c>
      <c r="M46" s="46" t="s">
        <v>5</v>
      </c>
      <c r="N46" s="157">
        <f t="shared" si="2"/>
        <v>0.85</v>
      </c>
    </row>
    <row r="47">
      <c r="A47" s="46" t="s">
        <v>70</v>
      </c>
      <c r="B47" s="46" t="s">
        <v>10</v>
      </c>
      <c r="C47" s="50">
        <v>0.774947405</v>
      </c>
      <c r="E47" s="46" t="s">
        <v>0</v>
      </c>
      <c r="F47" s="46" t="s">
        <v>1</v>
      </c>
      <c r="G47" s="50">
        <v>0.853776991</v>
      </c>
      <c r="I47" s="46" t="s">
        <v>0</v>
      </c>
      <c r="J47" s="50">
        <f t="shared" si="1"/>
        <v>0.5205596014</v>
      </c>
      <c r="L47" s="46" t="s">
        <v>0</v>
      </c>
      <c r="M47" s="46" t="s">
        <v>1</v>
      </c>
      <c r="N47" s="157">
        <f t="shared" si="2"/>
        <v>0.85</v>
      </c>
    </row>
    <row r="48">
      <c r="A48" s="46" t="s">
        <v>17</v>
      </c>
      <c r="B48" s="46" t="s">
        <v>3</v>
      </c>
      <c r="C48" s="50">
        <v>0.710519016</v>
      </c>
      <c r="E48" s="46" t="s">
        <v>37</v>
      </c>
      <c r="F48" s="46" t="s">
        <v>3</v>
      </c>
      <c r="G48" s="50">
        <v>0.855502605</v>
      </c>
      <c r="I48" s="46" t="s">
        <v>37</v>
      </c>
      <c r="J48" s="50">
        <f t="shared" si="1"/>
        <v>0.5358931476</v>
      </c>
      <c r="L48" s="46" t="s">
        <v>37</v>
      </c>
      <c r="M48" s="46" t="s">
        <v>3</v>
      </c>
      <c r="N48" s="157">
        <f t="shared" si="2"/>
        <v>0.86</v>
      </c>
    </row>
    <row r="49">
      <c r="A49" s="46" t="s">
        <v>149</v>
      </c>
      <c r="B49" s="46" t="s">
        <v>42</v>
      </c>
      <c r="C49" s="50">
        <v>0.713349819</v>
      </c>
      <c r="E49" s="46" t="s">
        <v>110</v>
      </c>
      <c r="F49" s="46" t="s">
        <v>42</v>
      </c>
      <c r="G49" s="50">
        <v>0.856139898</v>
      </c>
      <c r="I49" s="46" t="s">
        <v>110</v>
      </c>
      <c r="J49" s="50">
        <f t="shared" si="1"/>
        <v>0.5415560372</v>
      </c>
      <c r="L49" s="46" t="s">
        <v>110</v>
      </c>
      <c r="M49" s="46" t="s">
        <v>42</v>
      </c>
      <c r="N49" s="157">
        <f t="shared" si="2"/>
        <v>0.86</v>
      </c>
    </row>
    <row r="50">
      <c r="A50" s="46" t="s">
        <v>93</v>
      </c>
      <c r="B50" s="46" t="s">
        <v>5</v>
      </c>
      <c r="C50" s="50">
        <v>0.764267087</v>
      </c>
      <c r="E50" s="46" t="s">
        <v>63</v>
      </c>
      <c r="F50" s="46" t="s">
        <v>5</v>
      </c>
      <c r="G50" s="50">
        <v>0.856143475</v>
      </c>
      <c r="I50" s="46" t="s">
        <v>63</v>
      </c>
      <c r="J50" s="50">
        <f t="shared" si="1"/>
        <v>0.5415878219</v>
      </c>
      <c r="L50" s="46" t="s">
        <v>63</v>
      </c>
      <c r="M50" s="46" t="s">
        <v>5</v>
      </c>
      <c r="N50" s="157">
        <f t="shared" si="2"/>
        <v>0.86</v>
      </c>
    </row>
    <row r="51">
      <c r="A51" s="46" t="s">
        <v>26</v>
      </c>
      <c r="B51" s="46" t="s">
        <v>15</v>
      </c>
      <c r="C51" s="50">
        <v>0.800018609</v>
      </c>
      <c r="E51" s="46" t="s">
        <v>32</v>
      </c>
      <c r="F51" s="46" t="s">
        <v>3</v>
      </c>
      <c r="G51" s="50">
        <v>0.857062578</v>
      </c>
      <c r="I51" s="46" t="s">
        <v>32</v>
      </c>
      <c r="J51" s="50">
        <f t="shared" si="1"/>
        <v>0.5497548328</v>
      </c>
      <c r="L51" s="46" t="s">
        <v>32</v>
      </c>
      <c r="M51" s="46" t="s">
        <v>3</v>
      </c>
      <c r="N51" s="157">
        <f t="shared" si="2"/>
        <v>0.86</v>
      </c>
    </row>
    <row r="52">
      <c r="A52" s="46" t="s">
        <v>95</v>
      </c>
      <c r="B52" s="46" t="s">
        <v>3</v>
      </c>
      <c r="C52" s="50">
        <v>0.903218091</v>
      </c>
      <c r="E52" s="46" t="s">
        <v>39</v>
      </c>
      <c r="F52" s="46" t="s">
        <v>25</v>
      </c>
      <c r="G52" s="50">
        <v>0.86457628</v>
      </c>
      <c r="I52" s="46" t="s">
        <v>39</v>
      </c>
      <c r="J52" s="50">
        <f t="shared" si="1"/>
        <v>0.6165204577</v>
      </c>
      <c r="L52" s="46" t="s">
        <v>39</v>
      </c>
      <c r="M52" s="46" t="s">
        <v>25</v>
      </c>
      <c r="N52" s="157">
        <f t="shared" si="2"/>
        <v>0.86</v>
      </c>
    </row>
    <row r="53">
      <c r="A53" s="46" t="s">
        <v>27</v>
      </c>
      <c r="B53" s="46" t="s">
        <v>15</v>
      </c>
      <c r="C53" s="50">
        <v>0.836366534</v>
      </c>
      <c r="E53" s="46" t="s">
        <v>43</v>
      </c>
      <c r="F53" s="46" t="s">
        <v>5</v>
      </c>
      <c r="G53" s="50">
        <v>0.86501044</v>
      </c>
      <c r="I53" s="46" t="s">
        <v>43</v>
      </c>
      <c r="J53" s="50">
        <f t="shared" si="1"/>
        <v>0.6203783381</v>
      </c>
      <c r="L53" s="46" t="s">
        <v>43</v>
      </c>
      <c r="M53" s="46" t="s">
        <v>5</v>
      </c>
      <c r="N53" s="157">
        <f t="shared" si="2"/>
        <v>0.87</v>
      </c>
    </row>
    <row r="54">
      <c r="A54" s="46" t="s">
        <v>96</v>
      </c>
      <c r="B54" s="46" t="s">
        <v>36</v>
      </c>
      <c r="C54" s="50">
        <v>0.776063859</v>
      </c>
      <c r="E54" s="46" t="s">
        <v>118</v>
      </c>
      <c r="F54" s="46" t="s">
        <v>5</v>
      </c>
      <c r="G54" s="50">
        <v>0.877968609</v>
      </c>
      <c r="I54" s="46" t="s">
        <v>118</v>
      </c>
      <c r="J54" s="50">
        <f t="shared" si="1"/>
        <v>0.7355226771</v>
      </c>
      <c r="L54" s="46" t="s">
        <v>118</v>
      </c>
      <c r="M54" s="46" t="s">
        <v>5</v>
      </c>
      <c r="N54" s="157">
        <f t="shared" si="2"/>
        <v>0.88</v>
      </c>
    </row>
    <row r="55">
      <c r="A55" s="46" t="s">
        <v>98</v>
      </c>
      <c r="B55" s="46" t="s">
        <v>42</v>
      </c>
      <c r="C55" s="50">
        <v>0.758471966</v>
      </c>
      <c r="E55" s="46" t="s">
        <v>111</v>
      </c>
      <c r="F55" s="46" t="s">
        <v>47</v>
      </c>
      <c r="G55" s="50">
        <v>0.880613744</v>
      </c>
      <c r="I55" s="46" t="s">
        <v>111</v>
      </c>
      <c r="J55" s="50">
        <f t="shared" si="1"/>
        <v>0.7590269485</v>
      </c>
      <c r="L55" s="46" t="s">
        <v>111</v>
      </c>
      <c r="M55" s="46" t="s">
        <v>47</v>
      </c>
      <c r="N55" s="157">
        <f t="shared" si="2"/>
        <v>0.88</v>
      </c>
    </row>
    <row r="56">
      <c r="A56" s="46" t="s">
        <v>99</v>
      </c>
      <c r="B56" s="46" t="s">
        <v>42</v>
      </c>
      <c r="C56" s="50">
        <v>0.659596384</v>
      </c>
      <c r="E56" s="46" t="s">
        <v>2</v>
      </c>
      <c r="F56" s="46" t="s">
        <v>3</v>
      </c>
      <c r="G56" s="50">
        <v>0.889889002</v>
      </c>
      <c r="I56" s="46" t="s">
        <v>2</v>
      </c>
      <c r="J56" s="50">
        <f t="shared" si="1"/>
        <v>0.8414454948</v>
      </c>
      <c r="L56" s="46" t="s">
        <v>2</v>
      </c>
      <c r="M56" s="46" t="s">
        <v>3</v>
      </c>
      <c r="N56" s="157">
        <f t="shared" si="2"/>
        <v>0.89</v>
      </c>
      <c r="R56" s="111" t="s">
        <v>286</v>
      </c>
      <c r="S56" s="112"/>
      <c r="T56" s="112"/>
      <c r="U56" s="112"/>
      <c r="V56" s="112"/>
      <c r="W56" s="112"/>
      <c r="X56" s="113"/>
    </row>
    <row r="57">
      <c r="A57" s="46" t="s">
        <v>102</v>
      </c>
      <c r="B57" s="46" t="s">
        <v>15</v>
      </c>
      <c r="C57" s="50">
        <v>0.930381835</v>
      </c>
      <c r="E57" s="46" t="s">
        <v>67</v>
      </c>
      <c r="F57" s="46" t="s">
        <v>25</v>
      </c>
      <c r="G57" s="50">
        <v>0.893131018</v>
      </c>
      <c r="I57" s="46" t="s">
        <v>67</v>
      </c>
      <c r="J57" s="50">
        <f t="shared" si="1"/>
        <v>0.8702535609</v>
      </c>
      <c r="L57" s="46" t="s">
        <v>67</v>
      </c>
      <c r="M57" s="46" t="s">
        <v>25</v>
      </c>
      <c r="N57" s="157">
        <f t="shared" si="2"/>
        <v>0.89</v>
      </c>
      <c r="R57" s="158" t="s">
        <v>270</v>
      </c>
      <c r="W57" s="1">
        <v>9.0</v>
      </c>
      <c r="X57" s="21"/>
    </row>
    <row r="58">
      <c r="A58" s="46" t="s">
        <v>104</v>
      </c>
      <c r="B58" s="46" t="s">
        <v>19</v>
      </c>
      <c r="C58" s="50">
        <v>0.723479927</v>
      </c>
      <c r="E58" s="46" t="s">
        <v>69</v>
      </c>
      <c r="F58" s="46" t="s">
        <v>3</v>
      </c>
      <c r="G58" s="50">
        <v>0.895009518</v>
      </c>
      <c r="I58" s="46" t="s">
        <v>69</v>
      </c>
      <c r="J58" s="50">
        <f t="shared" si="1"/>
        <v>0.8869456291</v>
      </c>
      <c r="L58" s="46" t="s">
        <v>69</v>
      </c>
      <c r="M58" s="46" t="s">
        <v>3</v>
      </c>
      <c r="N58" s="157">
        <f t="shared" si="2"/>
        <v>0.9</v>
      </c>
      <c r="R58" s="116"/>
      <c r="W58" s="1">
        <v>9.0</v>
      </c>
      <c r="X58" s="21"/>
    </row>
    <row r="59">
      <c r="A59" s="46" t="s">
        <v>29</v>
      </c>
      <c r="B59" s="46" t="s">
        <v>3</v>
      </c>
      <c r="C59" s="50">
        <v>0.781408846</v>
      </c>
      <c r="E59" s="46" t="s">
        <v>12</v>
      </c>
      <c r="F59" s="46" t="s">
        <v>3</v>
      </c>
      <c r="G59" s="50">
        <v>0.895221889</v>
      </c>
      <c r="I59" s="46" t="s">
        <v>12</v>
      </c>
      <c r="J59" s="50">
        <f t="shared" si="1"/>
        <v>0.8888327258</v>
      </c>
      <c r="L59" s="46" t="s">
        <v>12</v>
      </c>
      <c r="M59" s="46" t="s">
        <v>3</v>
      </c>
      <c r="N59" s="157">
        <f t="shared" si="2"/>
        <v>0.9</v>
      </c>
      <c r="R59" s="116"/>
      <c r="W59" s="1">
        <v>8.0</v>
      </c>
      <c r="X59" s="21"/>
    </row>
    <row r="60">
      <c r="A60" s="46" t="s">
        <v>30</v>
      </c>
      <c r="B60" s="46" t="s">
        <v>3</v>
      </c>
      <c r="C60" s="50">
        <v>0.939461946</v>
      </c>
      <c r="E60" s="46" t="s">
        <v>95</v>
      </c>
      <c r="F60" s="46" t="s">
        <v>3</v>
      </c>
      <c r="G60" s="50">
        <v>0.903218091</v>
      </c>
      <c r="I60" s="46" t="s">
        <v>95</v>
      </c>
      <c r="J60" s="50">
        <f t="shared" si="1"/>
        <v>0.9598857731</v>
      </c>
      <c r="L60" s="46" t="s">
        <v>95</v>
      </c>
      <c r="M60" s="46" t="s">
        <v>3</v>
      </c>
      <c r="N60" s="157">
        <f t="shared" si="2"/>
        <v>0.9</v>
      </c>
      <c r="R60" s="116"/>
      <c r="V60" s="1">
        <v>9.0</v>
      </c>
      <c r="W60" s="1">
        <v>8.0</v>
      </c>
      <c r="X60" s="21"/>
    </row>
    <row r="61">
      <c r="A61" s="46" t="s">
        <v>107</v>
      </c>
      <c r="B61" s="46" t="s">
        <v>3</v>
      </c>
      <c r="C61" s="50">
        <v>0.848361075</v>
      </c>
      <c r="E61" s="46" t="s">
        <v>68</v>
      </c>
      <c r="F61" s="46" t="s">
        <v>47</v>
      </c>
      <c r="G61" s="50">
        <v>0.903250694</v>
      </c>
      <c r="I61" s="46" t="s">
        <v>68</v>
      </c>
      <c r="J61" s="50">
        <f t="shared" si="1"/>
        <v>0.9601754784</v>
      </c>
      <c r="L61" s="46" t="s">
        <v>68</v>
      </c>
      <c r="M61" s="46" t="s">
        <v>47</v>
      </c>
      <c r="N61" s="157">
        <f t="shared" si="2"/>
        <v>0.9</v>
      </c>
      <c r="R61" s="116"/>
      <c r="V61" s="1">
        <v>9.0</v>
      </c>
      <c r="W61" s="1">
        <v>7.0</v>
      </c>
      <c r="X61" s="21"/>
    </row>
    <row r="62">
      <c r="A62" s="46" t="s">
        <v>110</v>
      </c>
      <c r="B62" s="46" t="s">
        <v>42</v>
      </c>
      <c r="C62" s="50">
        <v>0.856139898</v>
      </c>
      <c r="E62" s="46" t="s">
        <v>59</v>
      </c>
      <c r="F62" s="46" t="s">
        <v>15</v>
      </c>
      <c r="G62" s="50">
        <v>0.903950691</v>
      </c>
      <c r="I62" s="46" t="s">
        <v>59</v>
      </c>
      <c r="J62" s="50">
        <f t="shared" si="1"/>
        <v>0.9663955464</v>
      </c>
      <c r="L62" s="46" t="s">
        <v>59</v>
      </c>
      <c r="M62" s="46" t="s">
        <v>15</v>
      </c>
      <c r="N62" s="157">
        <f t="shared" si="2"/>
        <v>0.9</v>
      </c>
      <c r="R62" s="116"/>
      <c r="V62" s="1">
        <v>9.0</v>
      </c>
      <c r="W62" s="1">
        <v>6.0</v>
      </c>
      <c r="X62" s="21"/>
    </row>
    <row r="63">
      <c r="A63" s="46" t="s">
        <v>111</v>
      </c>
      <c r="B63" s="46" t="s">
        <v>47</v>
      </c>
      <c r="C63" s="50">
        <v>0.880613744</v>
      </c>
      <c r="E63" s="46" t="s">
        <v>53</v>
      </c>
      <c r="F63" s="46" t="s">
        <v>5</v>
      </c>
      <c r="G63" s="50">
        <v>0.910026312</v>
      </c>
      <c r="I63" s="46" t="s">
        <v>53</v>
      </c>
      <c r="J63" s="50">
        <f t="shared" si="1"/>
        <v>1.0203826</v>
      </c>
      <c r="L63" s="46" t="s">
        <v>53</v>
      </c>
      <c r="M63" s="46" t="s">
        <v>5</v>
      </c>
      <c r="N63" s="157">
        <f t="shared" si="2"/>
        <v>0.91</v>
      </c>
      <c r="R63" s="116"/>
      <c r="V63" s="1">
        <v>8.0</v>
      </c>
      <c r="W63" s="1">
        <v>6.0</v>
      </c>
      <c r="X63" s="21"/>
    </row>
    <row r="64">
      <c r="A64" s="46" t="s">
        <v>112</v>
      </c>
      <c r="B64" s="46" t="s">
        <v>42</v>
      </c>
      <c r="C64" s="50">
        <v>0.695722461</v>
      </c>
      <c r="E64" s="46" t="s">
        <v>58</v>
      </c>
      <c r="F64" s="46" t="s">
        <v>5</v>
      </c>
      <c r="G64" s="50">
        <v>0.914063275</v>
      </c>
      <c r="I64" s="46" t="s">
        <v>58</v>
      </c>
      <c r="J64" s="50">
        <f t="shared" si="1"/>
        <v>1.056254445</v>
      </c>
      <c r="L64" s="46" t="s">
        <v>58</v>
      </c>
      <c r="M64" s="46" t="s">
        <v>5</v>
      </c>
      <c r="N64" s="157">
        <f t="shared" si="2"/>
        <v>0.91</v>
      </c>
      <c r="R64" s="116"/>
      <c r="V64" s="1">
        <v>8.0</v>
      </c>
      <c r="W64" s="1">
        <v>6.0</v>
      </c>
      <c r="X64" s="21"/>
    </row>
    <row r="65">
      <c r="A65" s="46" t="s">
        <v>155</v>
      </c>
      <c r="B65" s="46" t="s">
        <v>10</v>
      </c>
      <c r="C65" s="50">
        <v>0.474189252</v>
      </c>
      <c r="E65" s="46" t="s">
        <v>8</v>
      </c>
      <c r="F65" s="46" t="s">
        <v>3</v>
      </c>
      <c r="G65" s="50">
        <v>0.929547489</v>
      </c>
      <c r="I65" s="46" t="s">
        <v>8</v>
      </c>
      <c r="J65" s="50">
        <f t="shared" si="1"/>
        <v>1.19384484</v>
      </c>
      <c r="L65" s="46" t="s">
        <v>8</v>
      </c>
      <c r="M65" s="46" t="s">
        <v>3</v>
      </c>
      <c r="N65" s="157">
        <f t="shared" si="2"/>
        <v>0.93</v>
      </c>
      <c r="R65" s="116"/>
      <c r="V65" s="1">
        <v>8.0</v>
      </c>
      <c r="W65" s="1">
        <v>6.0</v>
      </c>
      <c r="X65" s="21"/>
    </row>
    <row r="66">
      <c r="A66" s="46" t="s">
        <v>115</v>
      </c>
      <c r="B66" s="46" t="s">
        <v>36</v>
      </c>
      <c r="C66" s="50">
        <v>0.829034388</v>
      </c>
      <c r="E66" s="46" t="s">
        <v>102</v>
      </c>
      <c r="F66" s="46" t="s">
        <v>15</v>
      </c>
      <c r="G66" s="50">
        <v>0.930381835</v>
      </c>
      <c r="I66" s="46" t="s">
        <v>102</v>
      </c>
      <c r="J66" s="50">
        <f t="shared" si="1"/>
        <v>1.201258713</v>
      </c>
      <c r="L66" s="46" t="s">
        <v>102</v>
      </c>
      <c r="M66" s="46" t="s">
        <v>15</v>
      </c>
      <c r="N66" s="157">
        <f t="shared" si="2"/>
        <v>0.93</v>
      </c>
      <c r="R66" s="116"/>
      <c r="V66" s="1">
        <v>7.0</v>
      </c>
      <c r="W66" s="1">
        <v>6.0</v>
      </c>
      <c r="X66" s="117">
        <v>8.0</v>
      </c>
    </row>
    <row r="67">
      <c r="A67" s="46" t="s">
        <v>32</v>
      </c>
      <c r="B67" s="46" t="s">
        <v>3</v>
      </c>
      <c r="C67" s="50">
        <v>0.857062578</v>
      </c>
      <c r="E67" s="46" t="s">
        <v>143</v>
      </c>
      <c r="F67" s="46" t="s">
        <v>3</v>
      </c>
      <c r="G67" s="50">
        <v>0.935669005</v>
      </c>
      <c r="I67" s="46" t="s">
        <v>143</v>
      </c>
      <c r="J67" s="50">
        <f t="shared" si="1"/>
        <v>1.24823971</v>
      </c>
      <c r="L67" s="46" t="s">
        <v>143</v>
      </c>
      <c r="M67" s="46" t="s">
        <v>3</v>
      </c>
      <c r="N67" s="157">
        <f t="shared" si="2"/>
        <v>0.94</v>
      </c>
      <c r="R67" s="116"/>
      <c r="V67" s="1">
        <v>6.0</v>
      </c>
      <c r="W67" s="1">
        <v>5.0</v>
      </c>
      <c r="X67" s="117">
        <v>6.0</v>
      </c>
    </row>
    <row r="68">
      <c r="A68" s="46" t="s">
        <v>117</v>
      </c>
      <c r="B68" s="46" t="s">
        <v>1</v>
      </c>
      <c r="C68" s="50">
        <v>0.735639811</v>
      </c>
      <c r="E68" s="46" t="s">
        <v>30</v>
      </c>
      <c r="F68" s="46" t="s">
        <v>3</v>
      </c>
      <c r="G68" s="50">
        <v>0.939461946</v>
      </c>
      <c r="I68" s="46" t="s">
        <v>30</v>
      </c>
      <c r="J68" s="50">
        <f t="shared" si="1"/>
        <v>1.281943212</v>
      </c>
      <c r="L68" s="46" t="s">
        <v>30</v>
      </c>
      <c r="M68" s="46" t="s">
        <v>3</v>
      </c>
      <c r="N68" s="157">
        <f t="shared" si="2"/>
        <v>0.94</v>
      </c>
      <c r="R68" s="116"/>
      <c r="V68" s="1">
        <v>6.0</v>
      </c>
      <c r="W68" s="1">
        <v>5.0</v>
      </c>
      <c r="X68" s="117">
        <v>6.0</v>
      </c>
    </row>
    <row r="69">
      <c r="A69" s="46" t="s">
        <v>118</v>
      </c>
      <c r="B69" s="46" t="s">
        <v>5</v>
      </c>
      <c r="C69" s="50">
        <v>0.877968609</v>
      </c>
      <c r="E69" s="46" t="s">
        <v>46</v>
      </c>
      <c r="F69" s="46" t="s">
        <v>47</v>
      </c>
      <c r="G69" s="50">
        <v>0.946244061</v>
      </c>
      <c r="I69" s="46" t="s">
        <v>46</v>
      </c>
      <c r="J69" s="50">
        <f t="shared" si="1"/>
        <v>1.342208065</v>
      </c>
      <c r="L69" s="46" t="s">
        <v>46</v>
      </c>
      <c r="M69" s="46" t="s">
        <v>47</v>
      </c>
      <c r="N69" s="157">
        <f t="shared" si="2"/>
        <v>0.95</v>
      </c>
      <c r="R69" s="116"/>
      <c r="V69" s="1">
        <v>6.0</v>
      </c>
      <c r="W69" s="1">
        <v>5.0</v>
      </c>
      <c r="X69" s="117">
        <v>5.0</v>
      </c>
    </row>
    <row r="70">
      <c r="A70" s="46" t="s">
        <v>119</v>
      </c>
      <c r="B70" s="46" t="s">
        <v>36</v>
      </c>
      <c r="C70" s="50">
        <v>0.959019244</v>
      </c>
      <c r="E70" s="46" t="s">
        <v>60</v>
      </c>
      <c r="F70" s="46" t="s">
        <v>3</v>
      </c>
      <c r="G70" s="50">
        <v>0.958609104</v>
      </c>
      <c r="I70" s="46" t="s">
        <v>60</v>
      </c>
      <c r="J70" s="50">
        <f t="shared" si="1"/>
        <v>1.452081976</v>
      </c>
      <c r="L70" s="46" t="s">
        <v>60</v>
      </c>
      <c r="M70" s="46" t="s">
        <v>3</v>
      </c>
      <c r="N70" s="157">
        <f t="shared" si="2"/>
        <v>0.96</v>
      </c>
      <c r="R70" s="116"/>
      <c r="V70" s="1">
        <v>4.0</v>
      </c>
      <c r="W70" s="1">
        <v>5.0</v>
      </c>
      <c r="X70" s="117">
        <v>4.0</v>
      </c>
    </row>
    <row r="71">
      <c r="A71" s="46" t="s">
        <v>120</v>
      </c>
      <c r="B71" s="46" t="s">
        <v>47</v>
      </c>
      <c r="C71" s="50">
        <v>0.975405157</v>
      </c>
      <c r="E71" s="46" t="s">
        <v>119</v>
      </c>
      <c r="F71" s="46" t="s">
        <v>36</v>
      </c>
      <c r="G71" s="50">
        <v>0.959019244</v>
      </c>
      <c r="I71" s="46" t="s">
        <v>119</v>
      </c>
      <c r="J71" s="50">
        <f t="shared" si="1"/>
        <v>1.455726418</v>
      </c>
      <c r="L71" s="46" t="s">
        <v>119</v>
      </c>
      <c r="M71" s="46" t="s">
        <v>36</v>
      </c>
      <c r="N71" s="157">
        <f t="shared" si="2"/>
        <v>0.96</v>
      </c>
      <c r="R71" s="116"/>
      <c r="V71" s="1">
        <v>4.0</v>
      </c>
      <c r="W71" s="1">
        <v>4.0</v>
      </c>
      <c r="X71" s="117">
        <v>4.0</v>
      </c>
    </row>
    <row r="72">
      <c r="A72" s="46" t="s">
        <v>122</v>
      </c>
      <c r="B72" s="46" t="s">
        <v>42</v>
      </c>
      <c r="C72" s="50">
        <v>0.651987135</v>
      </c>
      <c r="E72" s="46" t="s">
        <v>120</v>
      </c>
      <c r="F72" s="46" t="s">
        <v>47</v>
      </c>
      <c r="G72" s="50">
        <v>0.975405157</v>
      </c>
      <c r="I72" s="46" t="s">
        <v>120</v>
      </c>
      <c r="J72" s="50">
        <f t="shared" si="1"/>
        <v>1.601329174</v>
      </c>
      <c r="L72" s="46" t="s">
        <v>120</v>
      </c>
      <c r="M72" s="46" t="s">
        <v>47</v>
      </c>
      <c r="N72" s="157">
        <f t="shared" si="2"/>
        <v>0.98</v>
      </c>
      <c r="R72" s="116"/>
      <c r="V72" s="1">
        <v>4.0</v>
      </c>
      <c r="W72" s="1">
        <v>4.0</v>
      </c>
      <c r="X72" s="117">
        <v>3.0</v>
      </c>
    </row>
    <row r="73">
      <c r="R73" s="116"/>
      <c r="V73" s="1">
        <v>3.0</v>
      </c>
      <c r="W73" s="1">
        <v>3.0</v>
      </c>
      <c r="X73" s="117">
        <v>3.0</v>
      </c>
    </row>
    <row r="74">
      <c r="R74" s="116"/>
      <c r="V74" s="1">
        <v>2.0</v>
      </c>
      <c r="W74" s="1">
        <v>3.0</v>
      </c>
      <c r="X74" s="117">
        <v>1.0</v>
      </c>
    </row>
    <row r="75">
      <c r="R75" s="116"/>
      <c r="U75" s="1">
        <v>8.0</v>
      </c>
      <c r="V75" s="1">
        <v>1.0</v>
      </c>
      <c r="W75" s="1">
        <v>3.0</v>
      </c>
      <c r="X75" s="117">
        <v>1.0</v>
      </c>
    </row>
    <row r="76">
      <c r="R76" s="116"/>
      <c r="U76" s="1">
        <v>7.0</v>
      </c>
      <c r="V76" s="1">
        <v>1.0</v>
      </c>
      <c r="W76" s="1">
        <v>2.0</v>
      </c>
      <c r="X76" s="117">
        <v>0.0</v>
      </c>
    </row>
    <row r="77">
      <c r="R77" s="116"/>
      <c r="U77" s="1">
        <v>7.0</v>
      </c>
      <c r="V77" s="1">
        <v>1.0</v>
      </c>
      <c r="W77" s="1">
        <v>0.0</v>
      </c>
      <c r="X77" s="117">
        <v>0.0</v>
      </c>
    </row>
    <row r="78">
      <c r="R78" s="116"/>
      <c r="T78" s="1">
        <v>9.0</v>
      </c>
      <c r="U78" s="1">
        <v>6.0</v>
      </c>
      <c r="V78" s="1">
        <v>0.0</v>
      </c>
      <c r="W78" s="1">
        <v>0.0</v>
      </c>
      <c r="X78" s="117">
        <v>0.0</v>
      </c>
    </row>
    <row r="79">
      <c r="R79" s="116"/>
      <c r="S79" s="1">
        <v>8.0</v>
      </c>
      <c r="T79" s="1">
        <v>7.0</v>
      </c>
      <c r="U79" s="1">
        <v>5.0</v>
      </c>
      <c r="V79" s="1">
        <v>0.0</v>
      </c>
      <c r="W79" s="1">
        <v>0.0</v>
      </c>
      <c r="X79" s="117">
        <v>0.0</v>
      </c>
    </row>
    <row r="80">
      <c r="R80" s="149"/>
      <c r="S80" s="1">
        <v>7.0</v>
      </c>
      <c r="T80" s="1">
        <v>6.0</v>
      </c>
      <c r="U80" s="1">
        <v>0.0</v>
      </c>
      <c r="V80" s="1">
        <v>0.0</v>
      </c>
      <c r="W80" s="1">
        <v>0.0</v>
      </c>
      <c r="X80" s="117">
        <v>0.0</v>
      </c>
    </row>
    <row r="81">
      <c r="R81" s="136"/>
      <c r="S81" s="35">
        <v>0.4</v>
      </c>
      <c r="T81" s="36">
        <v>0.5</v>
      </c>
      <c r="U81" s="36">
        <v>0.6</v>
      </c>
      <c r="V81" s="36">
        <v>0.7</v>
      </c>
      <c r="W81" s="36">
        <v>0.8</v>
      </c>
      <c r="X81" s="151">
        <v>0.9</v>
      </c>
    </row>
    <row r="82">
      <c r="R82" s="137"/>
      <c r="S82" s="152" t="s">
        <v>271</v>
      </c>
      <c r="T82" s="122"/>
      <c r="U82" s="122"/>
      <c r="V82" s="122"/>
      <c r="W82" s="122"/>
      <c r="X82" s="123"/>
    </row>
    <row r="93">
      <c r="E93" s="90" t="s">
        <v>175</v>
      </c>
      <c r="F93" s="129" t="s">
        <v>306</v>
      </c>
    </row>
    <row r="94">
      <c r="E94" s="46" t="s">
        <v>122</v>
      </c>
      <c r="F94" s="50">
        <v>0.651987135</v>
      </c>
      <c r="I94" s="1" t="s">
        <v>295</v>
      </c>
      <c r="J94" s="1" t="s">
        <v>296</v>
      </c>
      <c r="K94" s="1" t="s">
        <v>297</v>
      </c>
      <c r="L94" s="1" t="s">
        <v>298</v>
      </c>
      <c r="M94" s="1" t="s">
        <v>299</v>
      </c>
    </row>
    <row r="95">
      <c r="E95" s="46" t="s">
        <v>99</v>
      </c>
      <c r="F95" s="50">
        <v>0.659596384</v>
      </c>
      <c r="H95" s="5" t="s">
        <v>278</v>
      </c>
      <c r="I95" s="4">
        <f>MIN(F94:F157)</f>
        <v>0.651987135</v>
      </c>
      <c r="J95" s="20">
        <f>QUARTILE(F94:F157, 1)</f>
        <v>0.7585584223</v>
      </c>
      <c r="K95" s="4">
        <f>MEDIAN(F94:F157)</f>
        <v>0.829402864</v>
      </c>
      <c r="L95" s="20">
        <f>QUARTILE(F94:F157, 3)</f>
        <v>0.890699506</v>
      </c>
      <c r="M95" s="4">
        <f>MAX(F94:F157)</f>
        <v>0.975405157</v>
      </c>
    </row>
    <row r="96">
      <c r="E96" s="46" t="s">
        <v>166</v>
      </c>
      <c r="F96" s="50">
        <v>0.67365855</v>
      </c>
    </row>
    <row r="97">
      <c r="E97" s="46" t="s">
        <v>48</v>
      </c>
      <c r="F97" s="50">
        <v>0.674506366</v>
      </c>
    </row>
    <row r="98">
      <c r="E98" s="46" t="s">
        <v>49</v>
      </c>
      <c r="F98" s="50">
        <v>0.679479539</v>
      </c>
    </row>
    <row r="99">
      <c r="E99" s="46" t="s">
        <v>141</v>
      </c>
      <c r="F99" s="50">
        <v>0.69769448</v>
      </c>
    </row>
    <row r="100">
      <c r="E100" s="46" t="s">
        <v>161</v>
      </c>
      <c r="F100" s="50">
        <v>0.69927603</v>
      </c>
    </row>
    <row r="101">
      <c r="E101" s="46" t="s">
        <v>17</v>
      </c>
      <c r="F101" s="50">
        <v>0.710519016</v>
      </c>
    </row>
    <row r="102">
      <c r="E102" s="46" t="s">
        <v>149</v>
      </c>
      <c r="F102" s="50">
        <v>0.713349819</v>
      </c>
    </row>
    <row r="103">
      <c r="E103" s="46" t="s">
        <v>41</v>
      </c>
      <c r="F103" s="50">
        <v>0.714036763</v>
      </c>
    </row>
    <row r="104">
      <c r="E104" s="46" t="s">
        <v>104</v>
      </c>
      <c r="F104" s="50">
        <v>0.723479927</v>
      </c>
    </row>
    <row r="105">
      <c r="E105" s="46" t="s">
        <v>162</v>
      </c>
      <c r="F105" s="50">
        <v>0.729232073</v>
      </c>
    </row>
    <row r="106">
      <c r="E106" s="46" t="s">
        <v>117</v>
      </c>
      <c r="F106" s="50">
        <v>0.735639811</v>
      </c>
    </row>
    <row r="107">
      <c r="E107" s="46" t="s">
        <v>44</v>
      </c>
      <c r="F107" s="50">
        <v>0.739403069</v>
      </c>
    </row>
    <row r="108">
      <c r="E108" s="46" t="s">
        <v>126</v>
      </c>
      <c r="F108" s="50">
        <v>0.741359413</v>
      </c>
    </row>
    <row r="109">
      <c r="E109" s="46" t="s">
        <v>98</v>
      </c>
      <c r="F109" s="50">
        <v>0.758471966</v>
      </c>
    </row>
    <row r="110">
      <c r="E110" s="46" t="s">
        <v>57</v>
      </c>
      <c r="F110" s="50">
        <v>0.758587241</v>
      </c>
    </row>
    <row r="111">
      <c r="E111" s="46" t="s">
        <v>93</v>
      </c>
      <c r="F111" s="50">
        <v>0.764267087</v>
      </c>
    </row>
    <row r="112">
      <c r="E112" s="46" t="s">
        <v>70</v>
      </c>
      <c r="F112" s="50">
        <v>0.774947405</v>
      </c>
    </row>
    <row r="113">
      <c r="E113" s="46" t="s">
        <v>14</v>
      </c>
      <c r="F113" s="50">
        <v>0.775502026</v>
      </c>
    </row>
    <row r="114">
      <c r="E114" s="46" t="s">
        <v>96</v>
      </c>
      <c r="F114" s="50">
        <v>0.776063859</v>
      </c>
    </row>
    <row r="115">
      <c r="E115" s="46" t="s">
        <v>29</v>
      </c>
      <c r="F115" s="50">
        <v>0.781408846</v>
      </c>
    </row>
    <row r="116">
      <c r="E116" s="46" t="s">
        <v>62</v>
      </c>
      <c r="F116" s="50">
        <v>0.786439955</v>
      </c>
    </row>
    <row r="117">
      <c r="E117" s="46" t="s">
        <v>35</v>
      </c>
      <c r="F117" s="50">
        <v>0.789598525</v>
      </c>
    </row>
    <row r="118">
      <c r="E118" s="46" t="s">
        <v>50</v>
      </c>
      <c r="F118" s="50">
        <v>0.793485582</v>
      </c>
    </row>
    <row r="119">
      <c r="E119" s="46" t="s">
        <v>11</v>
      </c>
      <c r="F119" s="50">
        <v>0.798249364</v>
      </c>
    </row>
    <row r="120">
      <c r="E120" s="46" t="s">
        <v>52</v>
      </c>
      <c r="F120" s="50">
        <v>0.799183786</v>
      </c>
    </row>
    <row r="121">
      <c r="E121" s="46" t="s">
        <v>26</v>
      </c>
      <c r="F121" s="50">
        <v>0.800018609</v>
      </c>
    </row>
    <row r="122">
      <c r="E122" s="46" t="s">
        <v>123</v>
      </c>
      <c r="F122" s="50">
        <v>0.802249789</v>
      </c>
    </row>
    <row r="123">
      <c r="E123" s="46" t="s">
        <v>61</v>
      </c>
      <c r="F123" s="50">
        <v>0.820903182</v>
      </c>
    </row>
    <row r="124">
      <c r="E124" s="46" t="s">
        <v>34</v>
      </c>
      <c r="F124" s="50">
        <v>0.825188935</v>
      </c>
    </row>
    <row r="125">
      <c r="E125" s="46" t="s">
        <v>115</v>
      </c>
      <c r="F125" s="50">
        <v>0.829034388</v>
      </c>
    </row>
    <row r="126">
      <c r="E126" s="46" t="s">
        <v>4</v>
      </c>
      <c r="F126" s="50">
        <v>0.82977134</v>
      </c>
    </row>
    <row r="127">
      <c r="E127" s="46" t="s">
        <v>27</v>
      </c>
      <c r="F127" s="50">
        <v>0.836366534</v>
      </c>
    </row>
    <row r="128">
      <c r="E128" s="46" t="s">
        <v>6</v>
      </c>
      <c r="F128" s="50">
        <v>0.838263929</v>
      </c>
    </row>
    <row r="129">
      <c r="E129" s="46" t="s">
        <v>107</v>
      </c>
      <c r="F129" s="50">
        <v>0.848361075</v>
      </c>
    </row>
    <row r="130">
      <c r="E130" s="46" t="s">
        <v>65</v>
      </c>
      <c r="F130" s="50">
        <v>0.851199389</v>
      </c>
    </row>
    <row r="131">
      <c r="E131" s="46" t="s">
        <v>56</v>
      </c>
      <c r="F131" s="50">
        <v>0.853301883</v>
      </c>
    </row>
    <row r="132">
      <c r="E132" s="46" t="s">
        <v>0</v>
      </c>
      <c r="F132" s="50">
        <v>0.853776991</v>
      </c>
    </row>
    <row r="133">
      <c r="E133" s="46" t="s">
        <v>37</v>
      </c>
      <c r="F133" s="50">
        <v>0.855502605</v>
      </c>
    </row>
    <row r="134">
      <c r="E134" s="46" t="s">
        <v>110</v>
      </c>
      <c r="F134" s="50">
        <v>0.856139898</v>
      </c>
    </row>
    <row r="135">
      <c r="E135" s="46" t="s">
        <v>63</v>
      </c>
      <c r="F135" s="50">
        <v>0.856143475</v>
      </c>
    </row>
    <row r="136">
      <c r="E136" s="46" t="s">
        <v>32</v>
      </c>
      <c r="F136" s="50">
        <v>0.857062578</v>
      </c>
    </row>
    <row r="137">
      <c r="E137" s="46" t="s">
        <v>39</v>
      </c>
      <c r="F137" s="50">
        <v>0.86457628</v>
      </c>
    </row>
    <row r="138">
      <c r="E138" s="46" t="s">
        <v>43</v>
      </c>
      <c r="F138" s="50">
        <v>0.86501044</v>
      </c>
    </row>
    <row r="139">
      <c r="E139" s="46" t="s">
        <v>118</v>
      </c>
      <c r="F139" s="50">
        <v>0.877968609</v>
      </c>
    </row>
    <row r="140">
      <c r="E140" s="46" t="s">
        <v>111</v>
      </c>
      <c r="F140" s="50">
        <v>0.880613744</v>
      </c>
    </row>
    <row r="141">
      <c r="E141" s="46" t="s">
        <v>2</v>
      </c>
      <c r="F141" s="50">
        <v>0.889889002</v>
      </c>
    </row>
    <row r="142">
      <c r="E142" s="46" t="s">
        <v>67</v>
      </c>
      <c r="F142" s="50">
        <v>0.893131018</v>
      </c>
    </row>
    <row r="143">
      <c r="E143" s="46" t="s">
        <v>69</v>
      </c>
      <c r="F143" s="50">
        <v>0.895009518</v>
      </c>
    </row>
    <row r="144">
      <c r="E144" s="46" t="s">
        <v>12</v>
      </c>
      <c r="F144" s="50">
        <v>0.895221889</v>
      </c>
    </row>
    <row r="145">
      <c r="E145" s="46" t="s">
        <v>95</v>
      </c>
      <c r="F145" s="50">
        <v>0.903218091</v>
      </c>
    </row>
    <row r="146">
      <c r="E146" s="46" t="s">
        <v>68</v>
      </c>
      <c r="F146" s="50">
        <v>0.903250694</v>
      </c>
    </row>
    <row r="147">
      <c r="E147" s="46" t="s">
        <v>59</v>
      </c>
      <c r="F147" s="50">
        <v>0.903950691</v>
      </c>
    </row>
    <row r="148">
      <c r="E148" s="46" t="s">
        <v>53</v>
      </c>
      <c r="F148" s="50">
        <v>0.910026312</v>
      </c>
    </row>
    <row r="149">
      <c r="E149" s="46" t="s">
        <v>58</v>
      </c>
      <c r="F149" s="50">
        <v>0.914063275</v>
      </c>
    </row>
    <row r="150">
      <c r="E150" s="46" t="s">
        <v>8</v>
      </c>
      <c r="F150" s="50">
        <v>0.929547489</v>
      </c>
    </row>
    <row r="151">
      <c r="E151" s="46" t="s">
        <v>102</v>
      </c>
      <c r="F151" s="50">
        <v>0.930381835</v>
      </c>
    </row>
    <row r="152">
      <c r="E152" s="46" t="s">
        <v>143</v>
      </c>
      <c r="F152" s="50">
        <v>0.935669005</v>
      </c>
    </row>
    <row r="153">
      <c r="E153" s="46" t="s">
        <v>30</v>
      </c>
      <c r="F153" s="50">
        <v>0.939461946</v>
      </c>
    </row>
    <row r="154">
      <c r="E154" s="46" t="s">
        <v>46</v>
      </c>
      <c r="F154" s="50">
        <v>0.946244061</v>
      </c>
    </row>
    <row r="155">
      <c r="E155" s="46" t="s">
        <v>60</v>
      </c>
      <c r="F155" s="50">
        <v>0.958609104</v>
      </c>
    </row>
    <row r="156">
      <c r="E156" s="46" t="s">
        <v>119</v>
      </c>
      <c r="F156" s="50">
        <v>0.959019244</v>
      </c>
    </row>
    <row r="157">
      <c r="E157" s="46" t="s">
        <v>120</v>
      </c>
      <c r="F157" s="50">
        <v>0.975405157</v>
      </c>
    </row>
  </sheetData>
  <mergeCells count="5">
    <mergeCell ref="P1:AE1"/>
    <mergeCell ref="X8:Z8"/>
    <mergeCell ref="R56:X56"/>
    <mergeCell ref="R57:R80"/>
    <mergeCell ref="S82:X82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25"/>
  </cols>
  <sheetData>
    <row r="1">
      <c r="A1" s="90" t="s">
        <v>175</v>
      </c>
      <c r="B1" s="154" t="s">
        <v>176</v>
      </c>
      <c r="C1" s="17" t="s">
        <v>183</v>
      </c>
      <c r="E1" s="90" t="s">
        <v>175</v>
      </c>
      <c r="F1" s="154" t="s">
        <v>176</v>
      </c>
      <c r="G1" s="129" t="s">
        <v>307</v>
      </c>
      <c r="I1" s="90" t="s">
        <v>175</v>
      </c>
      <c r="J1" s="129" t="s">
        <v>242</v>
      </c>
      <c r="L1" s="129" t="s">
        <v>308</v>
      </c>
      <c r="O1" s="111" t="s">
        <v>309</v>
      </c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</row>
    <row r="2">
      <c r="A2" s="46" t="s">
        <v>123</v>
      </c>
      <c r="B2" s="46" t="s">
        <v>15</v>
      </c>
      <c r="C2" s="50">
        <v>-0.065987259</v>
      </c>
      <c r="E2" s="46" t="s">
        <v>13</v>
      </c>
      <c r="F2" s="46" t="s">
        <v>3</v>
      </c>
      <c r="G2" s="50">
        <v>-0.316424966</v>
      </c>
      <c r="I2" s="46" t="s">
        <v>13</v>
      </c>
      <c r="J2" s="50">
        <f t="shared" ref="J2:J72" si="1">(G2-$O$3) / $V$3</f>
        <v>-2.004935524</v>
      </c>
      <c r="L2" s="157">
        <f t="shared" ref="L2:L72" si="2">ROUND(G2, 2)</f>
        <v>-0.32</v>
      </c>
      <c r="O2" s="99" t="s">
        <v>249</v>
      </c>
      <c r="P2" s="100" t="s">
        <v>250</v>
      </c>
      <c r="Q2" s="145" t="s">
        <v>291</v>
      </c>
      <c r="R2" s="102" t="s">
        <v>252</v>
      </c>
      <c r="S2" s="145" t="s">
        <v>253</v>
      </c>
      <c r="T2" s="145" t="s">
        <v>254</v>
      </c>
      <c r="U2" s="102" t="s">
        <v>255</v>
      </c>
      <c r="V2" s="102" t="s">
        <v>256</v>
      </c>
      <c r="W2" s="102" t="s">
        <v>257</v>
      </c>
      <c r="X2" s="102" t="s">
        <v>258</v>
      </c>
      <c r="Y2" s="102" t="s">
        <v>259</v>
      </c>
      <c r="Z2" s="146" t="s">
        <v>260</v>
      </c>
      <c r="AA2" s="102" t="s">
        <v>261</v>
      </c>
      <c r="AB2" s="102" t="s">
        <v>262</v>
      </c>
      <c r="AC2" s="102" t="s">
        <v>263</v>
      </c>
      <c r="AD2" s="147" t="s">
        <v>264</v>
      </c>
    </row>
    <row r="3">
      <c r="A3" s="46" t="s">
        <v>34</v>
      </c>
      <c r="B3" s="46" t="s">
        <v>5</v>
      </c>
      <c r="C3" s="50">
        <v>-0.127506226</v>
      </c>
      <c r="E3" s="46" t="s">
        <v>61</v>
      </c>
      <c r="F3" s="46" t="s">
        <v>36</v>
      </c>
      <c r="G3" s="50">
        <v>-0.252852231</v>
      </c>
      <c r="I3" s="46" t="s">
        <v>61</v>
      </c>
      <c r="J3" s="50">
        <f t="shared" si="1"/>
        <v>-1.640593699</v>
      </c>
      <c r="L3" s="157">
        <f t="shared" si="2"/>
        <v>-0.25</v>
      </c>
      <c r="O3" s="106">
        <f>AVERAGE(G2:G72)</f>
        <v>0.03340924466</v>
      </c>
      <c r="P3" s="107" t="s">
        <v>266</v>
      </c>
      <c r="Q3" s="108">
        <f>MODE(L2:L72)</f>
        <v>0.14</v>
      </c>
      <c r="R3" s="108">
        <f>MEDIAN(G2:G72)</f>
        <v>0.00342142</v>
      </c>
      <c r="S3" s="108">
        <f>G72-G2</f>
        <v>0.835248113</v>
      </c>
      <c r="T3" s="24">
        <f>(V3/O3) * 100</f>
        <v>522.2701557</v>
      </c>
      <c r="U3" s="24">
        <f>VAR(G2:G72)</f>
        <v>0.03044554361</v>
      </c>
      <c r="V3" s="24">
        <f>STDEV(G2:G72)</f>
        <v>0.1744865141</v>
      </c>
      <c r="W3" s="24">
        <f>QUARTILE($G$2:$G$72, 1)</f>
        <v>-0.080116205</v>
      </c>
      <c r="X3" s="24">
        <f>QUARTILE($G$2:$G$72, 2)</f>
        <v>0.00342142</v>
      </c>
      <c r="Y3" s="24">
        <f>QUARTILE(G2:G72,3)</f>
        <v>0.1391024885</v>
      </c>
      <c r="Z3" s="24">
        <f>Y3-W3</f>
        <v>0.2192186935</v>
      </c>
      <c r="AA3" s="24">
        <f>PERCENTILE($G$2:$G$71, 0.2)</f>
        <v>-0.1294170646</v>
      </c>
      <c r="AB3" s="24">
        <f>PERCENTILE($G$2:$G$71, 0.4)</f>
        <v>-0.0268624976</v>
      </c>
      <c r="AC3" s="24">
        <f>PERCENTILE($G$2:$G$71, 0.6)</f>
        <v>0.0810581608</v>
      </c>
      <c r="AD3" s="24">
        <f>PERCENTILE($G$2:$G$71, 0.8)</f>
        <v>0.1535905868</v>
      </c>
    </row>
    <row r="4">
      <c r="A4" s="46" t="s">
        <v>35</v>
      </c>
      <c r="B4" s="46" t="s">
        <v>36</v>
      </c>
      <c r="C4" s="50">
        <v>-0.154325441</v>
      </c>
      <c r="E4" s="46" t="s">
        <v>155</v>
      </c>
      <c r="F4" s="46" t="s">
        <v>10</v>
      </c>
      <c r="G4" s="50">
        <v>-0.230852157</v>
      </c>
      <c r="I4" s="46" t="s">
        <v>155</v>
      </c>
      <c r="J4" s="50">
        <f t="shared" si="1"/>
        <v>-1.514509032</v>
      </c>
      <c r="L4" s="157">
        <f t="shared" si="2"/>
        <v>-0.23</v>
      </c>
    </row>
    <row r="5">
      <c r="A5" s="46" t="s">
        <v>0</v>
      </c>
      <c r="B5" s="46" t="s">
        <v>1</v>
      </c>
      <c r="C5" s="50">
        <v>0.15346466</v>
      </c>
      <c r="E5" s="46" t="s">
        <v>44</v>
      </c>
      <c r="F5" s="46" t="s">
        <v>42</v>
      </c>
      <c r="G5" s="50">
        <v>-0.21462056</v>
      </c>
      <c r="I5" s="46" t="s">
        <v>44</v>
      </c>
      <c r="J5" s="50">
        <f t="shared" si="1"/>
        <v>-1.421484095</v>
      </c>
      <c r="L5" s="157">
        <f t="shared" si="2"/>
        <v>-0.21</v>
      </c>
    </row>
    <row r="6">
      <c r="A6" s="46" t="s">
        <v>37</v>
      </c>
      <c r="B6" s="46" t="s">
        <v>3</v>
      </c>
      <c r="C6" s="50">
        <v>0.139042094</v>
      </c>
      <c r="E6" s="46" t="s">
        <v>128</v>
      </c>
      <c r="F6" s="46" t="s">
        <v>15</v>
      </c>
      <c r="G6" s="50">
        <v>-0.212666839</v>
      </c>
      <c r="I6" s="46" t="s">
        <v>128</v>
      </c>
      <c r="J6" s="50">
        <f t="shared" si="1"/>
        <v>-1.410287121</v>
      </c>
      <c r="L6" s="157">
        <f t="shared" si="2"/>
        <v>-0.21</v>
      </c>
    </row>
    <row r="7">
      <c r="A7" s="46" t="s">
        <v>39</v>
      </c>
      <c r="B7" s="46" t="s">
        <v>25</v>
      </c>
      <c r="C7" s="50">
        <v>-0.054776076</v>
      </c>
      <c r="E7" s="46" t="s">
        <v>26</v>
      </c>
      <c r="F7" s="46" t="s">
        <v>15</v>
      </c>
      <c r="G7" s="50">
        <v>-0.206587344</v>
      </c>
      <c r="I7" s="46" t="s">
        <v>26</v>
      </c>
      <c r="J7" s="50">
        <f t="shared" si="1"/>
        <v>-1.375444915</v>
      </c>
      <c r="L7" s="157">
        <f t="shared" si="2"/>
        <v>-0.21</v>
      </c>
      <c r="O7" s="124" t="s">
        <v>272</v>
      </c>
      <c r="P7" s="112"/>
      <c r="Q7" s="113"/>
    </row>
    <row r="8">
      <c r="A8" s="46" t="s">
        <v>2</v>
      </c>
      <c r="B8" s="46" t="s">
        <v>3</v>
      </c>
      <c r="C8" s="50">
        <v>0.096943997</v>
      </c>
      <c r="E8" s="46" t="s">
        <v>120</v>
      </c>
      <c r="F8" s="46" t="s">
        <v>47</v>
      </c>
      <c r="G8" s="50">
        <v>-0.178986996</v>
      </c>
      <c r="I8" s="46" t="s">
        <v>120</v>
      </c>
      <c r="J8" s="50">
        <f t="shared" si="1"/>
        <v>-1.217264507</v>
      </c>
      <c r="L8" s="157">
        <f t="shared" si="2"/>
        <v>-0.18</v>
      </c>
      <c r="O8" s="125" t="s">
        <v>273</v>
      </c>
      <c r="P8" s="126" t="s">
        <v>274</v>
      </c>
      <c r="Q8" s="127" t="s">
        <v>275</v>
      </c>
    </row>
    <row r="9">
      <c r="A9" s="46" t="s">
        <v>41</v>
      </c>
      <c r="B9" s="46" t="s">
        <v>42</v>
      </c>
      <c r="C9" s="50">
        <v>-0.029674673</v>
      </c>
      <c r="E9" s="46" t="s">
        <v>93</v>
      </c>
      <c r="F9" s="46" t="s">
        <v>5</v>
      </c>
      <c r="G9" s="50">
        <v>-0.177565202</v>
      </c>
      <c r="I9" s="46" t="s">
        <v>93</v>
      </c>
      <c r="J9" s="50">
        <f t="shared" si="1"/>
        <v>-1.209116061</v>
      </c>
      <c r="L9" s="157">
        <f t="shared" si="2"/>
        <v>-0.18</v>
      </c>
      <c r="O9" s="106">
        <f>O3 - 3*V3</f>
        <v>-0.4900502977</v>
      </c>
      <c r="P9" s="108">
        <f>O3</f>
        <v>0.03340924466</v>
      </c>
      <c r="Q9" s="128">
        <f>O3+3*V3</f>
        <v>0.556868787</v>
      </c>
    </row>
    <row r="10">
      <c r="A10" s="46" t="s">
        <v>43</v>
      </c>
      <c r="B10" s="46" t="s">
        <v>5</v>
      </c>
      <c r="C10" s="50">
        <v>-0.080244467</v>
      </c>
      <c r="E10" s="46" t="s">
        <v>27</v>
      </c>
      <c r="F10" s="46" t="s">
        <v>15</v>
      </c>
      <c r="G10" s="50">
        <v>-0.171969727</v>
      </c>
      <c r="I10" s="46" t="s">
        <v>27</v>
      </c>
      <c r="J10" s="50">
        <f t="shared" si="1"/>
        <v>-1.177047823</v>
      </c>
      <c r="L10" s="157">
        <f t="shared" si="2"/>
        <v>-0.17</v>
      </c>
    </row>
    <row r="11">
      <c r="A11" s="46" t="s">
        <v>44</v>
      </c>
      <c r="B11" s="46" t="s">
        <v>42</v>
      </c>
      <c r="C11" s="50">
        <v>-0.21462056</v>
      </c>
      <c r="E11" s="46" t="s">
        <v>161</v>
      </c>
      <c r="F11" s="46" t="s">
        <v>42</v>
      </c>
      <c r="G11" s="50">
        <v>-0.164365619</v>
      </c>
      <c r="I11" s="46" t="s">
        <v>161</v>
      </c>
      <c r="J11" s="50">
        <f t="shared" si="1"/>
        <v>-1.133467905</v>
      </c>
      <c r="L11" s="157">
        <f t="shared" si="2"/>
        <v>-0.16</v>
      </c>
    </row>
    <row r="12">
      <c r="A12" s="46" t="s">
        <v>4</v>
      </c>
      <c r="B12" s="46" t="s">
        <v>5</v>
      </c>
      <c r="C12" s="50">
        <v>-0.060690548</v>
      </c>
      <c r="E12" s="46" t="s">
        <v>52</v>
      </c>
      <c r="F12" s="46" t="s">
        <v>5</v>
      </c>
      <c r="G12" s="50">
        <v>-0.161807224</v>
      </c>
      <c r="I12" s="46" t="s">
        <v>52</v>
      </c>
      <c r="J12" s="50">
        <f t="shared" si="1"/>
        <v>-1.118805483</v>
      </c>
      <c r="L12" s="157">
        <f t="shared" si="2"/>
        <v>-0.16</v>
      </c>
    </row>
    <row r="13">
      <c r="A13" s="46" t="s">
        <v>126</v>
      </c>
      <c r="B13" s="46" t="s">
        <v>15</v>
      </c>
      <c r="C13" s="50">
        <v>-0.145212695</v>
      </c>
      <c r="E13" s="46" t="s">
        <v>35</v>
      </c>
      <c r="F13" s="46" t="s">
        <v>36</v>
      </c>
      <c r="G13" s="50">
        <v>-0.154325441</v>
      </c>
      <c r="I13" s="46" t="s">
        <v>35</v>
      </c>
      <c r="J13" s="50">
        <f t="shared" si="1"/>
        <v>-1.075926622</v>
      </c>
      <c r="L13" s="157">
        <f t="shared" si="2"/>
        <v>-0.15</v>
      </c>
    </row>
    <row r="14">
      <c r="A14" s="46" t="s">
        <v>46</v>
      </c>
      <c r="B14" s="46" t="s">
        <v>47</v>
      </c>
      <c r="C14" s="50">
        <v>0.154094294</v>
      </c>
      <c r="E14" s="46" t="s">
        <v>126</v>
      </c>
      <c r="F14" s="46" t="s">
        <v>15</v>
      </c>
      <c r="G14" s="50">
        <v>-0.145212695</v>
      </c>
      <c r="I14" s="46" t="s">
        <v>126</v>
      </c>
      <c r="J14" s="50">
        <f t="shared" si="1"/>
        <v>-1.023700545</v>
      </c>
      <c r="L14" s="157">
        <f t="shared" si="2"/>
        <v>-0.15</v>
      </c>
    </row>
    <row r="15">
      <c r="A15" s="46" t="s">
        <v>48</v>
      </c>
      <c r="B15" s="46" t="s">
        <v>42</v>
      </c>
      <c r="C15" s="50">
        <v>0.025319204</v>
      </c>
      <c r="E15" s="46" t="s">
        <v>95</v>
      </c>
      <c r="F15" s="46" t="s">
        <v>3</v>
      </c>
      <c r="G15" s="50">
        <v>-0.137060419</v>
      </c>
      <c r="I15" s="46" t="s">
        <v>95</v>
      </c>
      <c r="J15" s="50">
        <f t="shared" si="1"/>
        <v>-0.9769790206</v>
      </c>
      <c r="L15" s="157">
        <f t="shared" si="2"/>
        <v>-0.14</v>
      </c>
    </row>
    <row r="16">
      <c r="A16" s="46" t="s">
        <v>6</v>
      </c>
      <c r="B16" s="46" t="s">
        <v>1</v>
      </c>
      <c r="C16" s="50">
        <v>0.221541926</v>
      </c>
      <c r="E16" s="46" t="s">
        <v>34</v>
      </c>
      <c r="F16" s="46" t="s">
        <v>5</v>
      </c>
      <c r="G16" s="50">
        <v>-0.127506226</v>
      </c>
      <c r="I16" s="46" t="s">
        <v>34</v>
      </c>
      <c r="J16" s="50">
        <f t="shared" si="1"/>
        <v>-0.9222229665</v>
      </c>
      <c r="L16" s="157">
        <f t="shared" si="2"/>
        <v>-0.13</v>
      </c>
    </row>
    <row r="17">
      <c r="A17" s="46" t="s">
        <v>49</v>
      </c>
      <c r="B17" s="46" t="s">
        <v>42</v>
      </c>
      <c r="C17" s="50">
        <v>0.221161678</v>
      </c>
      <c r="E17" s="46" t="s">
        <v>58</v>
      </c>
      <c r="F17" s="46" t="s">
        <v>5</v>
      </c>
      <c r="G17" s="50">
        <v>-0.112227663</v>
      </c>
      <c r="I17" s="46" t="s">
        <v>58</v>
      </c>
      <c r="J17" s="50">
        <f t="shared" si="1"/>
        <v>-0.8346599644</v>
      </c>
      <c r="L17" s="157">
        <f t="shared" si="2"/>
        <v>-0.11</v>
      </c>
    </row>
    <row r="18">
      <c r="A18" s="46" t="s">
        <v>50</v>
      </c>
      <c r="B18" s="46" t="s">
        <v>5</v>
      </c>
      <c r="C18" s="50">
        <v>-0.010977617</v>
      </c>
      <c r="E18" s="46" t="s">
        <v>56</v>
      </c>
      <c r="F18" s="46" t="s">
        <v>5</v>
      </c>
      <c r="G18" s="50">
        <v>-0.083819024</v>
      </c>
      <c r="I18" s="46" t="s">
        <v>56</v>
      </c>
      <c r="J18" s="50">
        <f t="shared" si="1"/>
        <v>-0.6718471583</v>
      </c>
      <c r="L18" s="157">
        <f t="shared" si="2"/>
        <v>-0.08</v>
      </c>
    </row>
    <row r="19">
      <c r="A19" s="46" t="s">
        <v>52</v>
      </c>
      <c r="B19" s="46" t="s">
        <v>5</v>
      </c>
      <c r="C19" s="50">
        <v>-0.161807224</v>
      </c>
      <c r="E19" s="46" t="s">
        <v>43</v>
      </c>
      <c r="F19" s="46" t="s">
        <v>5</v>
      </c>
      <c r="G19" s="50">
        <v>-0.080244467</v>
      </c>
      <c r="I19" s="46" t="s">
        <v>43</v>
      </c>
      <c r="J19" s="50">
        <f t="shared" si="1"/>
        <v>-0.6513610077</v>
      </c>
      <c r="L19" s="157">
        <f t="shared" si="2"/>
        <v>-0.08</v>
      </c>
    </row>
    <row r="20">
      <c r="A20" s="46" t="s">
        <v>147</v>
      </c>
      <c r="B20" s="46" t="s">
        <v>42</v>
      </c>
      <c r="C20" s="50">
        <v>-0.014281231</v>
      </c>
      <c r="E20" s="46" t="s">
        <v>57</v>
      </c>
      <c r="F20" s="46" t="s">
        <v>5</v>
      </c>
      <c r="G20" s="50">
        <v>-0.079987943</v>
      </c>
      <c r="I20" s="46" t="s">
        <v>57</v>
      </c>
      <c r="J20" s="50">
        <f t="shared" si="1"/>
        <v>-0.6498908425</v>
      </c>
      <c r="L20" s="157">
        <f t="shared" si="2"/>
        <v>-0.08</v>
      </c>
    </row>
    <row r="21">
      <c r="A21" s="46" t="s">
        <v>141</v>
      </c>
      <c r="B21" s="46" t="s">
        <v>42</v>
      </c>
      <c r="C21" s="50">
        <v>0.027624207</v>
      </c>
      <c r="E21" s="46" t="s">
        <v>96</v>
      </c>
      <c r="F21" s="46" t="s">
        <v>36</v>
      </c>
      <c r="G21" s="50">
        <v>-0.07043764</v>
      </c>
      <c r="I21" s="46" t="s">
        <v>96</v>
      </c>
      <c r="J21" s="50">
        <f t="shared" si="1"/>
        <v>-0.5951570824</v>
      </c>
      <c r="L21" s="157">
        <f t="shared" si="2"/>
        <v>-0.07</v>
      </c>
    </row>
    <row r="22">
      <c r="A22" s="46" t="s">
        <v>53</v>
      </c>
      <c r="B22" s="46" t="s">
        <v>5</v>
      </c>
      <c r="C22" s="50">
        <v>-0.047002032</v>
      </c>
      <c r="E22" s="46" t="s">
        <v>122</v>
      </c>
      <c r="F22" s="46" t="s">
        <v>42</v>
      </c>
      <c r="G22" s="50">
        <v>-0.069513284</v>
      </c>
      <c r="I22" s="46" t="s">
        <v>122</v>
      </c>
      <c r="J22" s="50">
        <f t="shared" si="1"/>
        <v>-0.589859504</v>
      </c>
      <c r="L22" s="157">
        <f t="shared" si="2"/>
        <v>-0.07</v>
      </c>
    </row>
    <row r="23">
      <c r="A23" s="46" t="s">
        <v>128</v>
      </c>
      <c r="B23" s="46" t="s">
        <v>15</v>
      </c>
      <c r="C23" s="50">
        <v>-0.212666839</v>
      </c>
      <c r="E23" s="46" t="s">
        <v>123</v>
      </c>
      <c r="F23" s="46" t="s">
        <v>15</v>
      </c>
      <c r="G23" s="50">
        <v>-0.065987259</v>
      </c>
      <c r="I23" s="46" t="s">
        <v>123</v>
      </c>
      <c r="J23" s="50">
        <f t="shared" si="1"/>
        <v>-0.5696514952</v>
      </c>
      <c r="L23" s="157">
        <f t="shared" si="2"/>
        <v>-0.07</v>
      </c>
    </row>
    <row r="24">
      <c r="A24" s="46" t="s">
        <v>8</v>
      </c>
      <c r="B24" s="46" t="s">
        <v>3</v>
      </c>
      <c r="C24" s="50">
        <v>0.224115312</v>
      </c>
      <c r="E24" s="46" t="s">
        <v>4</v>
      </c>
      <c r="F24" s="46" t="s">
        <v>5</v>
      </c>
      <c r="G24" s="50">
        <v>-0.060690548</v>
      </c>
      <c r="I24" s="46" t="s">
        <v>4</v>
      </c>
      <c r="J24" s="50">
        <f t="shared" si="1"/>
        <v>-0.5392955045</v>
      </c>
      <c r="L24" s="157">
        <f t="shared" si="2"/>
        <v>-0.06</v>
      </c>
    </row>
    <row r="25">
      <c r="A25" s="46" t="s">
        <v>56</v>
      </c>
      <c r="B25" s="46" t="s">
        <v>5</v>
      </c>
      <c r="C25" s="50">
        <v>-0.083819024</v>
      </c>
      <c r="E25" s="46" t="s">
        <v>63</v>
      </c>
      <c r="F25" s="46" t="s">
        <v>5</v>
      </c>
      <c r="G25" s="50">
        <v>-0.057260394</v>
      </c>
      <c r="I25" s="46" t="s">
        <v>63</v>
      </c>
      <c r="J25" s="50">
        <f t="shared" si="1"/>
        <v>-0.5196369423</v>
      </c>
      <c r="L25" s="157">
        <f t="shared" si="2"/>
        <v>-0.06</v>
      </c>
    </row>
    <row r="26">
      <c r="A26" s="46" t="s">
        <v>57</v>
      </c>
      <c r="B26" s="46" t="s">
        <v>5</v>
      </c>
      <c r="C26" s="50">
        <v>-0.079987943</v>
      </c>
      <c r="E26" s="46" t="s">
        <v>39</v>
      </c>
      <c r="F26" s="46" t="s">
        <v>25</v>
      </c>
      <c r="G26" s="50">
        <v>-0.054776076</v>
      </c>
      <c r="I26" s="46" t="s">
        <v>39</v>
      </c>
      <c r="J26" s="50">
        <f t="shared" si="1"/>
        <v>-0.5053990626</v>
      </c>
      <c r="L26" s="157">
        <f t="shared" si="2"/>
        <v>-0.05</v>
      </c>
    </row>
    <row r="27">
      <c r="A27" s="46" t="s">
        <v>58</v>
      </c>
      <c r="B27" s="46" t="s">
        <v>5</v>
      </c>
      <c r="C27" s="50">
        <v>-0.112227663</v>
      </c>
      <c r="E27" s="46" t="s">
        <v>118</v>
      </c>
      <c r="F27" s="46" t="s">
        <v>5</v>
      </c>
      <c r="G27" s="50">
        <v>-0.051668242</v>
      </c>
      <c r="I27" s="46" t="s">
        <v>118</v>
      </c>
      <c r="J27" s="50">
        <f t="shared" si="1"/>
        <v>-0.4875877491</v>
      </c>
      <c r="L27" s="157">
        <f t="shared" si="2"/>
        <v>-0.05</v>
      </c>
    </row>
    <row r="28">
      <c r="A28" s="46" t="s">
        <v>59</v>
      </c>
      <c r="B28" s="46" t="s">
        <v>15</v>
      </c>
      <c r="C28" s="50">
        <v>0.13574183</v>
      </c>
      <c r="E28" s="46" t="s">
        <v>53</v>
      </c>
      <c r="F28" s="46" t="s">
        <v>5</v>
      </c>
      <c r="G28" s="50">
        <v>-0.047002032</v>
      </c>
      <c r="I28" s="46" t="s">
        <v>53</v>
      </c>
      <c r="J28" s="50">
        <f t="shared" si="1"/>
        <v>-0.4608452239</v>
      </c>
      <c r="L28" s="157">
        <f t="shared" si="2"/>
        <v>-0.05</v>
      </c>
    </row>
    <row r="29">
      <c r="A29" s="46" t="s">
        <v>166</v>
      </c>
      <c r="B29" s="46" t="s">
        <v>42</v>
      </c>
      <c r="C29" s="50">
        <v>0.361245096</v>
      </c>
      <c r="E29" s="46" t="s">
        <v>41</v>
      </c>
      <c r="F29" s="46" t="s">
        <v>42</v>
      </c>
      <c r="G29" s="50">
        <v>-0.029674673</v>
      </c>
      <c r="I29" s="46" t="s">
        <v>41</v>
      </c>
      <c r="J29" s="50">
        <f t="shared" si="1"/>
        <v>-0.3615403631</v>
      </c>
      <c r="L29" s="157">
        <f t="shared" si="2"/>
        <v>-0.03</v>
      </c>
    </row>
    <row r="30">
      <c r="A30" s="46" t="s">
        <v>60</v>
      </c>
      <c r="B30" s="46" t="s">
        <v>3</v>
      </c>
      <c r="C30" s="50">
        <v>0.102147363</v>
      </c>
      <c r="E30" s="46" t="s">
        <v>11</v>
      </c>
      <c r="F30" s="46" t="s">
        <v>3</v>
      </c>
      <c r="G30" s="50">
        <v>-0.024987714</v>
      </c>
      <c r="I30" s="46" t="s">
        <v>11</v>
      </c>
      <c r="J30" s="50">
        <f t="shared" si="1"/>
        <v>-0.3346789232</v>
      </c>
      <c r="L30" s="157">
        <f t="shared" si="2"/>
        <v>-0.02</v>
      </c>
    </row>
    <row r="31">
      <c r="A31" s="46" t="s">
        <v>11</v>
      </c>
      <c r="B31" s="46" t="s">
        <v>3</v>
      </c>
      <c r="C31" s="50">
        <v>-0.024987714</v>
      </c>
      <c r="E31" s="46" t="s">
        <v>147</v>
      </c>
      <c r="F31" s="46" t="s">
        <v>42</v>
      </c>
      <c r="G31" s="50">
        <v>-0.014281231</v>
      </c>
      <c r="I31" s="46" t="s">
        <v>147</v>
      </c>
      <c r="J31" s="50">
        <f t="shared" si="1"/>
        <v>-0.2733189777</v>
      </c>
      <c r="L31" s="157">
        <f t="shared" si="2"/>
        <v>-0.01</v>
      </c>
    </row>
    <row r="32">
      <c r="A32" s="46" t="s">
        <v>161</v>
      </c>
      <c r="B32" s="46" t="s">
        <v>42</v>
      </c>
      <c r="C32" s="50">
        <v>-0.164365619</v>
      </c>
      <c r="E32" s="46" t="s">
        <v>50</v>
      </c>
      <c r="F32" s="46" t="s">
        <v>5</v>
      </c>
      <c r="G32" s="50">
        <v>-0.010977617</v>
      </c>
      <c r="I32" s="46" t="s">
        <v>50</v>
      </c>
      <c r="J32" s="50">
        <f t="shared" si="1"/>
        <v>-0.2543856291</v>
      </c>
      <c r="L32" s="157">
        <f t="shared" si="2"/>
        <v>-0.01</v>
      </c>
    </row>
    <row r="33">
      <c r="A33" s="46" t="s">
        <v>173</v>
      </c>
      <c r="B33" s="46" t="s">
        <v>42</v>
      </c>
      <c r="C33" s="50">
        <v>0.364203513</v>
      </c>
      <c r="E33" s="46" t="s">
        <v>14</v>
      </c>
      <c r="F33" s="46" t="s">
        <v>15</v>
      </c>
      <c r="G33" s="50">
        <v>-0.008475153</v>
      </c>
      <c r="I33" s="46" t="s">
        <v>14</v>
      </c>
      <c r="J33" s="50">
        <f t="shared" si="1"/>
        <v>-0.2400437528</v>
      </c>
      <c r="L33" s="157">
        <f t="shared" si="2"/>
        <v>-0.01</v>
      </c>
      <c r="Q33" s="111" t="s">
        <v>286</v>
      </c>
      <c r="R33" s="112"/>
      <c r="S33" s="112"/>
      <c r="T33" s="112"/>
      <c r="U33" s="112"/>
      <c r="V33" s="112"/>
      <c r="W33" s="112"/>
      <c r="X33" s="112"/>
      <c r="Y33" s="112"/>
      <c r="Z33" s="112"/>
      <c r="AA33" s="113"/>
    </row>
    <row r="34">
      <c r="A34" s="46" t="s">
        <v>61</v>
      </c>
      <c r="B34" s="46" t="s">
        <v>36</v>
      </c>
      <c r="C34" s="50">
        <v>-0.252852231</v>
      </c>
      <c r="E34" s="46" t="s">
        <v>149</v>
      </c>
      <c r="F34" s="46" t="s">
        <v>42</v>
      </c>
      <c r="G34" s="50">
        <v>-0.005134096</v>
      </c>
      <c r="I34" s="46" t="s">
        <v>149</v>
      </c>
      <c r="J34" s="50">
        <f t="shared" si="1"/>
        <v>-0.2208958145</v>
      </c>
      <c r="L34" s="157">
        <f t="shared" si="2"/>
        <v>-0.01</v>
      </c>
      <c r="Q34" s="158" t="s">
        <v>270</v>
      </c>
      <c r="U34" s="1">
        <v>1.0</v>
      </c>
      <c r="AA34" s="21"/>
    </row>
    <row r="35">
      <c r="A35" s="46" t="s">
        <v>12</v>
      </c>
      <c r="B35" s="46" t="s">
        <v>3</v>
      </c>
      <c r="C35" s="50">
        <v>0.080924116</v>
      </c>
      <c r="E35" s="46" t="s">
        <v>70</v>
      </c>
      <c r="F35" s="46" t="s">
        <v>10</v>
      </c>
      <c r="G35" s="50">
        <v>-0.004873357</v>
      </c>
      <c r="I35" s="46" t="s">
        <v>70</v>
      </c>
      <c r="J35" s="50">
        <f t="shared" si="1"/>
        <v>-0.2194014928</v>
      </c>
      <c r="L35" s="157">
        <f t="shared" si="2"/>
        <v>0</v>
      </c>
      <c r="Q35" s="116"/>
      <c r="U35" s="1">
        <v>1.0</v>
      </c>
      <c r="AA35" s="21"/>
    </row>
    <row r="36">
      <c r="A36" s="46" t="s">
        <v>62</v>
      </c>
      <c r="B36" s="46" t="s">
        <v>42</v>
      </c>
      <c r="C36" s="50">
        <v>0.117221721</v>
      </c>
      <c r="E36" s="46" t="s">
        <v>29</v>
      </c>
      <c r="F36" s="46" t="s">
        <v>3</v>
      </c>
      <c r="G36" s="50">
        <v>0.00120831</v>
      </c>
      <c r="I36" s="46" t="s">
        <v>29</v>
      </c>
      <c r="J36" s="50">
        <f t="shared" si="1"/>
        <v>-0.1845468392</v>
      </c>
      <c r="L36" s="157">
        <f t="shared" si="2"/>
        <v>0</v>
      </c>
      <c r="Q36" s="116"/>
      <c r="U36" s="1">
        <v>1.0</v>
      </c>
      <c r="W36" s="1">
        <v>9.0</v>
      </c>
      <c r="AA36" s="21"/>
    </row>
    <row r="37">
      <c r="A37" s="46" t="s">
        <v>13</v>
      </c>
      <c r="B37" s="46" t="s">
        <v>3</v>
      </c>
      <c r="C37" s="50">
        <v>-0.316424966</v>
      </c>
      <c r="E37" s="46" t="s">
        <v>104</v>
      </c>
      <c r="F37" s="46" t="s">
        <v>19</v>
      </c>
      <c r="G37" s="50">
        <v>0.00342142</v>
      </c>
      <c r="I37" s="46" t="s">
        <v>104</v>
      </c>
      <c r="J37" s="50">
        <f t="shared" si="1"/>
        <v>-0.1718632802</v>
      </c>
      <c r="L37" s="157">
        <f t="shared" si="2"/>
        <v>0</v>
      </c>
      <c r="Q37" s="116"/>
      <c r="U37" s="1">
        <v>1.0</v>
      </c>
      <c r="W37" s="1">
        <v>5.0</v>
      </c>
      <c r="AA37" s="21"/>
    </row>
    <row r="38">
      <c r="A38" s="46" t="s">
        <v>63</v>
      </c>
      <c r="B38" s="46" t="s">
        <v>5</v>
      </c>
      <c r="C38" s="50">
        <v>-0.057260394</v>
      </c>
      <c r="E38" s="46" t="s">
        <v>112</v>
      </c>
      <c r="F38" s="46" t="s">
        <v>42</v>
      </c>
      <c r="G38" s="50">
        <v>0.006935479</v>
      </c>
      <c r="I38" s="46" t="s">
        <v>112</v>
      </c>
      <c r="J38" s="50">
        <f t="shared" si="1"/>
        <v>-0.1517238498</v>
      </c>
      <c r="L38" s="157">
        <f t="shared" si="2"/>
        <v>0.01</v>
      </c>
      <c r="Q38" s="116"/>
      <c r="U38" s="1">
        <v>2.0</v>
      </c>
      <c r="W38" s="1">
        <v>5.0</v>
      </c>
      <c r="AA38" s="21"/>
    </row>
    <row r="39">
      <c r="A39" s="46" t="s">
        <v>162</v>
      </c>
      <c r="B39" s="46" t="s">
        <v>42</v>
      </c>
      <c r="C39" s="50">
        <v>0.139162883</v>
      </c>
      <c r="E39" s="46" t="s">
        <v>48</v>
      </c>
      <c r="F39" s="46" t="s">
        <v>42</v>
      </c>
      <c r="G39" s="50">
        <v>0.025319204</v>
      </c>
      <c r="I39" s="46" t="s">
        <v>48</v>
      </c>
      <c r="J39" s="50">
        <f t="shared" si="1"/>
        <v>-0.04636484775</v>
      </c>
      <c r="L39" s="157">
        <f t="shared" si="2"/>
        <v>0.03</v>
      </c>
      <c r="Q39" s="116"/>
      <c r="U39" s="1">
        <v>3.0</v>
      </c>
      <c r="W39" s="1">
        <v>4.0</v>
      </c>
      <c r="AA39" s="21"/>
    </row>
    <row r="40">
      <c r="A40" s="46" t="s">
        <v>65</v>
      </c>
      <c r="B40" s="46" t="s">
        <v>5</v>
      </c>
      <c r="C40" s="50">
        <v>0.081259228</v>
      </c>
      <c r="E40" s="46" t="s">
        <v>141</v>
      </c>
      <c r="F40" s="46" t="s">
        <v>42</v>
      </c>
      <c r="G40" s="50">
        <v>0.027624207</v>
      </c>
      <c r="I40" s="46" t="s">
        <v>141</v>
      </c>
      <c r="J40" s="50">
        <f t="shared" si="1"/>
        <v>-0.03315464058</v>
      </c>
      <c r="L40" s="157">
        <f t="shared" si="2"/>
        <v>0.03</v>
      </c>
      <c r="Q40" s="116"/>
      <c r="U40" s="1">
        <v>5.0</v>
      </c>
      <c r="V40" s="1">
        <v>9.0</v>
      </c>
      <c r="W40" s="1">
        <v>4.0</v>
      </c>
      <c r="AA40" s="21"/>
    </row>
    <row r="41">
      <c r="A41" s="46" t="s">
        <v>14</v>
      </c>
      <c r="B41" s="46" t="s">
        <v>15</v>
      </c>
      <c r="C41" s="50">
        <v>-0.008475153</v>
      </c>
      <c r="E41" s="46" t="s">
        <v>17</v>
      </c>
      <c r="F41" s="46" t="s">
        <v>3</v>
      </c>
      <c r="G41" s="50">
        <v>0.028278332</v>
      </c>
      <c r="I41" s="46" t="s">
        <v>17</v>
      </c>
      <c r="J41" s="50">
        <f t="shared" si="1"/>
        <v>-0.02940578352</v>
      </c>
      <c r="L41" s="157">
        <f t="shared" si="2"/>
        <v>0.03</v>
      </c>
      <c r="Q41" s="116"/>
      <c r="T41" s="1">
        <v>1.0</v>
      </c>
      <c r="U41" s="1">
        <v>5.0</v>
      </c>
      <c r="V41" s="1">
        <v>8.0</v>
      </c>
      <c r="W41" s="1">
        <v>4.0</v>
      </c>
      <c r="AA41" s="21"/>
    </row>
    <row r="42">
      <c r="A42" s="46" t="s">
        <v>143</v>
      </c>
      <c r="B42" s="46" t="s">
        <v>3</v>
      </c>
      <c r="C42" s="50">
        <v>0.221910581</v>
      </c>
      <c r="E42" s="46" t="s">
        <v>98</v>
      </c>
      <c r="F42" s="46" t="s">
        <v>42</v>
      </c>
      <c r="G42" s="50">
        <v>0.051875819</v>
      </c>
      <c r="I42" s="46" t="s">
        <v>98</v>
      </c>
      <c r="J42" s="50">
        <f t="shared" si="1"/>
        <v>0.1058338201</v>
      </c>
      <c r="L42" s="157">
        <f t="shared" si="2"/>
        <v>0.05</v>
      </c>
      <c r="Q42" s="116"/>
      <c r="T42" s="1">
        <v>3.0</v>
      </c>
      <c r="U42" s="1">
        <v>5.0</v>
      </c>
      <c r="V42" s="1">
        <v>8.0</v>
      </c>
      <c r="W42" s="1">
        <v>4.0</v>
      </c>
      <c r="AA42" s="21"/>
    </row>
    <row r="43">
      <c r="A43" s="46" t="s">
        <v>67</v>
      </c>
      <c r="B43" s="46" t="s">
        <v>25</v>
      </c>
      <c r="C43" s="50">
        <v>0.089502126</v>
      </c>
      <c r="E43" s="46" t="s">
        <v>12</v>
      </c>
      <c r="F43" s="46" t="s">
        <v>3</v>
      </c>
      <c r="G43" s="50">
        <v>0.080924116</v>
      </c>
      <c r="I43" s="46" t="s">
        <v>12</v>
      </c>
      <c r="J43" s="50">
        <f t="shared" si="1"/>
        <v>0.2723125714</v>
      </c>
      <c r="L43" s="157">
        <f t="shared" si="2"/>
        <v>0.08</v>
      </c>
      <c r="Q43" s="116"/>
      <c r="T43" s="1">
        <v>4.0</v>
      </c>
      <c r="U43" s="1">
        <v>6.0</v>
      </c>
      <c r="V43" s="1">
        <v>5.0</v>
      </c>
      <c r="W43" s="1">
        <v>4.0</v>
      </c>
      <c r="AA43" s="21"/>
    </row>
    <row r="44">
      <c r="A44" s="46" t="s">
        <v>68</v>
      </c>
      <c r="B44" s="46" t="s">
        <v>47</v>
      </c>
      <c r="C44" s="50">
        <v>0.518823147</v>
      </c>
      <c r="E44" s="46" t="s">
        <v>65</v>
      </c>
      <c r="F44" s="46" t="s">
        <v>5</v>
      </c>
      <c r="G44" s="50">
        <v>0.081259228</v>
      </c>
      <c r="I44" s="46" t="s">
        <v>65</v>
      </c>
      <c r="J44" s="50">
        <f t="shared" si="1"/>
        <v>0.2742331325</v>
      </c>
      <c r="L44" s="157">
        <f t="shared" si="2"/>
        <v>0.08</v>
      </c>
      <c r="Q44" s="116"/>
      <c r="T44" s="1">
        <v>5.0</v>
      </c>
      <c r="U44" s="1">
        <v>6.0</v>
      </c>
      <c r="V44" s="1">
        <v>3.0</v>
      </c>
      <c r="W44" s="1">
        <v>3.0</v>
      </c>
      <c r="AA44" s="21"/>
    </row>
    <row r="45">
      <c r="A45" s="46" t="s">
        <v>16</v>
      </c>
      <c r="B45" s="46" t="s">
        <v>10</v>
      </c>
      <c r="C45" s="50">
        <v>0.211653218</v>
      </c>
      <c r="E45" s="46" t="s">
        <v>67</v>
      </c>
      <c r="F45" s="46" t="s">
        <v>25</v>
      </c>
      <c r="G45" s="50">
        <v>0.089502126</v>
      </c>
      <c r="I45" s="46" t="s">
        <v>67</v>
      </c>
      <c r="J45" s="50">
        <f t="shared" si="1"/>
        <v>0.3214740212</v>
      </c>
      <c r="L45" s="157">
        <f t="shared" si="2"/>
        <v>0.09</v>
      </c>
      <c r="Q45" s="116"/>
      <c r="T45" s="1">
        <v>5.0</v>
      </c>
      <c r="U45" s="1">
        <v>7.0</v>
      </c>
      <c r="V45" s="1">
        <v>3.0</v>
      </c>
      <c r="W45" s="1">
        <v>2.0</v>
      </c>
      <c r="X45" s="1">
        <v>3.0</v>
      </c>
      <c r="AA45" s="21"/>
    </row>
    <row r="46">
      <c r="A46" s="46" t="s">
        <v>69</v>
      </c>
      <c r="B46" s="46" t="s">
        <v>3</v>
      </c>
      <c r="C46" s="50">
        <v>0.140264258</v>
      </c>
      <c r="E46" s="46" t="s">
        <v>2</v>
      </c>
      <c r="F46" s="46" t="s">
        <v>3</v>
      </c>
      <c r="G46" s="50">
        <v>0.096943997</v>
      </c>
      <c r="I46" s="46" t="s">
        <v>2</v>
      </c>
      <c r="J46" s="50">
        <f t="shared" si="1"/>
        <v>0.3641241425</v>
      </c>
      <c r="L46" s="157">
        <f t="shared" si="2"/>
        <v>0.1</v>
      </c>
      <c r="Q46" s="116"/>
      <c r="S46" s="1">
        <v>1.0</v>
      </c>
      <c r="T46" s="1">
        <v>6.0</v>
      </c>
      <c r="U46" s="1">
        <v>7.0</v>
      </c>
      <c r="V46" s="1">
        <v>3.0</v>
      </c>
      <c r="W46" s="1">
        <v>1.0</v>
      </c>
      <c r="X46" s="1">
        <v>2.0</v>
      </c>
      <c r="Y46" s="1">
        <v>6.0</v>
      </c>
      <c r="AA46" s="21"/>
    </row>
    <row r="47">
      <c r="A47" s="46" t="s">
        <v>70</v>
      </c>
      <c r="B47" s="46" t="s">
        <v>10</v>
      </c>
      <c r="C47" s="50">
        <v>-0.004873357</v>
      </c>
      <c r="E47" s="46" t="s">
        <v>99</v>
      </c>
      <c r="F47" s="46" t="s">
        <v>42</v>
      </c>
      <c r="G47" s="50">
        <v>0.10053613</v>
      </c>
      <c r="I47" s="46" t="s">
        <v>99</v>
      </c>
      <c r="J47" s="50">
        <f t="shared" si="1"/>
        <v>0.384711023</v>
      </c>
      <c r="L47" s="157">
        <f t="shared" si="2"/>
        <v>0.1</v>
      </c>
      <c r="Q47" s="116"/>
      <c r="S47" s="1">
        <v>1.0</v>
      </c>
      <c r="T47" s="1">
        <v>6.0</v>
      </c>
      <c r="U47" s="1">
        <v>7.0</v>
      </c>
      <c r="V47" s="1">
        <v>1.0</v>
      </c>
      <c r="W47" s="1">
        <v>0.0</v>
      </c>
      <c r="X47" s="1">
        <v>2.0</v>
      </c>
      <c r="Y47" s="1">
        <v>6.0</v>
      </c>
      <c r="AA47" s="21"/>
    </row>
    <row r="48">
      <c r="A48" s="46" t="s">
        <v>17</v>
      </c>
      <c r="B48" s="46" t="s">
        <v>3</v>
      </c>
      <c r="C48" s="50">
        <v>0.028278332</v>
      </c>
      <c r="E48" s="46" t="s">
        <v>102</v>
      </c>
      <c r="F48" s="46" t="s">
        <v>15</v>
      </c>
      <c r="G48" s="50">
        <v>0.101480678</v>
      </c>
      <c r="I48" s="46" t="s">
        <v>102</v>
      </c>
      <c r="J48" s="50">
        <f t="shared" si="1"/>
        <v>0.3901243238</v>
      </c>
      <c r="L48" s="157">
        <f t="shared" si="2"/>
        <v>0.1</v>
      </c>
      <c r="Q48" s="116"/>
      <c r="S48" s="1">
        <v>1.0</v>
      </c>
      <c r="T48" s="1">
        <v>7.0</v>
      </c>
      <c r="U48" s="1">
        <v>8.0</v>
      </c>
      <c r="V48" s="1">
        <v>0.0</v>
      </c>
      <c r="W48" s="1">
        <v>0.0</v>
      </c>
      <c r="X48" s="1">
        <v>2.0</v>
      </c>
      <c r="Y48" s="1">
        <v>1.0</v>
      </c>
      <c r="AA48" s="21"/>
    </row>
    <row r="49">
      <c r="A49" s="46" t="s">
        <v>149</v>
      </c>
      <c r="B49" s="46" t="s">
        <v>42</v>
      </c>
      <c r="C49" s="50">
        <v>-0.005134096</v>
      </c>
      <c r="E49" s="46" t="s">
        <v>60</v>
      </c>
      <c r="F49" s="46" t="s">
        <v>3</v>
      </c>
      <c r="G49" s="50">
        <v>0.102147363</v>
      </c>
      <c r="I49" s="46" t="s">
        <v>60</v>
      </c>
      <c r="J49" s="50">
        <f t="shared" si="1"/>
        <v>0.3939451635</v>
      </c>
      <c r="L49" s="157">
        <f t="shared" si="2"/>
        <v>0.1</v>
      </c>
      <c r="Q49" s="116"/>
      <c r="S49" s="1">
        <v>3.0</v>
      </c>
      <c r="T49" s="1">
        <v>8.0</v>
      </c>
      <c r="U49" s="1">
        <v>8.0</v>
      </c>
      <c r="V49" s="1">
        <v>0.0</v>
      </c>
      <c r="W49" s="1">
        <v>0.0</v>
      </c>
      <c r="X49" s="1">
        <v>2.0</v>
      </c>
      <c r="Y49" s="1">
        <v>1.0</v>
      </c>
      <c r="AA49" s="21"/>
    </row>
    <row r="50">
      <c r="A50" s="46" t="s">
        <v>93</v>
      </c>
      <c r="B50" s="46" t="s">
        <v>5</v>
      </c>
      <c r="C50" s="50">
        <v>-0.177565202</v>
      </c>
      <c r="E50" s="46" t="s">
        <v>62</v>
      </c>
      <c r="F50" s="46" t="s">
        <v>42</v>
      </c>
      <c r="G50" s="50">
        <v>0.117221721</v>
      </c>
      <c r="I50" s="46" t="s">
        <v>62</v>
      </c>
      <c r="J50" s="50">
        <f t="shared" si="1"/>
        <v>0.480337846</v>
      </c>
      <c r="L50" s="157">
        <f t="shared" si="2"/>
        <v>0.12</v>
      </c>
      <c r="Q50" s="149"/>
      <c r="R50" s="1">
        <v>2.0</v>
      </c>
      <c r="S50" s="1">
        <v>5.0</v>
      </c>
      <c r="T50" s="1">
        <v>8.0</v>
      </c>
      <c r="U50" s="1">
        <v>8.0</v>
      </c>
      <c r="V50" s="1">
        <v>0.0</v>
      </c>
      <c r="W50" s="1">
        <v>0.0</v>
      </c>
      <c r="X50" s="1">
        <v>1.0</v>
      </c>
      <c r="Y50" s="1">
        <v>0.0</v>
      </c>
      <c r="Z50" s="1">
        <v>3.0</v>
      </c>
      <c r="AA50" s="117">
        <v>2.0</v>
      </c>
    </row>
    <row r="51">
      <c r="A51" s="46" t="s">
        <v>26</v>
      </c>
      <c r="B51" s="46" t="s">
        <v>15</v>
      </c>
      <c r="C51" s="50">
        <v>-0.206587344</v>
      </c>
      <c r="E51" s="46" t="s">
        <v>107</v>
      </c>
      <c r="F51" s="46" t="s">
        <v>3</v>
      </c>
      <c r="G51" s="50">
        <v>0.128131226</v>
      </c>
      <c r="I51" s="46" t="s">
        <v>107</v>
      </c>
      <c r="J51" s="50">
        <f t="shared" si="1"/>
        <v>0.5428613313</v>
      </c>
      <c r="L51" s="157">
        <f t="shared" si="2"/>
        <v>0.13</v>
      </c>
      <c r="Q51" s="136"/>
      <c r="R51" s="35">
        <v>-0.3</v>
      </c>
      <c r="S51" s="36">
        <v>-0.2</v>
      </c>
      <c r="T51" s="36">
        <v>-0.1</v>
      </c>
      <c r="U51" s="159" t="s">
        <v>310</v>
      </c>
      <c r="V51" s="36">
        <v>0.0</v>
      </c>
      <c r="W51" s="36">
        <v>0.1</v>
      </c>
      <c r="X51" s="36">
        <v>0.2</v>
      </c>
      <c r="Y51" s="36">
        <v>0.3</v>
      </c>
      <c r="Z51" s="36">
        <v>0.4</v>
      </c>
      <c r="AA51" s="151">
        <v>0.5</v>
      </c>
    </row>
    <row r="52">
      <c r="A52" s="46" t="s">
        <v>95</v>
      </c>
      <c r="B52" s="46" t="s">
        <v>3</v>
      </c>
      <c r="C52" s="50">
        <v>-0.137060419</v>
      </c>
      <c r="E52" s="46" t="s">
        <v>59</v>
      </c>
      <c r="F52" s="46" t="s">
        <v>15</v>
      </c>
      <c r="G52" s="50">
        <v>0.13574183</v>
      </c>
      <c r="I52" s="46" t="s">
        <v>59</v>
      </c>
      <c r="J52" s="50">
        <f t="shared" si="1"/>
        <v>0.5864784786</v>
      </c>
      <c r="L52" s="157">
        <f t="shared" si="2"/>
        <v>0.14</v>
      </c>
      <c r="Q52" s="137"/>
      <c r="R52" s="152" t="s">
        <v>271</v>
      </c>
      <c r="S52" s="122"/>
      <c r="T52" s="122"/>
      <c r="U52" s="122"/>
      <c r="V52" s="122"/>
      <c r="W52" s="122"/>
      <c r="X52" s="122"/>
      <c r="Y52" s="122"/>
      <c r="Z52" s="122"/>
      <c r="AA52" s="123"/>
    </row>
    <row r="53">
      <c r="A53" s="46" t="s">
        <v>27</v>
      </c>
      <c r="B53" s="46" t="s">
        <v>15</v>
      </c>
      <c r="C53" s="50">
        <v>-0.171969727</v>
      </c>
      <c r="E53" s="46" t="s">
        <v>110</v>
      </c>
      <c r="F53" s="46" t="s">
        <v>42</v>
      </c>
      <c r="G53" s="50">
        <v>0.136041611</v>
      </c>
      <c r="I53" s="46" t="s">
        <v>110</v>
      </c>
      <c r="J53" s="50">
        <f t="shared" si="1"/>
        <v>0.5881965541</v>
      </c>
      <c r="L53" s="157">
        <f t="shared" si="2"/>
        <v>0.14</v>
      </c>
    </row>
    <row r="54">
      <c r="A54" s="46" t="s">
        <v>96</v>
      </c>
      <c r="B54" s="46" t="s">
        <v>36</v>
      </c>
      <c r="C54" s="50">
        <v>-0.07043764</v>
      </c>
      <c r="E54" s="46" t="s">
        <v>37</v>
      </c>
      <c r="F54" s="46" t="s">
        <v>3</v>
      </c>
      <c r="G54" s="50">
        <v>0.139042094</v>
      </c>
      <c r="I54" s="46" t="s">
        <v>37</v>
      </c>
      <c r="J54" s="50">
        <f t="shared" si="1"/>
        <v>0.605392628</v>
      </c>
      <c r="L54" s="157">
        <f t="shared" si="2"/>
        <v>0.14</v>
      </c>
    </row>
    <row r="55">
      <c r="A55" s="46" t="s">
        <v>98</v>
      </c>
      <c r="B55" s="46" t="s">
        <v>42</v>
      </c>
      <c r="C55" s="50">
        <v>0.051875819</v>
      </c>
      <c r="E55" s="46" t="s">
        <v>162</v>
      </c>
      <c r="F55" s="46" t="s">
        <v>42</v>
      </c>
      <c r="G55" s="50">
        <v>0.139162883</v>
      </c>
      <c r="I55" s="46" t="s">
        <v>162</v>
      </c>
      <c r="J55" s="50">
        <f t="shared" si="1"/>
        <v>0.6060848821</v>
      </c>
      <c r="L55" s="157">
        <f t="shared" si="2"/>
        <v>0.14</v>
      </c>
    </row>
    <row r="56">
      <c r="A56" s="46" t="s">
        <v>99</v>
      </c>
      <c r="B56" s="46" t="s">
        <v>42</v>
      </c>
      <c r="C56" s="50">
        <v>0.10053613</v>
      </c>
      <c r="E56" s="46" t="s">
        <v>69</v>
      </c>
      <c r="F56" s="46" t="s">
        <v>3</v>
      </c>
      <c r="G56" s="50">
        <v>0.140264258</v>
      </c>
      <c r="I56" s="46" t="s">
        <v>69</v>
      </c>
      <c r="J56" s="50">
        <f t="shared" si="1"/>
        <v>0.6123969745</v>
      </c>
      <c r="L56" s="157">
        <f t="shared" si="2"/>
        <v>0.14</v>
      </c>
    </row>
    <row r="57">
      <c r="A57" s="46" t="s">
        <v>102</v>
      </c>
      <c r="B57" s="46" t="s">
        <v>15</v>
      </c>
      <c r="C57" s="50">
        <v>0.101480678</v>
      </c>
      <c r="E57" s="46" t="s">
        <v>0</v>
      </c>
      <c r="F57" s="46" t="s">
        <v>1</v>
      </c>
      <c r="G57" s="50">
        <v>0.15346466</v>
      </c>
      <c r="I57" s="46" t="s">
        <v>0</v>
      </c>
      <c r="J57" s="50">
        <f t="shared" si="1"/>
        <v>0.6880498241</v>
      </c>
      <c r="L57" s="157">
        <f t="shared" si="2"/>
        <v>0.15</v>
      </c>
    </row>
    <row r="58">
      <c r="A58" s="46" t="s">
        <v>104</v>
      </c>
      <c r="B58" s="46" t="s">
        <v>19</v>
      </c>
      <c r="C58" s="50">
        <v>0.00342142</v>
      </c>
      <c r="E58" s="46" t="s">
        <v>46</v>
      </c>
      <c r="F58" s="46" t="s">
        <v>47</v>
      </c>
      <c r="G58" s="50">
        <v>0.154094294</v>
      </c>
      <c r="I58" s="46" t="s">
        <v>46</v>
      </c>
      <c r="J58" s="50">
        <f t="shared" si="1"/>
        <v>0.6916583207</v>
      </c>
      <c r="L58" s="157">
        <f t="shared" si="2"/>
        <v>0.15</v>
      </c>
    </row>
    <row r="59">
      <c r="A59" s="46" t="s">
        <v>29</v>
      </c>
      <c r="B59" s="46" t="s">
        <v>3</v>
      </c>
      <c r="C59" s="50">
        <v>0.00120831</v>
      </c>
      <c r="E59" s="46" t="s">
        <v>117</v>
      </c>
      <c r="F59" s="46" t="s">
        <v>1</v>
      </c>
      <c r="G59" s="50">
        <v>0.190581053</v>
      </c>
      <c r="I59" s="46" t="s">
        <v>117</v>
      </c>
      <c r="J59" s="50">
        <f t="shared" si="1"/>
        <v>0.9007676561</v>
      </c>
      <c r="L59" s="157">
        <f t="shared" si="2"/>
        <v>0.19</v>
      </c>
    </row>
    <row r="60">
      <c r="A60" s="46" t="s">
        <v>30</v>
      </c>
      <c r="B60" s="46" t="s">
        <v>3</v>
      </c>
      <c r="C60" s="50">
        <v>0.234011218</v>
      </c>
      <c r="E60" s="46" t="s">
        <v>16</v>
      </c>
      <c r="F60" s="46" t="s">
        <v>10</v>
      </c>
      <c r="G60" s="50">
        <v>0.211653218</v>
      </c>
      <c r="I60" s="46" t="s">
        <v>16</v>
      </c>
      <c r="J60" s="50">
        <f t="shared" si="1"/>
        <v>1.021534382</v>
      </c>
      <c r="L60" s="157">
        <f t="shared" si="2"/>
        <v>0.21</v>
      </c>
    </row>
    <row r="61">
      <c r="A61" s="46" t="s">
        <v>107</v>
      </c>
      <c r="B61" s="46" t="s">
        <v>3</v>
      </c>
      <c r="C61" s="50">
        <v>0.128131226</v>
      </c>
      <c r="E61" s="46" t="s">
        <v>49</v>
      </c>
      <c r="F61" s="46" t="s">
        <v>42</v>
      </c>
      <c r="G61" s="50">
        <v>0.221161678</v>
      </c>
      <c r="I61" s="46" t="s">
        <v>49</v>
      </c>
      <c r="J61" s="50">
        <f t="shared" si="1"/>
        <v>1.076028335</v>
      </c>
      <c r="L61" s="157">
        <f t="shared" si="2"/>
        <v>0.22</v>
      </c>
    </row>
    <row r="62">
      <c r="A62" s="46" t="s">
        <v>110</v>
      </c>
      <c r="B62" s="46" t="s">
        <v>42</v>
      </c>
      <c r="C62" s="50">
        <v>0.136041611</v>
      </c>
      <c r="E62" s="46" t="s">
        <v>6</v>
      </c>
      <c r="F62" s="46" t="s">
        <v>1</v>
      </c>
      <c r="G62" s="50">
        <v>0.221541926</v>
      </c>
      <c r="I62" s="46" t="s">
        <v>6</v>
      </c>
      <c r="J62" s="50">
        <f t="shared" si="1"/>
        <v>1.078207575</v>
      </c>
      <c r="L62" s="157">
        <f t="shared" si="2"/>
        <v>0.22</v>
      </c>
    </row>
    <row r="63">
      <c r="A63" s="46" t="s">
        <v>111</v>
      </c>
      <c r="B63" s="46" t="s">
        <v>47</v>
      </c>
      <c r="C63" s="50">
        <v>0.301083535</v>
      </c>
      <c r="E63" s="46" t="s">
        <v>143</v>
      </c>
      <c r="F63" s="46" t="s">
        <v>3</v>
      </c>
      <c r="G63" s="50">
        <v>0.221910581</v>
      </c>
      <c r="I63" s="46" t="s">
        <v>143</v>
      </c>
      <c r="J63" s="50">
        <f t="shared" si="1"/>
        <v>1.080320375</v>
      </c>
      <c r="L63" s="157">
        <f t="shared" si="2"/>
        <v>0.22</v>
      </c>
    </row>
    <row r="64">
      <c r="A64" s="46" t="s">
        <v>112</v>
      </c>
      <c r="B64" s="46" t="s">
        <v>42</v>
      </c>
      <c r="C64" s="50">
        <v>0.006935479</v>
      </c>
      <c r="E64" s="46" t="s">
        <v>8</v>
      </c>
      <c r="F64" s="46" t="s">
        <v>3</v>
      </c>
      <c r="G64" s="50">
        <v>0.224115312</v>
      </c>
      <c r="I64" s="46" t="s">
        <v>8</v>
      </c>
      <c r="J64" s="50">
        <f t="shared" si="1"/>
        <v>1.092955913</v>
      </c>
      <c r="L64" s="157">
        <f t="shared" si="2"/>
        <v>0.22</v>
      </c>
    </row>
    <row r="65">
      <c r="A65" s="46" t="s">
        <v>155</v>
      </c>
      <c r="B65" s="46" t="s">
        <v>10</v>
      </c>
      <c r="C65" s="50">
        <v>-0.230852157</v>
      </c>
      <c r="E65" s="46" t="s">
        <v>30</v>
      </c>
      <c r="F65" s="46" t="s">
        <v>3</v>
      </c>
      <c r="G65" s="50">
        <v>0.234011218</v>
      </c>
      <c r="I65" s="46" t="s">
        <v>30</v>
      </c>
      <c r="J65" s="50">
        <f t="shared" si="1"/>
        <v>1.149670359</v>
      </c>
      <c r="L65" s="157">
        <f t="shared" si="2"/>
        <v>0.23</v>
      </c>
    </row>
    <row r="66">
      <c r="A66" s="46" t="s">
        <v>115</v>
      </c>
      <c r="B66" s="46" t="s">
        <v>36</v>
      </c>
      <c r="C66" s="50">
        <v>0.427582234</v>
      </c>
      <c r="E66" s="46" t="s">
        <v>111</v>
      </c>
      <c r="F66" s="46" t="s">
        <v>47</v>
      </c>
      <c r="G66" s="50">
        <v>0.301083535</v>
      </c>
      <c r="I66" s="46" t="s">
        <v>111</v>
      </c>
      <c r="J66" s="50">
        <f t="shared" si="1"/>
        <v>1.534068645</v>
      </c>
      <c r="L66" s="157">
        <f t="shared" si="2"/>
        <v>0.3</v>
      </c>
    </row>
    <row r="67">
      <c r="A67" s="46" t="s">
        <v>32</v>
      </c>
      <c r="B67" s="46" t="s">
        <v>3</v>
      </c>
      <c r="C67" s="50">
        <v>0.309394181</v>
      </c>
      <c r="E67" s="46" t="s">
        <v>119</v>
      </c>
      <c r="F67" s="46" t="s">
        <v>36</v>
      </c>
      <c r="G67" s="50">
        <v>0.308950752</v>
      </c>
      <c r="I67" s="46" t="s">
        <v>119</v>
      </c>
      <c r="J67" s="50">
        <f t="shared" si="1"/>
        <v>1.579156468</v>
      </c>
      <c r="L67" s="157">
        <f t="shared" si="2"/>
        <v>0.31</v>
      </c>
    </row>
    <row r="68">
      <c r="A68" s="46" t="s">
        <v>117</v>
      </c>
      <c r="B68" s="46" t="s">
        <v>1</v>
      </c>
      <c r="C68" s="50">
        <v>0.190581053</v>
      </c>
      <c r="E68" s="46" t="s">
        <v>32</v>
      </c>
      <c r="F68" s="46" t="s">
        <v>3</v>
      </c>
      <c r="G68" s="50">
        <v>0.309394181</v>
      </c>
      <c r="I68" s="46" t="s">
        <v>32</v>
      </c>
      <c r="J68" s="50">
        <f t="shared" si="1"/>
        <v>1.581697805</v>
      </c>
      <c r="L68" s="157">
        <f t="shared" si="2"/>
        <v>0.31</v>
      </c>
    </row>
    <row r="69">
      <c r="A69" s="46" t="s">
        <v>118</v>
      </c>
      <c r="B69" s="46" t="s">
        <v>5</v>
      </c>
      <c r="C69" s="50">
        <v>-0.051668242</v>
      </c>
      <c r="E69" s="46" t="s">
        <v>166</v>
      </c>
      <c r="F69" s="46" t="s">
        <v>42</v>
      </c>
      <c r="G69" s="50">
        <v>0.361245096</v>
      </c>
      <c r="I69" s="46" t="s">
        <v>166</v>
      </c>
      <c r="J69" s="50">
        <f t="shared" si="1"/>
        <v>1.878860684</v>
      </c>
      <c r="L69" s="157">
        <f t="shared" si="2"/>
        <v>0.36</v>
      </c>
    </row>
    <row r="70">
      <c r="A70" s="46" t="s">
        <v>119</v>
      </c>
      <c r="B70" s="46" t="s">
        <v>36</v>
      </c>
      <c r="C70" s="50">
        <v>0.308950752</v>
      </c>
      <c r="E70" s="46" t="s">
        <v>173</v>
      </c>
      <c r="F70" s="46" t="s">
        <v>42</v>
      </c>
      <c r="G70" s="50">
        <v>0.364203513</v>
      </c>
      <c r="I70" s="46" t="s">
        <v>173</v>
      </c>
      <c r="J70" s="50">
        <f t="shared" si="1"/>
        <v>1.895815674</v>
      </c>
      <c r="L70" s="157">
        <f t="shared" si="2"/>
        <v>0.36</v>
      </c>
    </row>
    <row r="71">
      <c r="A71" s="46" t="s">
        <v>120</v>
      </c>
      <c r="B71" s="46" t="s">
        <v>47</v>
      </c>
      <c r="C71" s="50">
        <v>-0.178986996</v>
      </c>
      <c r="E71" s="46" t="s">
        <v>115</v>
      </c>
      <c r="F71" s="46" t="s">
        <v>36</v>
      </c>
      <c r="G71" s="50">
        <v>0.427582234</v>
      </c>
      <c r="I71" s="46" t="s">
        <v>115</v>
      </c>
      <c r="J71" s="50">
        <f t="shared" si="1"/>
        <v>2.259045585</v>
      </c>
      <c r="L71" s="157">
        <f t="shared" si="2"/>
        <v>0.43</v>
      </c>
    </row>
    <row r="72">
      <c r="A72" s="46" t="s">
        <v>122</v>
      </c>
      <c r="B72" s="46" t="s">
        <v>42</v>
      </c>
      <c r="C72" s="50">
        <v>-0.069513284</v>
      </c>
      <c r="E72" s="46" t="s">
        <v>68</v>
      </c>
      <c r="F72" s="46" t="s">
        <v>47</v>
      </c>
      <c r="G72" s="50">
        <v>0.518823147</v>
      </c>
      <c r="I72" s="46" t="s">
        <v>68</v>
      </c>
      <c r="J72" s="50">
        <f t="shared" si="1"/>
        <v>2.781956559</v>
      </c>
      <c r="L72" s="157">
        <f t="shared" si="2"/>
        <v>0.52</v>
      </c>
    </row>
    <row r="73">
      <c r="L73" s="157"/>
    </row>
    <row r="79">
      <c r="E79" s="46"/>
      <c r="F79" s="46"/>
      <c r="G79" s="50"/>
    </row>
    <row r="80">
      <c r="E80" s="46"/>
      <c r="F80" s="46"/>
      <c r="G80" s="50"/>
    </row>
    <row r="81">
      <c r="E81" s="46"/>
      <c r="F81" s="46"/>
      <c r="G81" s="50"/>
    </row>
    <row r="82">
      <c r="E82" s="46"/>
      <c r="F82" s="46"/>
      <c r="G82" s="50"/>
    </row>
    <row r="83">
      <c r="E83" s="160"/>
      <c r="F83" s="161"/>
      <c r="G83" s="162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4"/>
    </row>
    <row r="84">
      <c r="E84" s="90" t="s">
        <v>175</v>
      </c>
      <c r="F84" s="154" t="s">
        <v>176</v>
      </c>
      <c r="G84" s="129" t="s">
        <v>311</v>
      </c>
      <c r="I84" s="90" t="s">
        <v>175</v>
      </c>
      <c r="J84" s="129" t="s">
        <v>312</v>
      </c>
      <c r="L84" s="165" t="s">
        <v>249</v>
      </c>
      <c r="M84" s="166" t="s">
        <v>252</v>
      </c>
      <c r="N84" s="167" t="s">
        <v>254</v>
      </c>
      <c r="O84" s="166" t="s">
        <v>256</v>
      </c>
      <c r="P84" s="166" t="s">
        <v>257</v>
      </c>
      <c r="Q84" s="166" t="s">
        <v>259</v>
      </c>
      <c r="R84" s="168" t="s">
        <v>260</v>
      </c>
    </row>
    <row r="85">
      <c r="E85" s="169" t="s">
        <v>52</v>
      </c>
      <c r="F85" s="46" t="s">
        <v>5</v>
      </c>
      <c r="G85" s="50">
        <v>-0.161807224</v>
      </c>
      <c r="I85" s="46" t="s">
        <v>52</v>
      </c>
      <c r="J85" s="50">
        <f t="shared" ref="J85:J133" si="3">(G85-$L$85) / $O$85</f>
        <v>-1.82553397</v>
      </c>
      <c r="L85" s="4">
        <f>AVERAGE(G85:G133)</f>
        <v>0.04554193222</v>
      </c>
      <c r="M85" s="4">
        <f>MEDIAN(G85:G133)</f>
        <v>0.028278332</v>
      </c>
      <c r="N85" s="20">
        <f>(O85/L85) * 100</f>
        <v>249.4025565</v>
      </c>
      <c r="O85" s="20">
        <f>STDEV(G85:G133)</f>
        <v>0.1135827432</v>
      </c>
      <c r="P85" s="20">
        <f>QUARTILE($G$85:$G$133, 1)</f>
        <v>-0.029674673</v>
      </c>
      <c r="Q85" s="20">
        <f>QUARTILE($G$85:$G$133,3)</f>
        <v>0.136041611</v>
      </c>
      <c r="R85" s="21">
        <f>Q85-P85</f>
        <v>0.165716284</v>
      </c>
    </row>
    <row r="86">
      <c r="E86" s="169" t="s">
        <v>35</v>
      </c>
      <c r="F86" s="46" t="s">
        <v>36</v>
      </c>
      <c r="G86" s="50">
        <v>-0.154325441</v>
      </c>
      <c r="I86" s="46" t="s">
        <v>35</v>
      </c>
      <c r="J86" s="50">
        <f t="shared" si="3"/>
        <v>-1.759663198</v>
      </c>
      <c r="R86" s="21"/>
      <c r="V86" s="1" t="s">
        <v>303</v>
      </c>
      <c r="W86" s="1" t="s">
        <v>304</v>
      </c>
      <c r="X86" s="1" t="s">
        <v>252</v>
      </c>
      <c r="Y86" s="1" t="s">
        <v>305</v>
      </c>
      <c r="Z86" s="1" t="s">
        <v>299</v>
      </c>
    </row>
    <row r="87">
      <c r="E87" s="169" t="s">
        <v>126</v>
      </c>
      <c r="F87" s="46" t="s">
        <v>15</v>
      </c>
      <c r="G87" s="50">
        <v>-0.145212695</v>
      </c>
      <c r="I87" s="46" t="s">
        <v>126</v>
      </c>
      <c r="J87" s="50">
        <f t="shared" si="3"/>
        <v>-1.679433176</v>
      </c>
      <c r="L87" s="1" t="s">
        <v>313</v>
      </c>
      <c r="M87" s="1" t="s">
        <v>314</v>
      </c>
      <c r="N87" s="1" t="s">
        <v>246</v>
      </c>
      <c r="O87" s="1" t="s">
        <v>315</v>
      </c>
      <c r="P87" s="1" t="s">
        <v>316</v>
      </c>
      <c r="R87" s="21"/>
      <c r="U87" s="1" t="s">
        <v>293</v>
      </c>
      <c r="V87" s="4">
        <f>G2</f>
        <v>-0.316424966</v>
      </c>
      <c r="W87" s="20">
        <f>W3</f>
        <v>-0.080116205</v>
      </c>
      <c r="X87" s="8">
        <f>R3</f>
        <v>0.00342142</v>
      </c>
      <c r="Y87" s="20">
        <f>Y3</f>
        <v>0.1391024885</v>
      </c>
      <c r="Z87" s="4">
        <f>G72</f>
        <v>0.518823147</v>
      </c>
    </row>
    <row r="88">
      <c r="E88" s="169" t="s">
        <v>95</v>
      </c>
      <c r="F88" s="46" t="s">
        <v>3</v>
      </c>
      <c r="G88" s="50">
        <v>-0.137060419</v>
      </c>
      <c r="I88" s="46" t="s">
        <v>95</v>
      </c>
      <c r="J88" s="50">
        <f t="shared" si="3"/>
        <v>-1.60765928</v>
      </c>
      <c r="K88" s="5" t="s">
        <v>278</v>
      </c>
      <c r="L88" s="4">
        <f>MIN(G85:G133)</f>
        <v>-0.161807224</v>
      </c>
      <c r="M88" s="20">
        <f>QUARTILE(G85:G133, 1)</f>
        <v>-0.029674673</v>
      </c>
      <c r="N88" s="4">
        <f>MEDIAN(G85:G133)</f>
        <v>0.028278332</v>
      </c>
      <c r="O88" s="20">
        <f>QUARTILE(G85:G133,3)</f>
        <v>0.136041611</v>
      </c>
      <c r="P88" s="4">
        <f>MAX(G85:G133)</f>
        <v>0.234011218</v>
      </c>
      <c r="R88" s="21"/>
    </row>
    <row r="89">
      <c r="E89" s="169" t="s">
        <v>34</v>
      </c>
      <c r="F89" s="46" t="s">
        <v>5</v>
      </c>
      <c r="G89" s="50">
        <v>-0.127506226</v>
      </c>
      <c r="I89" s="46" t="s">
        <v>34</v>
      </c>
      <c r="J89" s="50">
        <f t="shared" si="3"/>
        <v>-1.523542691</v>
      </c>
      <c r="R89" s="21"/>
    </row>
    <row r="90">
      <c r="E90" s="169" t="s">
        <v>58</v>
      </c>
      <c r="F90" s="46" t="s">
        <v>5</v>
      </c>
      <c r="G90" s="50">
        <v>-0.112227663</v>
      </c>
      <c r="I90" s="46" t="s">
        <v>58</v>
      </c>
      <c r="J90" s="50">
        <f t="shared" si="3"/>
        <v>-1.389027864</v>
      </c>
      <c r="R90" s="21"/>
    </row>
    <row r="91">
      <c r="E91" s="169" t="s">
        <v>56</v>
      </c>
      <c r="F91" s="46" t="s">
        <v>5</v>
      </c>
      <c r="G91" s="50">
        <v>-0.083819024</v>
      </c>
      <c r="I91" s="46" t="s">
        <v>56</v>
      </c>
      <c r="J91" s="50">
        <f t="shared" si="3"/>
        <v>-1.138913822</v>
      </c>
      <c r="R91" s="21"/>
    </row>
    <row r="92">
      <c r="E92" s="169" t="s">
        <v>43</v>
      </c>
      <c r="F92" s="46" t="s">
        <v>5</v>
      </c>
      <c r="G92" s="50">
        <v>-0.080244467</v>
      </c>
      <c r="I92" s="46" t="s">
        <v>43</v>
      </c>
      <c r="J92" s="50">
        <f t="shared" si="3"/>
        <v>-1.107442871</v>
      </c>
      <c r="R92" s="21"/>
    </row>
    <row r="93">
      <c r="E93" s="169" t="s">
        <v>57</v>
      </c>
      <c r="F93" s="46" t="s">
        <v>5</v>
      </c>
      <c r="G93" s="50">
        <v>-0.079987943</v>
      </c>
      <c r="I93" s="46" t="s">
        <v>57</v>
      </c>
      <c r="J93" s="50">
        <f t="shared" si="3"/>
        <v>-1.105184394</v>
      </c>
      <c r="R93" s="21"/>
    </row>
    <row r="94">
      <c r="E94" s="169" t="s">
        <v>39</v>
      </c>
      <c r="F94" s="46" t="s">
        <v>25</v>
      </c>
      <c r="G94" s="50">
        <v>-0.054776076</v>
      </c>
      <c r="I94" s="46" t="s">
        <v>39</v>
      </c>
      <c r="J94" s="50">
        <f t="shared" si="3"/>
        <v>-0.8832152259</v>
      </c>
      <c r="R94" s="21"/>
    </row>
    <row r="95">
      <c r="E95" s="169" t="s">
        <v>118</v>
      </c>
      <c r="F95" s="46" t="s">
        <v>5</v>
      </c>
      <c r="G95" s="50">
        <v>-0.051668242</v>
      </c>
      <c r="I95" s="46" t="s">
        <v>118</v>
      </c>
      <c r="J95" s="50">
        <f t="shared" si="3"/>
        <v>-0.8558533758</v>
      </c>
      <c r="R95" s="21"/>
    </row>
    <row r="96">
      <c r="E96" s="169" t="s">
        <v>53</v>
      </c>
      <c r="F96" s="46" t="s">
        <v>5</v>
      </c>
      <c r="G96" s="50">
        <v>-0.047002032</v>
      </c>
      <c r="I96" s="46" t="s">
        <v>53</v>
      </c>
      <c r="J96" s="50">
        <f t="shared" si="3"/>
        <v>-0.8147713428</v>
      </c>
      <c r="R96" s="21"/>
    </row>
    <row r="97">
      <c r="E97" s="169" t="s">
        <v>41</v>
      </c>
      <c r="F97" s="46" t="s">
        <v>42</v>
      </c>
      <c r="G97" s="50">
        <v>-0.029674673</v>
      </c>
      <c r="I97" s="46" t="s">
        <v>41</v>
      </c>
      <c r="J97" s="50">
        <f t="shared" si="3"/>
        <v>-0.6622186002</v>
      </c>
      <c r="R97" s="21"/>
    </row>
    <row r="98">
      <c r="E98" s="169" t="s">
        <v>11</v>
      </c>
      <c r="F98" s="46" t="s">
        <v>3</v>
      </c>
      <c r="G98" s="50">
        <v>-0.024987714</v>
      </c>
      <c r="I98" s="46" t="s">
        <v>11</v>
      </c>
      <c r="J98" s="50">
        <f t="shared" si="3"/>
        <v>-0.6209538898</v>
      </c>
      <c r="R98" s="21"/>
    </row>
    <row r="99">
      <c r="E99" s="169" t="s">
        <v>147</v>
      </c>
      <c r="F99" s="46" t="s">
        <v>42</v>
      </c>
      <c r="G99" s="50">
        <v>-0.014281231</v>
      </c>
      <c r="I99" s="46" t="s">
        <v>147</v>
      </c>
      <c r="J99" s="50">
        <f t="shared" si="3"/>
        <v>-0.5266923612</v>
      </c>
      <c r="R99" s="21"/>
    </row>
    <row r="100">
      <c r="E100" s="169" t="s">
        <v>50</v>
      </c>
      <c r="F100" s="46" t="s">
        <v>5</v>
      </c>
      <c r="G100" s="50">
        <v>-0.010977617</v>
      </c>
      <c r="I100" s="46" t="s">
        <v>50</v>
      </c>
      <c r="J100" s="50">
        <f t="shared" si="3"/>
        <v>-0.4976068337</v>
      </c>
      <c r="R100" s="21"/>
    </row>
    <row r="101">
      <c r="E101" s="169" t="s">
        <v>14</v>
      </c>
      <c r="F101" s="46" t="s">
        <v>15</v>
      </c>
      <c r="G101" s="50">
        <v>-0.008475153</v>
      </c>
      <c r="I101" s="46" t="s">
        <v>14</v>
      </c>
      <c r="J101" s="50">
        <f t="shared" si="3"/>
        <v>-0.4755747545</v>
      </c>
      <c r="R101" s="21"/>
    </row>
    <row r="102">
      <c r="E102" s="169" t="s">
        <v>149</v>
      </c>
      <c r="F102" s="46" t="s">
        <v>42</v>
      </c>
      <c r="G102" s="50">
        <v>-0.005134096</v>
      </c>
      <c r="I102" s="46" t="s">
        <v>149</v>
      </c>
      <c r="J102" s="50">
        <f t="shared" si="3"/>
        <v>-0.446159573</v>
      </c>
      <c r="R102" s="21"/>
    </row>
    <row r="103">
      <c r="E103" s="169" t="s">
        <v>70</v>
      </c>
      <c r="F103" s="46" t="s">
        <v>10</v>
      </c>
      <c r="G103" s="50">
        <v>-0.004873357</v>
      </c>
      <c r="I103" s="46" t="s">
        <v>70</v>
      </c>
      <c r="J103" s="50">
        <f t="shared" si="3"/>
        <v>-0.4438639866</v>
      </c>
      <c r="R103" s="21"/>
    </row>
    <row r="104">
      <c r="E104" s="169" t="s">
        <v>29</v>
      </c>
      <c r="F104" s="46" t="s">
        <v>3</v>
      </c>
      <c r="G104" s="50">
        <v>0.00120831</v>
      </c>
      <c r="I104" s="46" t="s">
        <v>29</v>
      </c>
      <c r="J104" s="50">
        <f t="shared" si="3"/>
        <v>-0.3903200518</v>
      </c>
      <c r="R104" s="21"/>
    </row>
    <row r="105">
      <c r="E105" s="169" t="s">
        <v>104</v>
      </c>
      <c r="F105" s="46" t="s">
        <v>19</v>
      </c>
      <c r="G105" s="50">
        <v>0.00342142</v>
      </c>
      <c r="I105" s="46" t="s">
        <v>104</v>
      </c>
      <c r="J105" s="50">
        <f t="shared" si="3"/>
        <v>-0.3708354899</v>
      </c>
      <c r="R105" s="21"/>
    </row>
    <row r="106">
      <c r="E106" s="169" t="s">
        <v>112</v>
      </c>
      <c r="F106" s="46" t="s">
        <v>42</v>
      </c>
      <c r="G106" s="50">
        <v>0.006935479</v>
      </c>
      <c r="I106" s="46" t="s">
        <v>112</v>
      </c>
      <c r="J106" s="50">
        <f t="shared" si="3"/>
        <v>-0.3398971721</v>
      </c>
      <c r="R106" s="21"/>
    </row>
    <row r="107">
      <c r="E107" s="169" t="s">
        <v>48</v>
      </c>
      <c r="F107" s="46" t="s">
        <v>42</v>
      </c>
      <c r="G107" s="50">
        <v>0.025319204</v>
      </c>
      <c r="I107" s="46" t="s">
        <v>48</v>
      </c>
      <c r="J107" s="50">
        <f t="shared" si="3"/>
        <v>-0.1780440202</v>
      </c>
      <c r="R107" s="21"/>
    </row>
    <row r="108">
      <c r="E108" s="169" t="s">
        <v>141</v>
      </c>
      <c r="F108" s="46" t="s">
        <v>42</v>
      </c>
      <c r="G108" s="50">
        <v>0.027624207</v>
      </c>
      <c r="I108" s="46" t="s">
        <v>141</v>
      </c>
      <c r="J108" s="50">
        <f t="shared" si="3"/>
        <v>-0.157750418</v>
      </c>
      <c r="R108" s="21"/>
    </row>
    <row r="109">
      <c r="E109" s="169" t="s">
        <v>17</v>
      </c>
      <c r="F109" s="46" t="s">
        <v>3</v>
      </c>
      <c r="G109" s="50">
        <v>0.028278332</v>
      </c>
      <c r="I109" s="46" t="s">
        <v>17</v>
      </c>
      <c r="J109" s="50">
        <f t="shared" si="3"/>
        <v>-0.1519914006</v>
      </c>
      <c r="R109" s="21"/>
    </row>
    <row r="110">
      <c r="E110" s="169" t="s">
        <v>98</v>
      </c>
      <c r="F110" s="46" t="s">
        <v>42</v>
      </c>
      <c r="G110" s="50">
        <v>0.051875819</v>
      </c>
      <c r="I110" s="46" t="s">
        <v>98</v>
      </c>
      <c r="J110" s="50">
        <f t="shared" si="3"/>
        <v>0.05576451665</v>
      </c>
      <c r="R110" s="21"/>
    </row>
    <row r="111">
      <c r="E111" s="169" t="s">
        <v>12</v>
      </c>
      <c r="F111" s="46" t="s">
        <v>3</v>
      </c>
      <c r="G111" s="50">
        <v>0.080924116</v>
      </c>
      <c r="I111" s="46" t="s">
        <v>12</v>
      </c>
      <c r="J111" s="50">
        <f t="shared" si="3"/>
        <v>0.3115102063</v>
      </c>
      <c r="R111" s="21"/>
    </row>
    <row r="112">
      <c r="E112" s="169" t="s">
        <v>65</v>
      </c>
      <c r="F112" s="46" t="s">
        <v>5</v>
      </c>
      <c r="G112" s="50">
        <v>0.081259228</v>
      </c>
      <c r="I112" s="46" t="s">
        <v>65</v>
      </c>
      <c r="J112" s="50">
        <f t="shared" si="3"/>
        <v>0.3144605841</v>
      </c>
      <c r="R112" s="21"/>
    </row>
    <row r="113">
      <c r="E113" s="169" t="s">
        <v>67</v>
      </c>
      <c r="F113" s="46" t="s">
        <v>25</v>
      </c>
      <c r="G113" s="50">
        <v>0.089502126</v>
      </c>
      <c r="I113" s="46" t="s">
        <v>67</v>
      </c>
      <c r="J113" s="50">
        <f t="shared" si="3"/>
        <v>0.3870323301</v>
      </c>
      <c r="R113" s="21"/>
    </row>
    <row r="114">
      <c r="E114" s="169" t="s">
        <v>2</v>
      </c>
      <c r="F114" s="46" t="s">
        <v>3</v>
      </c>
      <c r="G114" s="50">
        <v>0.096943997</v>
      </c>
      <c r="I114" s="46" t="s">
        <v>2</v>
      </c>
      <c r="J114" s="50">
        <f t="shared" si="3"/>
        <v>0.4525517109</v>
      </c>
      <c r="R114" s="21"/>
    </row>
    <row r="115">
      <c r="E115" s="169" t="s">
        <v>99</v>
      </c>
      <c r="F115" s="46" t="s">
        <v>42</v>
      </c>
      <c r="G115" s="50">
        <v>0.10053613</v>
      </c>
      <c r="I115" s="46" t="s">
        <v>99</v>
      </c>
      <c r="J115" s="50">
        <f t="shared" si="3"/>
        <v>0.4841774042</v>
      </c>
      <c r="R115" s="21"/>
    </row>
    <row r="116">
      <c r="E116" s="169" t="s">
        <v>102</v>
      </c>
      <c r="F116" s="46" t="s">
        <v>15</v>
      </c>
      <c r="G116" s="50">
        <v>0.101480678</v>
      </c>
      <c r="I116" s="46" t="s">
        <v>102</v>
      </c>
      <c r="J116" s="50">
        <f t="shared" si="3"/>
        <v>0.4924933505</v>
      </c>
      <c r="R116" s="21"/>
    </row>
    <row r="117">
      <c r="E117" s="169" t="s">
        <v>60</v>
      </c>
      <c r="F117" s="46" t="s">
        <v>3</v>
      </c>
      <c r="G117" s="50">
        <v>0.102147363</v>
      </c>
      <c r="I117" s="46" t="s">
        <v>60</v>
      </c>
      <c r="J117" s="50">
        <f t="shared" si="3"/>
        <v>0.4983629482</v>
      </c>
      <c r="R117" s="21"/>
    </row>
    <row r="118">
      <c r="E118" s="169" t="s">
        <v>62</v>
      </c>
      <c r="F118" s="46" t="s">
        <v>42</v>
      </c>
      <c r="G118" s="50">
        <v>0.117221721</v>
      </c>
      <c r="I118" s="46" t="s">
        <v>62</v>
      </c>
      <c r="J118" s="50">
        <f t="shared" si="3"/>
        <v>0.6310799223</v>
      </c>
      <c r="R118" s="21"/>
    </row>
    <row r="119">
      <c r="E119" s="169" t="s">
        <v>107</v>
      </c>
      <c r="F119" s="46" t="s">
        <v>3</v>
      </c>
      <c r="G119" s="50">
        <v>0.128131226</v>
      </c>
      <c r="I119" s="46" t="s">
        <v>107</v>
      </c>
      <c r="J119" s="50">
        <f t="shared" si="3"/>
        <v>0.7271288879</v>
      </c>
      <c r="R119" s="21"/>
    </row>
    <row r="120">
      <c r="E120" s="169" t="s">
        <v>59</v>
      </c>
      <c r="F120" s="46" t="s">
        <v>15</v>
      </c>
      <c r="G120" s="50">
        <v>0.13574183</v>
      </c>
      <c r="I120" s="46" t="s">
        <v>59</v>
      </c>
      <c r="J120" s="50">
        <f t="shared" si="3"/>
        <v>0.7941338201</v>
      </c>
      <c r="R120" s="21"/>
    </row>
    <row r="121">
      <c r="E121" s="169" t="s">
        <v>110</v>
      </c>
      <c r="F121" s="46" t="s">
        <v>42</v>
      </c>
      <c r="G121" s="50">
        <v>0.136041611</v>
      </c>
      <c r="I121" s="46" t="s">
        <v>110</v>
      </c>
      <c r="J121" s="50">
        <f t="shared" si="3"/>
        <v>0.7967731383</v>
      </c>
      <c r="R121" s="21"/>
    </row>
    <row r="122">
      <c r="E122" s="169" t="s">
        <v>37</v>
      </c>
      <c r="F122" s="46" t="s">
        <v>3</v>
      </c>
      <c r="G122" s="50">
        <v>0.139042094</v>
      </c>
      <c r="I122" s="46" t="s">
        <v>37</v>
      </c>
      <c r="J122" s="50">
        <f t="shared" si="3"/>
        <v>0.8231898536</v>
      </c>
      <c r="R122" s="21"/>
    </row>
    <row r="123">
      <c r="E123" s="169" t="s">
        <v>162</v>
      </c>
      <c r="F123" s="46" t="s">
        <v>42</v>
      </c>
      <c r="G123" s="50">
        <v>0.139162883</v>
      </c>
      <c r="I123" s="46" t="s">
        <v>162</v>
      </c>
      <c r="J123" s="50">
        <f t="shared" si="3"/>
        <v>0.8242532986</v>
      </c>
      <c r="R123" s="21"/>
    </row>
    <row r="124">
      <c r="E124" s="169" t="s">
        <v>69</v>
      </c>
      <c r="F124" s="46" t="s">
        <v>3</v>
      </c>
      <c r="G124" s="50">
        <v>0.140264258</v>
      </c>
      <c r="I124" s="46" t="s">
        <v>69</v>
      </c>
      <c r="J124" s="50">
        <f t="shared" si="3"/>
        <v>0.8339499741</v>
      </c>
      <c r="R124" s="21"/>
    </row>
    <row r="125">
      <c r="E125" s="169" t="s">
        <v>0</v>
      </c>
      <c r="F125" s="46" t="s">
        <v>1</v>
      </c>
      <c r="G125" s="50">
        <v>0.15346466</v>
      </c>
      <c r="I125" s="46" t="s">
        <v>0</v>
      </c>
      <c r="J125" s="50">
        <f t="shared" si="3"/>
        <v>0.9501683505</v>
      </c>
      <c r="R125" s="21"/>
    </row>
    <row r="126">
      <c r="E126" s="169" t="s">
        <v>46</v>
      </c>
      <c r="F126" s="46" t="s">
        <v>47</v>
      </c>
      <c r="G126" s="50">
        <v>0.154094294</v>
      </c>
      <c r="I126" s="46" t="s">
        <v>46</v>
      </c>
      <c r="J126" s="50">
        <f t="shared" si="3"/>
        <v>0.9557117454</v>
      </c>
      <c r="R126" s="21"/>
    </row>
    <row r="127">
      <c r="E127" s="169" t="s">
        <v>117</v>
      </c>
      <c r="F127" s="46" t="s">
        <v>1</v>
      </c>
      <c r="G127" s="50">
        <v>0.190581053</v>
      </c>
      <c r="I127" s="46" t="s">
        <v>117</v>
      </c>
      <c r="J127" s="50">
        <f t="shared" si="3"/>
        <v>1.276946802</v>
      </c>
      <c r="R127" s="21"/>
    </row>
    <row r="128">
      <c r="E128" s="169" t="s">
        <v>16</v>
      </c>
      <c r="F128" s="46" t="s">
        <v>10</v>
      </c>
      <c r="G128" s="50">
        <v>0.211653218</v>
      </c>
      <c r="I128" s="46" t="s">
        <v>16</v>
      </c>
      <c r="J128" s="50">
        <f t="shared" si="3"/>
        <v>1.462469395</v>
      </c>
      <c r="R128" s="21"/>
    </row>
    <row r="129">
      <c r="E129" s="169" t="s">
        <v>49</v>
      </c>
      <c r="F129" s="46" t="s">
        <v>42</v>
      </c>
      <c r="G129" s="50">
        <v>0.221161678</v>
      </c>
      <c r="I129" s="46" t="s">
        <v>49</v>
      </c>
      <c r="J129" s="50">
        <f t="shared" si="3"/>
        <v>1.546183344</v>
      </c>
      <c r="R129" s="21"/>
    </row>
    <row r="130">
      <c r="E130" s="169" t="s">
        <v>6</v>
      </c>
      <c r="F130" s="46" t="s">
        <v>1</v>
      </c>
      <c r="G130" s="50">
        <v>0.221541926</v>
      </c>
      <c r="I130" s="46" t="s">
        <v>6</v>
      </c>
      <c r="J130" s="50">
        <f t="shared" si="3"/>
        <v>1.549531106</v>
      </c>
      <c r="R130" s="21"/>
    </row>
    <row r="131">
      <c r="E131" s="169" t="s">
        <v>143</v>
      </c>
      <c r="F131" s="46" t="s">
        <v>3</v>
      </c>
      <c r="G131" s="50">
        <v>0.221910581</v>
      </c>
      <c r="I131" s="46" t="s">
        <v>143</v>
      </c>
      <c r="J131" s="50">
        <f t="shared" si="3"/>
        <v>1.552776802</v>
      </c>
      <c r="R131" s="21"/>
    </row>
    <row r="132">
      <c r="E132" s="169" t="s">
        <v>8</v>
      </c>
      <c r="F132" s="46" t="s">
        <v>3</v>
      </c>
      <c r="G132" s="50">
        <v>0.224115312</v>
      </c>
      <c r="I132" s="46" t="s">
        <v>8</v>
      </c>
      <c r="J132" s="50">
        <f t="shared" si="3"/>
        <v>1.572187594</v>
      </c>
      <c r="R132" s="21"/>
    </row>
    <row r="133">
      <c r="E133" s="169" t="s">
        <v>30</v>
      </c>
      <c r="F133" s="46" t="s">
        <v>3</v>
      </c>
      <c r="G133" s="50">
        <v>0.234011218</v>
      </c>
      <c r="I133" s="46" t="s">
        <v>30</v>
      </c>
      <c r="J133" s="50">
        <f t="shared" si="3"/>
        <v>1.659312677</v>
      </c>
      <c r="R133" s="21"/>
    </row>
    <row r="134">
      <c r="E134" s="169"/>
      <c r="F134" s="46"/>
      <c r="G134" s="50"/>
      <c r="R134" s="21"/>
    </row>
    <row r="135">
      <c r="E135" s="169"/>
      <c r="F135" s="46"/>
      <c r="G135" s="50"/>
      <c r="R135" s="21"/>
    </row>
    <row r="136">
      <c r="E136" s="169"/>
      <c r="F136" s="46"/>
      <c r="G136" s="50"/>
      <c r="R136" s="21"/>
    </row>
    <row r="137">
      <c r="E137" s="169"/>
      <c r="F137" s="46"/>
      <c r="G137" s="50"/>
      <c r="R137" s="21"/>
    </row>
    <row r="138">
      <c r="E138" s="169"/>
      <c r="F138" s="46"/>
      <c r="G138" s="50"/>
      <c r="R138" s="21"/>
    </row>
    <row r="139">
      <c r="E139" s="169"/>
      <c r="F139" s="46"/>
      <c r="G139" s="50"/>
      <c r="R139" s="21"/>
    </row>
    <row r="140">
      <c r="E140" s="169"/>
      <c r="F140" s="46"/>
      <c r="G140" s="50"/>
      <c r="R140" s="21"/>
    </row>
    <row r="141">
      <c r="E141" s="136"/>
      <c r="R141" s="21"/>
    </row>
    <row r="142">
      <c r="E142" s="136"/>
      <c r="R142" s="21"/>
    </row>
    <row r="143">
      <c r="E143" s="136"/>
      <c r="R143" s="21"/>
    </row>
    <row r="144">
      <c r="E144" s="136"/>
      <c r="R144" s="21"/>
    </row>
    <row r="145">
      <c r="E145" s="136"/>
      <c r="R145" s="21"/>
    </row>
    <row r="146">
      <c r="E146" s="136"/>
      <c r="R146" s="21"/>
    </row>
    <row r="147">
      <c r="E147" s="136"/>
      <c r="R147" s="21"/>
    </row>
    <row r="148">
      <c r="E148" s="136"/>
      <c r="R148" s="21"/>
    </row>
    <row r="149">
      <c r="E149" s="136"/>
      <c r="R149" s="21"/>
    </row>
    <row r="150">
      <c r="E150" s="137"/>
      <c r="F150" s="24"/>
      <c r="G150" s="24"/>
      <c r="H150" s="24"/>
      <c r="I150" s="24"/>
      <c r="J150" s="24"/>
      <c r="R150" s="21"/>
    </row>
    <row r="151">
      <c r="R151" s="21"/>
    </row>
    <row r="152">
      <c r="R152" s="21"/>
    </row>
    <row r="153">
      <c r="R153" s="21"/>
    </row>
    <row r="154">
      <c r="R154" s="21"/>
    </row>
    <row r="155">
      <c r="R155" s="21"/>
    </row>
    <row r="156">
      <c r="R156" s="21"/>
    </row>
    <row r="157">
      <c r="R157" s="21"/>
    </row>
    <row r="158">
      <c r="R158" s="21"/>
    </row>
    <row r="159">
      <c r="K159" s="24"/>
      <c r="L159" s="24"/>
      <c r="M159" s="24"/>
      <c r="N159" s="24"/>
      <c r="O159" s="24"/>
      <c r="P159" s="24"/>
      <c r="Q159" s="24"/>
      <c r="R159" s="25"/>
    </row>
    <row r="165">
      <c r="F165" s="90"/>
      <c r="G165" s="129"/>
      <c r="I165" s="165"/>
      <c r="J165" s="166"/>
      <c r="K165" s="167"/>
      <c r="L165" s="166"/>
      <c r="M165" s="166"/>
      <c r="N165" s="166"/>
    </row>
    <row r="166">
      <c r="F166" s="46"/>
      <c r="G166" s="50"/>
    </row>
    <row r="167">
      <c r="F167" s="46"/>
      <c r="G167" s="50"/>
    </row>
    <row r="168">
      <c r="F168" s="46"/>
      <c r="G168" s="50"/>
    </row>
    <row r="169">
      <c r="F169" s="46"/>
      <c r="G169" s="50"/>
      <c r="H169" s="5"/>
    </row>
    <row r="170">
      <c r="F170" s="46"/>
      <c r="G170" s="50"/>
    </row>
    <row r="171">
      <c r="F171" s="46"/>
      <c r="G171" s="50"/>
    </row>
    <row r="172">
      <c r="F172" s="46"/>
      <c r="G172" s="50"/>
    </row>
    <row r="173">
      <c r="F173" s="46"/>
      <c r="G173" s="50"/>
    </row>
    <row r="174">
      <c r="F174" s="46"/>
      <c r="G174" s="50"/>
    </row>
    <row r="175">
      <c r="F175" s="46"/>
      <c r="G175" s="50"/>
    </row>
    <row r="176">
      <c r="F176" s="46"/>
      <c r="G176" s="50"/>
    </row>
    <row r="177">
      <c r="F177" s="46"/>
      <c r="G177" s="50"/>
    </row>
    <row r="178">
      <c r="F178" s="46"/>
      <c r="G178" s="50"/>
    </row>
    <row r="179">
      <c r="F179" s="46"/>
      <c r="G179" s="50"/>
    </row>
    <row r="180">
      <c r="F180" s="46"/>
      <c r="G180" s="50"/>
    </row>
    <row r="181">
      <c r="F181" s="46"/>
      <c r="G181" s="50"/>
    </row>
    <row r="182">
      <c r="F182" s="46"/>
      <c r="G182" s="50"/>
    </row>
    <row r="183">
      <c r="F183" s="46"/>
      <c r="G183" s="50"/>
    </row>
    <row r="184">
      <c r="F184" s="46"/>
      <c r="G184" s="50"/>
    </row>
    <row r="185">
      <c r="F185" s="46"/>
      <c r="G185" s="50"/>
    </row>
    <row r="186">
      <c r="F186" s="46"/>
      <c r="G186" s="50"/>
    </row>
    <row r="187">
      <c r="F187" s="46"/>
      <c r="G187" s="50"/>
    </row>
    <row r="188">
      <c r="F188" s="46"/>
      <c r="G188" s="50"/>
    </row>
    <row r="189">
      <c r="F189" s="46"/>
      <c r="G189" s="50"/>
    </row>
    <row r="190">
      <c r="F190" s="46"/>
      <c r="G190" s="50"/>
    </row>
    <row r="191">
      <c r="F191" s="46"/>
      <c r="G191" s="50"/>
    </row>
    <row r="192">
      <c r="F192" s="46"/>
      <c r="G192" s="50"/>
    </row>
    <row r="193">
      <c r="F193" s="46"/>
      <c r="G193" s="50"/>
    </row>
    <row r="194">
      <c r="F194" s="46"/>
      <c r="G194" s="50"/>
    </row>
    <row r="195">
      <c r="F195" s="46"/>
      <c r="G195" s="50"/>
    </row>
    <row r="196">
      <c r="F196" s="46"/>
      <c r="G196" s="50"/>
    </row>
    <row r="197">
      <c r="F197" s="46"/>
      <c r="G197" s="50"/>
    </row>
    <row r="198">
      <c r="F198" s="46"/>
      <c r="G198" s="50"/>
    </row>
    <row r="199">
      <c r="F199" s="46"/>
      <c r="G199" s="50"/>
    </row>
    <row r="200">
      <c r="F200" s="46"/>
      <c r="G200" s="50"/>
    </row>
    <row r="201">
      <c r="F201" s="46"/>
      <c r="G201" s="50"/>
    </row>
    <row r="202">
      <c r="F202" s="46"/>
      <c r="G202" s="50"/>
    </row>
    <row r="203">
      <c r="F203" s="46"/>
      <c r="G203" s="50"/>
    </row>
    <row r="204">
      <c r="F204" s="46"/>
      <c r="G204" s="50"/>
    </row>
    <row r="205">
      <c r="F205" s="46"/>
      <c r="G205" s="50"/>
    </row>
    <row r="206">
      <c r="F206" s="46"/>
      <c r="G206" s="50"/>
    </row>
    <row r="207">
      <c r="F207" s="46"/>
      <c r="G207" s="50"/>
    </row>
    <row r="208">
      <c r="F208" s="46"/>
      <c r="G208" s="50"/>
    </row>
    <row r="209">
      <c r="F209" s="46"/>
      <c r="G209" s="50"/>
    </row>
    <row r="210">
      <c r="F210" s="46"/>
      <c r="G210" s="50"/>
    </row>
    <row r="211">
      <c r="F211" s="46"/>
      <c r="G211" s="50"/>
    </row>
    <row r="212">
      <c r="F212" s="46"/>
      <c r="G212" s="50"/>
    </row>
    <row r="213">
      <c r="F213" s="46"/>
      <c r="G213" s="50"/>
    </row>
    <row r="214">
      <c r="F214" s="46"/>
      <c r="G214" s="50"/>
    </row>
  </sheetData>
  <mergeCells count="5">
    <mergeCell ref="O1:AD1"/>
    <mergeCell ref="O7:Q7"/>
    <mergeCell ref="Q33:AA33"/>
    <mergeCell ref="Q34:Q50"/>
    <mergeCell ref="R52:AA52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0" t="s">
        <v>175</v>
      </c>
      <c r="B1" s="154" t="s">
        <v>176</v>
      </c>
      <c r="C1" s="18" t="s">
        <v>184</v>
      </c>
      <c r="E1" s="90" t="s">
        <v>175</v>
      </c>
      <c r="F1" s="154" t="s">
        <v>176</v>
      </c>
      <c r="G1" s="171" t="s">
        <v>317</v>
      </c>
      <c r="I1" s="90" t="s">
        <v>175</v>
      </c>
      <c r="J1" s="171" t="s">
        <v>242</v>
      </c>
      <c r="L1" s="171" t="s">
        <v>318</v>
      </c>
      <c r="O1" s="111" t="s">
        <v>319</v>
      </c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</row>
    <row r="2">
      <c r="A2" s="46" t="s">
        <v>123</v>
      </c>
      <c r="B2" s="46" t="s">
        <v>15</v>
      </c>
      <c r="C2" s="50">
        <v>0.845501959</v>
      </c>
      <c r="E2" s="46" t="s">
        <v>60</v>
      </c>
      <c r="F2" s="46" t="s">
        <v>3</v>
      </c>
      <c r="G2" s="50">
        <v>0.190206692</v>
      </c>
      <c r="I2" s="46" t="s">
        <v>60</v>
      </c>
      <c r="J2" s="50">
        <f t="shared" ref="J2:J72" si="1">(G2-$O$3) / $V$3</f>
        <v>-2.790232163</v>
      </c>
      <c r="L2" s="157">
        <f t="shared" ref="L2:L72" si="2">ROUND(G2, 2)</f>
        <v>0.19</v>
      </c>
      <c r="O2" s="99" t="s">
        <v>249</v>
      </c>
      <c r="P2" s="100" t="s">
        <v>250</v>
      </c>
      <c r="Q2" s="145" t="s">
        <v>291</v>
      </c>
      <c r="R2" s="102" t="s">
        <v>252</v>
      </c>
      <c r="S2" s="145" t="s">
        <v>253</v>
      </c>
      <c r="T2" s="145" t="s">
        <v>254</v>
      </c>
      <c r="U2" s="102" t="s">
        <v>255</v>
      </c>
      <c r="V2" s="102" t="s">
        <v>256</v>
      </c>
      <c r="W2" s="102" t="s">
        <v>257</v>
      </c>
      <c r="X2" s="102" t="s">
        <v>258</v>
      </c>
      <c r="Y2" s="102" t="s">
        <v>259</v>
      </c>
      <c r="Z2" s="146" t="s">
        <v>260</v>
      </c>
      <c r="AA2" s="102" t="s">
        <v>261</v>
      </c>
      <c r="AB2" s="102" t="s">
        <v>262</v>
      </c>
      <c r="AC2" s="102" t="s">
        <v>263</v>
      </c>
      <c r="AD2" s="147" t="s">
        <v>264</v>
      </c>
    </row>
    <row r="3">
      <c r="A3" s="46" t="s">
        <v>34</v>
      </c>
      <c r="B3" s="46" t="s">
        <v>5</v>
      </c>
      <c r="C3" s="50">
        <v>0.810037434</v>
      </c>
      <c r="E3" s="46" t="s">
        <v>8</v>
      </c>
      <c r="F3" s="46" t="s">
        <v>3</v>
      </c>
      <c r="G3" s="50">
        <v>0.203140497</v>
      </c>
      <c r="I3" s="46" t="s">
        <v>8</v>
      </c>
      <c r="J3" s="50">
        <f t="shared" si="1"/>
        <v>-2.720405602</v>
      </c>
      <c r="L3" s="157">
        <f t="shared" si="2"/>
        <v>0.2</v>
      </c>
      <c r="O3" s="106">
        <f>AVERAGE(G2:G72)</f>
        <v>0.7070346454</v>
      </c>
      <c r="P3" s="107" t="s">
        <v>266</v>
      </c>
      <c r="Q3" s="108">
        <f>MODE(L2:L72)</f>
        <v>0.85</v>
      </c>
      <c r="R3" s="108">
        <f>MEDIAN(G2:G72)</f>
        <v>0.759754062</v>
      </c>
      <c r="S3" s="108">
        <f>G72-G2</f>
        <v>0.751419082</v>
      </c>
      <c r="T3" s="24">
        <f>(V3/O3) * 100</f>
        <v>26.19780826</v>
      </c>
      <c r="U3" s="24">
        <f>VAR(G2:G72)</f>
        <v>0.03430925668</v>
      </c>
      <c r="V3" s="24">
        <f>STDEV(G2:G72)</f>
        <v>0.1852275808</v>
      </c>
      <c r="W3" s="24">
        <f>QUARTILE($G$2:$G$72, 1)</f>
        <v>0.626217067</v>
      </c>
      <c r="X3" s="24">
        <f>QUARTILE($G$2:$G$72, 2)</f>
        <v>0.759754062</v>
      </c>
      <c r="Y3" s="24">
        <f>QUARTILE(G2:G72,3)</f>
        <v>0.8487873675</v>
      </c>
      <c r="Z3" s="24">
        <f>Y3-W3</f>
        <v>0.2225703005</v>
      </c>
      <c r="AA3" s="24">
        <f>PERCENTILE($G$2:$G$71, 0.2)</f>
        <v>0.5834574222</v>
      </c>
      <c r="AB3" s="24">
        <f>PERCENTILE($G$2:$G$71, 0.4)</f>
        <v>0.7098008632</v>
      </c>
      <c r="AC3" s="24">
        <f>PERCENTILE($G$2:$G$71, 0.6)</f>
        <v>0.794421697</v>
      </c>
      <c r="AD3" s="24">
        <f>PERCENTILE($G$2:$G$71, 0.8)</f>
        <v>0.855321777</v>
      </c>
    </row>
    <row r="4">
      <c r="A4" s="46" t="s">
        <v>35</v>
      </c>
      <c r="B4" s="46" t="s">
        <v>36</v>
      </c>
      <c r="C4" s="50">
        <v>0.704730451</v>
      </c>
      <c r="E4" s="46" t="s">
        <v>30</v>
      </c>
      <c r="F4" s="46" t="s">
        <v>3</v>
      </c>
      <c r="G4" s="50">
        <v>0.213236347</v>
      </c>
      <c r="I4" s="46" t="s">
        <v>30</v>
      </c>
      <c r="J4" s="50">
        <f t="shared" si="1"/>
        <v>-2.66590049</v>
      </c>
      <c r="L4" s="157">
        <f t="shared" si="2"/>
        <v>0.21</v>
      </c>
    </row>
    <row r="5">
      <c r="A5" s="46" t="s">
        <v>0</v>
      </c>
      <c r="B5" s="46" t="s">
        <v>1</v>
      </c>
      <c r="C5" s="50">
        <v>0.545216978</v>
      </c>
      <c r="E5" s="46" t="s">
        <v>107</v>
      </c>
      <c r="F5" s="46" t="s">
        <v>3</v>
      </c>
      <c r="G5" s="50">
        <v>0.234620094</v>
      </c>
      <c r="I5" s="46" t="s">
        <v>107</v>
      </c>
      <c r="J5" s="50">
        <f t="shared" si="1"/>
        <v>-2.550454686</v>
      </c>
      <c r="L5" s="157">
        <f t="shared" si="2"/>
        <v>0.23</v>
      </c>
    </row>
    <row r="6">
      <c r="A6" s="46" t="s">
        <v>37</v>
      </c>
      <c r="B6" s="46" t="s">
        <v>3</v>
      </c>
      <c r="C6" s="50">
        <v>0.524212122</v>
      </c>
      <c r="E6" s="46" t="s">
        <v>69</v>
      </c>
      <c r="F6" s="46" t="s">
        <v>3</v>
      </c>
      <c r="G6" s="50">
        <v>0.357812256</v>
      </c>
      <c r="I6" s="46" t="s">
        <v>69</v>
      </c>
      <c r="J6" s="50">
        <f t="shared" si="1"/>
        <v>-1.885369274</v>
      </c>
      <c r="L6" s="157">
        <f t="shared" si="2"/>
        <v>0.36</v>
      </c>
    </row>
    <row r="7">
      <c r="A7" s="46" t="s">
        <v>39</v>
      </c>
      <c r="B7" s="46" t="s">
        <v>25</v>
      </c>
      <c r="C7" s="50">
        <v>0.61687237</v>
      </c>
      <c r="E7" s="46" t="s">
        <v>59</v>
      </c>
      <c r="F7" s="46" t="s">
        <v>15</v>
      </c>
      <c r="G7" s="50">
        <v>0.39030093</v>
      </c>
      <c r="I7" s="46" t="s">
        <v>59</v>
      </c>
      <c r="J7" s="50">
        <f t="shared" si="1"/>
        <v>-1.709970589</v>
      </c>
      <c r="L7" s="157">
        <f t="shared" si="2"/>
        <v>0.39</v>
      </c>
    </row>
    <row r="8">
      <c r="A8" s="46" t="s">
        <v>2</v>
      </c>
      <c r="B8" s="46" t="s">
        <v>3</v>
      </c>
      <c r="C8" s="50">
        <v>0.48338443</v>
      </c>
      <c r="E8" s="46" t="s">
        <v>12</v>
      </c>
      <c r="F8" s="46" t="s">
        <v>3</v>
      </c>
      <c r="G8" s="50">
        <v>0.41657716</v>
      </c>
      <c r="I8" s="46" t="s">
        <v>12</v>
      </c>
      <c r="J8" s="50">
        <f t="shared" si="1"/>
        <v>-1.568111424</v>
      </c>
      <c r="L8" s="157">
        <f t="shared" si="2"/>
        <v>0.42</v>
      </c>
    </row>
    <row r="9">
      <c r="A9" s="46" t="s">
        <v>41</v>
      </c>
      <c r="B9" s="46" t="s">
        <v>42</v>
      </c>
      <c r="C9" s="50">
        <v>0.579618931</v>
      </c>
      <c r="E9" s="46" t="s">
        <v>32</v>
      </c>
      <c r="F9" s="46" t="s">
        <v>3</v>
      </c>
      <c r="G9" s="50">
        <v>0.426054806</v>
      </c>
      <c r="I9" s="46" t="s">
        <v>32</v>
      </c>
      <c r="J9" s="50">
        <f t="shared" si="1"/>
        <v>-1.51694385</v>
      </c>
      <c r="L9" s="157">
        <f t="shared" si="2"/>
        <v>0.43</v>
      </c>
    </row>
    <row r="10">
      <c r="A10" s="46" t="s">
        <v>43</v>
      </c>
      <c r="B10" s="46" t="s">
        <v>5</v>
      </c>
      <c r="C10" s="50">
        <v>0.84024471</v>
      </c>
      <c r="E10" s="46" t="s">
        <v>6</v>
      </c>
      <c r="F10" s="46" t="s">
        <v>1</v>
      </c>
      <c r="G10" s="50">
        <v>0.44200018</v>
      </c>
      <c r="I10" s="46" t="s">
        <v>6</v>
      </c>
      <c r="J10" s="50">
        <f t="shared" si="1"/>
        <v>-1.430858538</v>
      </c>
      <c r="L10" s="157">
        <f t="shared" si="2"/>
        <v>0.44</v>
      </c>
    </row>
    <row r="11">
      <c r="A11" s="46" t="s">
        <v>44</v>
      </c>
      <c r="B11" s="46" t="s">
        <v>42</v>
      </c>
      <c r="C11" s="50">
        <v>0.830940306</v>
      </c>
      <c r="E11" s="46" t="s">
        <v>2</v>
      </c>
      <c r="F11" s="46" t="s">
        <v>3</v>
      </c>
      <c r="G11" s="50">
        <v>0.48338443</v>
      </c>
      <c r="I11" s="46" t="s">
        <v>2</v>
      </c>
      <c r="J11" s="50">
        <f t="shared" si="1"/>
        <v>-1.207434738</v>
      </c>
      <c r="L11" s="157">
        <f t="shared" si="2"/>
        <v>0.48</v>
      </c>
    </row>
    <row r="12">
      <c r="A12" s="46" t="s">
        <v>4</v>
      </c>
      <c r="B12" s="46" t="s">
        <v>5</v>
      </c>
      <c r="C12" s="50">
        <v>0.741963506</v>
      </c>
      <c r="E12" s="46" t="s">
        <v>37</v>
      </c>
      <c r="F12" s="46" t="s">
        <v>3</v>
      </c>
      <c r="G12" s="50">
        <v>0.524212122</v>
      </c>
      <c r="I12" s="46" t="s">
        <v>37</v>
      </c>
      <c r="J12" s="50">
        <f t="shared" si="1"/>
        <v>-0.9870156629</v>
      </c>
      <c r="L12" s="157">
        <f t="shared" si="2"/>
        <v>0.52</v>
      </c>
    </row>
    <row r="13">
      <c r="A13" s="46" t="s">
        <v>126</v>
      </c>
      <c r="B13" s="46" t="s">
        <v>15</v>
      </c>
      <c r="C13" s="50">
        <v>0.941625774</v>
      </c>
      <c r="E13" s="46" t="s">
        <v>11</v>
      </c>
      <c r="F13" s="46" t="s">
        <v>3</v>
      </c>
      <c r="G13" s="50">
        <v>0.532776713</v>
      </c>
      <c r="I13" s="46" t="s">
        <v>11</v>
      </c>
      <c r="J13" s="50">
        <f t="shared" si="1"/>
        <v>-0.9407774571</v>
      </c>
      <c r="L13" s="157">
        <f t="shared" si="2"/>
        <v>0.53</v>
      </c>
    </row>
    <row r="14">
      <c r="A14" s="46" t="s">
        <v>46</v>
      </c>
      <c r="B14" s="46" t="s">
        <v>47</v>
      </c>
      <c r="C14" s="50">
        <v>0.859684169</v>
      </c>
      <c r="E14" s="46" t="s">
        <v>0</v>
      </c>
      <c r="F14" s="46" t="s">
        <v>1</v>
      </c>
      <c r="G14" s="50">
        <v>0.545216978</v>
      </c>
      <c r="I14" s="46" t="s">
        <v>0</v>
      </c>
      <c r="J14" s="50">
        <f t="shared" si="1"/>
        <v>-0.8736154019</v>
      </c>
      <c r="L14" s="157">
        <f t="shared" si="2"/>
        <v>0.55</v>
      </c>
    </row>
    <row r="15">
      <c r="A15" s="46" t="s">
        <v>48</v>
      </c>
      <c r="B15" s="46" t="s">
        <v>42</v>
      </c>
      <c r="C15" s="50">
        <v>0.849325359</v>
      </c>
      <c r="E15" s="46" t="s">
        <v>41</v>
      </c>
      <c r="F15" s="46" t="s">
        <v>42</v>
      </c>
      <c r="G15" s="50">
        <v>0.579618931</v>
      </c>
      <c r="I15" s="46" t="s">
        <v>41</v>
      </c>
      <c r="J15" s="50">
        <f t="shared" si="1"/>
        <v>-0.6878873755</v>
      </c>
      <c r="L15" s="157">
        <f t="shared" si="2"/>
        <v>0.58</v>
      </c>
    </row>
    <row r="16">
      <c r="A16" s="46" t="s">
        <v>6</v>
      </c>
      <c r="B16" s="46" t="s">
        <v>1</v>
      </c>
      <c r="C16" s="50">
        <v>0.44200018</v>
      </c>
      <c r="E16" s="46" t="s">
        <v>110</v>
      </c>
      <c r="F16" s="46" t="s">
        <v>42</v>
      </c>
      <c r="G16" s="50">
        <v>0.584417045</v>
      </c>
      <c r="I16" s="46" t="s">
        <v>110</v>
      </c>
      <c r="J16" s="50">
        <f t="shared" si="1"/>
        <v>-0.6619834903</v>
      </c>
      <c r="L16" s="157">
        <f t="shared" si="2"/>
        <v>0.58</v>
      </c>
    </row>
    <row r="17">
      <c r="A17" s="46" t="s">
        <v>49</v>
      </c>
      <c r="B17" s="46" t="s">
        <v>42</v>
      </c>
      <c r="C17" s="50">
        <v>0.805424452</v>
      </c>
      <c r="E17" s="46" t="s">
        <v>119</v>
      </c>
      <c r="F17" s="46" t="s">
        <v>36</v>
      </c>
      <c r="G17" s="50">
        <v>0.615844429</v>
      </c>
      <c r="I17" s="46" t="s">
        <v>119</v>
      </c>
      <c r="J17" s="50">
        <f t="shared" si="1"/>
        <v>-0.49231446</v>
      </c>
      <c r="L17" s="157">
        <f t="shared" si="2"/>
        <v>0.62</v>
      </c>
      <c r="O17" s="111" t="s">
        <v>286</v>
      </c>
      <c r="P17" s="112"/>
      <c r="Q17" s="112"/>
      <c r="R17" s="112"/>
      <c r="S17" s="112"/>
      <c r="T17" s="112"/>
      <c r="U17" s="112"/>
      <c r="V17" s="112"/>
      <c r="W17" s="112"/>
      <c r="X17" s="113"/>
    </row>
    <row r="18">
      <c r="A18" s="46" t="s">
        <v>50</v>
      </c>
      <c r="B18" s="46" t="s">
        <v>5</v>
      </c>
      <c r="C18" s="50">
        <v>0.796396375</v>
      </c>
      <c r="E18" s="46" t="s">
        <v>39</v>
      </c>
      <c r="F18" s="46" t="s">
        <v>25</v>
      </c>
      <c r="G18" s="50">
        <v>0.61687237</v>
      </c>
      <c r="I18" s="46" t="s">
        <v>39</v>
      </c>
      <c r="J18" s="50">
        <f t="shared" si="1"/>
        <v>-0.4867648491</v>
      </c>
      <c r="L18" s="157">
        <f t="shared" si="2"/>
        <v>0.62</v>
      </c>
      <c r="O18" s="158" t="s">
        <v>270</v>
      </c>
      <c r="W18" s="1">
        <v>9.0</v>
      </c>
      <c r="X18" s="21"/>
    </row>
    <row r="19">
      <c r="A19" s="46" t="s">
        <v>52</v>
      </c>
      <c r="B19" s="46" t="s">
        <v>5</v>
      </c>
      <c r="C19" s="50">
        <v>0.862641215</v>
      </c>
      <c r="E19" s="46" t="s">
        <v>58</v>
      </c>
      <c r="F19" s="46" t="s">
        <v>5</v>
      </c>
      <c r="G19" s="50">
        <v>0.621097445</v>
      </c>
      <c r="I19" s="46" t="s">
        <v>58</v>
      </c>
      <c r="J19" s="50">
        <f t="shared" si="1"/>
        <v>-0.4639546662</v>
      </c>
      <c r="L19" s="157">
        <f t="shared" si="2"/>
        <v>0.62</v>
      </c>
      <c r="O19" s="116"/>
      <c r="W19" s="1">
        <v>8.0</v>
      </c>
      <c r="X19" s="21"/>
    </row>
    <row r="20">
      <c r="A20" s="46" t="s">
        <v>147</v>
      </c>
      <c r="B20" s="46" t="s">
        <v>42</v>
      </c>
      <c r="C20" s="50">
        <v>0.732310832</v>
      </c>
      <c r="E20" s="46" t="s">
        <v>118</v>
      </c>
      <c r="F20" s="46" t="s">
        <v>5</v>
      </c>
      <c r="G20" s="50">
        <v>0.631336689</v>
      </c>
      <c r="I20" s="46" t="s">
        <v>118</v>
      </c>
      <c r="J20" s="50">
        <f t="shared" si="1"/>
        <v>-0.408675404</v>
      </c>
      <c r="L20" s="157">
        <f t="shared" si="2"/>
        <v>0.63</v>
      </c>
      <c r="O20" s="116"/>
      <c r="W20" s="1">
        <v>8.0</v>
      </c>
      <c r="X20" s="21"/>
    </row>
    <row r="21">
      <c r="A21" s="46" t="s">
        <v>141</v>
      </c>
      <c r="B21" s="46" t="s">
        <v>42</v>
      </c>
      <c r="C21" s="50">
        <v>0.759754062</v>
      </c>
      <c r="E21" s="46" t="s">
        <v>70</v>
      </c>
      <c r="F21" s="46" t="s">
        <v>10</v>
      </c>
      <c r="G21" s="50">
        <v>0.654698849</v>
      </c>
      <c r="I21" s="46" t="s">
        <v>70</v>
      </c>
      <c r="J21" s="50">
        <f t="shared" si="1"/>
        <v>-0.282548615</v>
      </c>
      <c r="L21" s="157">
        <f t="shared" si="2"/>
        <v>0.65</v>
      </c>
      <c r="O21" s="116"/>
      <c r="W21" s="1">
        <v>8.0</v>
      </c>
      <c r="X21" s="21"/>
    </row>
    <row r="22">
      <c r="A22" s="46" t="s">
        <v>53</v>
      </c>
      <c r="B22" s="46" t="s">
        <v>5</v>
      </c>
      <c r="C22" s="50">
        <v>0.750560999</v>
      </c>
      <c r="E22" s="46" t="s">
        <v>61</v>
      </c>
      <c r="F22" s="46" t="s">
        <v>36</v>
      </c>
      <c r="G22" s="50">
        <v>0.65517211</v>
      </c>
      <c r="I22" s="46" t="s">
        <v>61</v>
      </c>
      <c r="J22" s="50">
        <f t="shared" si="1"/>
        <v>-0.2799935906</v>
      </c>
      <c r="L22" s="157">
        <f t="shared" si="2"/>
        <v>0.66</v>
      </c>
      <c r="O22" s="116"/>
      <c r="W22" s="1">
        <v>7.0</v>
      </c>
      <c r="X22" s="21"/>
    </row>
    <row r="23">
      <c r="A23" s="46" t="s">
        <v>128</v>
      </c>
      <c r="B23" s="46" t="s">
        <v>15</v>
      </c>
      <c r="C23" s="50">
        <v>0.87508148</v>
      </c>
      <c r="E23" s="46" t="s">
        <v>56</v>
      </c>
      <c r="F23" s="46" t="s">
        <v>5</v>
      </c>
      <c r="G23" s="50">
        <v>0.655976236</v>
      </c>
      <c r="I23" s="46" t="s">
        <v>56</v>
      </c>
      <c r="J23" s="50">
        <f t="shared" si="1"/>
        <v>-0.275652304</v>
      </c>
      <c r="L23" s="157">
        <f t="shared" si="2"/>
        <v>0.66</v>
      </c>
      <c r="O23" s="116"/>
      <c r="W23" s="1">
        <v>7.0</v>
      </c>
      <c r="X23" s="21"/>
    </row>
    <row r="24">
      <c r="A24" s="46" t="s">
        <v>8</v>
      </c>
      <c r="B24" s="46" t="s">
        <v>3</v>
      </c>
      <c r="C24" s="50">
        <v>0.203140497</v>
      </c>
      <c r="E24" s="46" t="s">
        <v>26</v>
      </c>
      <c r="F24" s="46" t="s">
        <v>15</v>
      </c>
      <c r="G24" s="50">
        <v>0.667024732</v>
      </c>
      <c r="I24" s="46" t="s">
        <v>26</v>
      </c>
      <c r="J24" s="50">
        <f t="shared" si="1"/>
        <v>-0.2160040813</v>
      </c>
      <c r="L24" s="157">
        <f t="shared" si="2"/>
        <v>0.67</v>
      </c>
      <c r="O24" s="116"/>
      <c r="W24" s="1">
        <v>7.0</v>
      </c>
      <c r="X24" s="21"/>
    </row>
    <row r="25">
      <c r="A25" s="46" t="s">
        <v>56</v>
      </c>
      <c r="B25" s="46" t="s">
        <v>5</v>
      </c>
      <c r="C25" s="50">
        <v>0.655976236</v>
      </c>
      <c r="E25" s="46" t="s">
        <v>29</v>
      </c>
      <c r="F25" s="46" t="s">
        <v>3</v>
      </c>
      <c r="G25" s="50">
        <v>0.673111916</v>
      </c>
      <c r="I25" s="46" t="s">
        <v>29</v>
      </c>
      <c r="J25" s="50">
        <f t="shared" si="1"/>
        <v>-0.1831408113</v>
      </c>
      <c r="L25" s="157">
        <f t="shared" si="2"/>
        <v>0.67</v>
      </c>
      <c r="O25" s="116"/>
      <c r="W25" s="1">
        <v>6.0</v>
      </c>
      <c r="X25" s="21"/>
    </row>
    <row r="26">
      <c r="A26" s="46" t="s">
        <v>57</v>
      </c>
      <c r="B26" s="46" t="s">
        <v>5</v>
      </c>
      <c r="C26" s="50">
        <v>0.865789473</v>
      </c>
      <c r="E26" s="46" t="s">
        <v>143</v>
      </c>
      <c r="F26" s="46" t="s">
        <v>3</v>
      </c>
      <c r="G26" s="50">
        <v>0.692434132</v>
      </c>
      <c r="I26" s="46" t="s">
        <v>143</v>
      </c>
      <c r="J26" s="50">
        <f t="shared" si="1"/>
        <v>-0.07882472658</v>
      </c>
      <c r="L26" s="157">
        <f t="shared" si="2"/>
        <v>0.69</v>
      </c>
      <c r="O26" s="116"/>
      <c r="W26" s="1">
        <v>6.0</v>
      </c>
      <c r="X26" s="21"/>
    </row>
    <row r="27">
      <c r="A27" s="46" t="s">
        <v>58</v>
      </c>
      <c r="B27" s="46" t="s">
        <v>5</v>
      </c>
      <c r="C27" s="50">
        <v>0.621097445</v>
      </c>
      <c r="E27" s="46" t="s">
        <v>117</v>
      </c>
      <c r="F27" s="46" t="s">
        <v>1</v>
      </c>
      <c r="G27" s="50">
        <v>0.701127529</v>
      </c>
      <c r="I27" s="46" t="s">
        <v>117</v>
      </c>
      <c r="J27" s="50">
        <f t="shared" si="1"/>
        <v>-0.03189112757</v>
      </c>
      <c r="L27" s="157">
        <f t="shared" si="2"/>
        <v>0.7</v>
      </c>
      <c r="O27" s="116"/>
      <c r="W27" s="1">
        <v>6.0</v>
      </c>
      <c r="X27" s="21"/>
    </row>
    <row r="28">
      <c r="A28" s="46" t="s">
        <v>59</v>
      </c>
      <c r="B28" s="46" t="s">
        <v>15</v>
      </c>
      <c r="C28" s="50">
        <v>0.39030093</v>
      </c>
      <c r="E28" s="46" t="s">
        <v>120</v>
      </c>
      <c r="F28" s="46" t="s">
        <v>47</v>
      </c>
      <c r="G28" s="50">
        <v>0.703422904</v>
      </c>
      <c r="I28" s="46" t="s">
        <v>120</v>
      </c>
      <c r="J28" s="50">
        <f t="shared" si="1"/>
        <v>-0.01949893959</v>
      </c>
      <c r="L28" s="157">
        <f t="shared" si="2"/>
        <v>0.7</v>
      </c>
      <c r="O28" s="116"/>
      <c r="V28" s="1">
        <v>9.0</v>
      </c>
      <c r="W28" s="1">
        <v>6.0</v>
      </c>
      <c r="X28" s="21"/>
    </row>
    <row r="29">
      <c r="A29" s="46" t="s">
        <v>166</v>
      </c>
      <c r="B29" s="46" t="s">
        <v>42</v>
      </c>
      <c r="C29" s="50">
        <v>0.793105245</v>
      </c>
      <c r="E29" s="46" t="s">
        <v>35</v>
      </c>
      <c r="F29" s="46" t="s">
        <v>36</v>
      </c>
      <c r="G29" s="50">
        <v>0.704730451</v>
      </c>
      <c r="I29" s="46" t="s">
        <v>35</v>
      </c>
      <c r="J29" s="50">
        <f t="shared" si="1"/>
        <v>-0.01243980189</v>
      </c>
      <c r="L29" s="157">
        <f t="shared" si="2"/>
        <v>0.7</v>
      </c>
      <c r="O29" s="116"/>
      <c r="V29" s="1">
        <v>7.0</v>
      </c>
      <c r="W29" s="1">
        <v>5.0</v>
      </c>
      <c r="X29" s="21"/>
    </row>
    <row r="30">
      <c r="A30" s="46" t="s">
        <v>60</v>
      </c>
      <c r="B30" s="46" t="s">
        <v>3</v>
      </c>
      <c r="C30" s="50">
        <v>0.190206692</v>
      </c>
      <c r="E30" s="46" t="s">
        <v>112</v>
      </c>
      <c r="F30" s="46" t="s">
        <v>42</v>
      </c>
      <c r="G30" s="50">
        <v>0.713181138</v>
      </c>
      <c r="I30" s="46" t="s">
        <v>112</v>
      </c>
      <c r="J30" s="50">
        <f t="shared" si="1"/>
        <v>0.0331834631</v>
      </c>
      <c r="L30" s="157">
        <f t="shared" si="2"/>
        <v>0.71</v>
      </c>
      <c r="O30" s="116"/>
      <c r="V30" s="1">
        <v>7.0</v>
      </c>
      <c r="W30" s="1">
        <v>5.0</v>
      </c>
      <c r="X30" s="21"/>
    </row>
    <row r="31">
      <c r="A31" s="46" t="s">
        <v>11</v>
      </c>
      <c r="B31" s="46" t="s">
        <v>3</v>
      </c>
      <c r="C31" s="50">
        <v>0.532776713</v>
      </c>
      <c r="E31" s="46" t="s">
        <v>147</v>
      </c>
      <c r="F31" s="46" t="s">
        <v>42</v>
      </c>
      <c r="G31" s="50">
        <v>0.732310832</v>
      </c>
      <c r="I31" s="46" t="s">
        <v>147</v>
      </c>
      <c r="J31" s="50">
        <f t="shared" si="1"/>
        <v>0.1364601669</v>
      </c>
      <c r="L31" s="157">
        <f t="shared" si="2"/>
        <v>0.73</v>
      </c>
      <c r="O31" s="116"/>
      <c r="V31" s="1">
        <v>7.0</v>
      </c>
      <c r="W31" s="1">
        <v>5.0</v>
      </c>
      <c r="X31" s="21"/>
    </row>
    <row r="32">
      <c r="A32" s="46" t="s">
        <v>161</v>
      </c>
      <c r="B32" s="46" t="s">
        <v>42</v>
      </c>
      <c r="C32" s="50">
        <v>0.802774906</v>
      </c>
      <c r="E32" s="46" t="s">
        <v>4</v>
      </c>
      <c r="F32" s="46" t="s">
        <v>5</v>
      </c>
      <c r="G32" s="50">
        <v>0.741963506</v>
      </c>
      <c r="I32" s="46" t="s">
        <v>4</v>
      </c>
      <c r="J32" s="50">
        <f t="shared" si="1"/>
        <v>0.1885726761</v>
      </c>
      <c r="L32" s="157">
        <f t="shared" si="2"/>
        <v>0.74</v>
      </c>
      <c r="O32" s="116"/>
      <c r="V32" s="1">
        <v>7.0</v>
      </c>
      <c r="W32" s="1">
        <v>5.0</v>
      </c>
      <c r="X32" s="21"/>
    </row>
    <row r="33">
      <c r="A33" s="46" t="s">
        <v>173</v>
      </c>
      <c r="B33" s="46" t="s">
        <v>42</v>
      </c>
      <c r="C33" s="50">
        <v>0.883752167</v>
      </c>
      <c r="E33" s="46" t="s">
        <v>149</v>
      </c>
      <c r="F33" s="46" t="s">
        <v>42</v>
      </c>
      <c r="G33" s="50">
        <v>0.742839873</v>
      </c>
      <c r="I33" s="46" t="s">
        <v>149</v>
      </c>
      <c r="J33" s="50">
        <f t="shared" si="1"/>
        <v>0.1933039747</v>
      </c>
      <c r="L33" s="157">
        <f t="shared" si="2"/>
        <v>0.74</v>
      </c>
      <c r="O33" s="116"/>
      <c r="U33" s="1">
        <v>9.0</v>
      </c>
      <c r="V33" s="1">
        <v>6.0</v>
      </c>
      <c r="W33" s="1">
        <v>5.0</v>
      </c>
      <c r="X33" s="21"/>
    </row>
    <row r="34">
      <c r="A34" s="46" t="s">
        <v>61</v>
      </c>
      <c r="B34" s="46" t="s">
        <v>36</v>
      </c>
      <c r="C34" s="50">
        <v>0.65517211</v>
      </c>
      <c r="E34" s="46" t="s">
        <v>104</v>
      </c>
      <c r="F34" s="46" t="s">
        <v>19</v>
      </c>
      <c r="G34" s="50">
        <v>0.747344434</v>
      </c>
      <c r="I34" s="46" t="s">
        <v>104</v>
      </c>
      <c r="J34" s="50">
        <f t="shared" si="1"/>
        <v>0.2176230366</v>
      </c>
      <c r="L34" s="157">
        <f t="shared" si="2"/>
        <v>0.75</v>
      </c>
      <c r="O34" s="116"/>
      <c r="U34" s="1">
        <v>7.0</v>
      </c>
      <c r="V34" s="1">
        <v>6.0</v>
      </c>
      <c r="W34" s="1">
        <v>4.0</v>
      </c>
      <c r="X34" s="21"/>
    </row>
    <row r="35">
      <c r="A35" s="46" t="s">
        <v>12</v>
      </c>
      <c r="B35" s="46" t="s">
        <v>3</v>
      </c>
      <c r="C35" s="50">
        <v>0.41657716</v>
      </c>
      <c r="E35" s="46" t="s">
        <v>53</v>
      </c>
      <c r="F35" s="46" t="s">
        <v>5</v>
      </c>
      <c r="G35" s="50">
        <v>0.750560999</v>
      </c>
      <c r="I35" s="46" t="s">
        <v>53</v>
      </c>
      <c r="J35" s="50">
        <f t="shared" si="1"/>
        <v>0.234988512</v>
      </c>
      <c r="L35" s="157">
        <f t="shared" si="2"/>
        <v>0.75</v>
      </c>
      <c r="O35" s="116"/>
      <c r="U35" s="1">
        <v>7.0</v>
      </c>
      <c r="V35" s="1">
        <v>5.0</v>
      </c>
      <c r="W35" s="1">
        <v>4.0</v>
      </c>
      <c r="X35" s="21"/>
    </row>
    <row r="36">
      <c r="A36" s="46" t="s">
        <v>62</v>
      </c>
      <c r="B36" s="46" t="s">
        <v>42</v>
      </c>
      <c r="C36" s="50">
        <v>0.908888876</v>
      </c>
      <c r="E36" s="46" t="s">
        <v>122</v>
      </c>
      <c r="F36" s="46" t="s">
        <v>42</v>
      </c>
      <c r="G36" s="50">
        <v>0.752632082</v>
      </c>
      <c r="I36" s="46" t="s">
        <v>122</v>
      </c>
      <c r="J36" s="50">
        <f t="shared" si="1"/>
        <v>0.2461698004</v>
      </c>
      <c r="L36" s="157">
        <f t="shared" si="2"/>
        <v>0.75</v>
      </c>
      <c r="O36" s="116"/>
      <c r="U36" s="1">
        <v>6.0</v>
      </c>
      <c r="V36" s="1">
        <v>5.0</v>
      </c>
      <c r="W36" s="1">
        <v>3.0</v>
      </c>
      <c r="X36" s="21"/>
    </row>
    <row r="37">
      <c r="A37" s="46" t="s">
        <v>13</v>
      </c>
      <c r="B37" s="46" t="s">
        <v>3</v>
      </c>
      <c r="C37" s="50">
        <v>0.874286056</v>
      </c>
      <c r="E37" s="46" t="s">
        <v>141</v>
      </c>
      <c r="F37" s="46" t="s">
        <v>42</v>
      </c>
      <c r="G37" s="50">
        <v>0.759754062</v>
      </c>
      <c r="I37" s="46" t="s">
        <v>141</v>
      </c>
      <c r="J37" s="50">
        <f t="shared" si="1"/>
        <v>0.2846196899</v>
      </c>
      <c r="L37" s="157">
        <f t="shared" si="2"/>
        <v>0.76</v>
      </c>
      <c r="O37" s="116"/>
      <c r="U37" s="1">
        <v>6.0</v>
      </c>
      <c r="V37" s="1">
        <v>5.0</v>
      </c>
      <c r="W37" s="1">
        <v>3.0</v>
      </c>
      <c r="X37" s="21"/>
    </row>
    <row r="38">
      <c r="A38" s="46" t="s">
        <v>63</v>
      </c>
      <c r="B38" s="46" t="s">
        <v>5</v>
      </c>
      <c r="C38" s="50">
        <v>0.835372388</v>
      </c>
      <c r="E38" s="46" t="s">
        <v>102</v>
      </c>
      <c r="F38" s="46" t="s">
        <v>15</v>
      </c>
      <c r="G38" s="50">
        <v>0.762208223</v>
      </c>
      <c r="I38" s="46" t="s">
        <v>102</v>
      </c>
      <c r="J38" s="50">
        <f t="shared" si="1"/>
        <v>0.297869126</v>
      </c>
      <c r="L38" s="157">
        <f t="shared" si="2"/>
        <v>0.76</v>
      </c>
      <c r="O38" s="116"/>
      <c r="T38" s="1">
        <v>8.0</v>
      </c>
      <c r="U38" s="1">
        <v>5.0</v>
      </c>
      <c r="V38" s="1">
        <v>4.0</v>
      </c>
      <c r="W38" s="1">
        <v>2.0</v>
      </c>
      <c r="X38" s="21"/>
    </row>
    <row r="39">
      <c r="A39" s="46" t="s">
        <v>162</v>
      </c>
      <c r="B39" s="46" t="s">
        <v>42</v>
      </c>
      <c r="C39" s="50">
        <v>0.770350397</v>
      </c>
      <c r="E39" s="46" t="s">
        <v>16</v>
      </c>
      <c r="F39" s="46" t="s">
        <v>10</v>
      </c>
      <c r="G39" s="50">
        <v>0.766079903</v>
      </c>
      <c r="I39" s="46" t="s">
        <v>16</v>
      </c>
      <c r="J39" s="50">
        <f t="shared" si="1"/>
        <v>0.3187714127</v>
      </c>
      <c r="L39" s="157">
        <f t="shared" si="2"/>
        <v>0.77</v>
      </c>
      <c r="O39" s="116"/>
      <c r="S39" s="1">
        <v>8.0</v>
      </c>
      <c r="T39" s="1">
        <v>8.0</v>
      </c>
      <c r="U39" s="1">
        <v>3.0</v>
      </c>
      <c r="V39" s="1">
        <v>4.0</v>
      </c>
      <c r="W39" s="1">
        <v>1.0</v>
      </c>
      <c r="X39" s="117">
        <v>4.0</v>
      </c>
    </row>
    <row r="40">
      <c r="A40" s="46" t="s">
        <v>65</v>
      </c>
      <c r="B40" s="46" t="s">
        <v>5</v>
      </c>
      <c r="C40" s="50">
        <v>0.834249735</v>
      </c>
      <c r="E40" s="46" t="s">
        <v>96</v>
      </c>
      <c r="F40" s="46" t="s">
        <v>36</v>
      </c>
      <c r="G40" s="50">
        <v>0.766522646</v>
      </c>
      <c r="I40" s="46" t="s">
        <v>96</v>
      </c>
      <c r="J40" s="50">
        <f t="shared" si="1"/>
        <v>0.3211616777</v>
      </c>
      <c r="L40" s="157">
        <f t="shared" si="2"/>
        <v>0.77</v>
      </c>
      <c r="O40" s="116"/>
      <c r="Q40" s="1">
        <v>3.0</v>
      </c>
      <c r="S40" s="1">
        <v>4.0</v>
      </c>
      <c r="T40" s="1">
        <v>5.0</v>
      </c>
      <c r="U40" s="1">
        <v>2.0</v>
      </c>
      <c r="V40" s="1">
        <v>3.0</v>
      </c>
      <c r="W40" s="1">
        <v>1.0</v>
      </c>
      <c r="X40" s="117">
        <v>4.0</v>
      </c>
    </row>
    <row r="41">
      <c r="A41" s="46" t="s">
        <v>14</v>
      </c>
      <c r="B41" s="46" t="s">
        <v>15</v>
      </c>
      <c r="C41" s="50">
        <v>0.848249376</v>
      </c>
      <c r="E41" s="46" t="s">
        <v>162</v>
      </c>
      <c r="F41" s="46" t="s">
        <v>42</v>
      </c>
      <c r="G41" s="50">
        <v>0.770350397</v>
      </c>
      <c r="I41" s="46" t="s">
        <v>162</v>
      </c>
      <c r="J41" s="50">
        <f t="shared" si="1"/>
        <v>0.3418268021</v>
      </c>
      <c r="L41" s="157">
        <f t="shared" si="2"/>
        <v>0.77</v>
      </c>
      <c r="O41" s="116"/>
      <c r="Q41" s="1">
        <v>1.0</v>
      </c>
      <c r="R41" s="1">
        <v>9.0</v>
      </c>
      <c r="S41" s="1">
        <v>3.0</v>
      </c>
      <c r="T41" s="1">
        <v>3.0</v>
      </c>
      <c r="U41" s="1">
        <v>2.0</v>
      </c>
      <c r="V41" s="1">
        <v>1.0</v>
      </c>
      <c r="W41" s="1">
        <v>0.0</v>
      </c>
      <c r="X41" s="117">
        <v>1.0</v>
      </c>
    </row>
    <row r="42">
      <c r="A42" s="46" t="s">
        <v>143</v>
      </c>
      <c r="B42" s="46" t="s">
        <v>3</v>
      </c>
      <c r="C42" s="50">
        <v>0.692434132</v>
      </c>
      <c r="E42" s="46" t="s">
        <v>67</v>
      </c>
      <c r="F42" s="46" t="s">
        <v>25</v>
      </c>
      <c r="G42" s="50">
        <v>0.770741999</v>
      </c>
      <c r="I42" s="46" t="s">
        <v>67</v>
      </c>
      <c r="J42" s="50">
        <f t="shared" si="1"/>
        <v>0.3439409689</v>
      </c>
      <c r="L42" s="157">
        <f t="shared" si="2"/>
        <v>0.77</v>
      </c>
      <c r="O42" s="149"/>
      <c r="P42" s="1">
        <v>9.0</v>
      </c>
      <c r="Q42" s="1">
        <v>0.0</v>
      </c>
      <c r="R42" s="1">
        <v>6.0</v>
      </c>
      <c r="S42" s="1">
        <v>2.0</v>
      </c>
      <c r="T42" s="1">
        <v>2.0</v>
      </c>
      <c r="U42" s="1">
        <v>2.0</v>
      </c>
      <c r="V42" s="1">
        <v>0.0</v>
      </c>
      <c r="W42" s="1">
        <v>0.0</v>
      </c>
      <c r="X42" s="117">
        <v>1.0</v>
      </c>
    </row>
    <row r="43">
      <c r="A43" s="46" t="s">
        <v>67</v>
      </c>
      <c r="B43" s="46" t="s">
        <v>25</v>
      </c>
      <c r="C43" s="50">
        <v>0.770741999</v>
      </c>
      <c r="E43" s="46" t="s">
        <v>166</v>
      </c>
      <c r="F43" s="46" t="s">
        <v>42</v>
      </c>
      <c r="G43" s="50">
        <v>0.793105245</v>
      </c>
      <c r="I43" s="46" t="s">
        <v>166</v>
      </c>
      <c r="J43" s="50">
        <f t="shared" si="1"/>
        <v>0.4646748569</v>
      </c>
      <c r="L43" s="157">
        <f t="shared" si="2"/>
        <v>0.79</v>
      </c>
      <c r="O43" s="136"/>
      <c r="P43" s="35">
        <v>0.1</v>
      </c>
      <c r="Q43" s="36">
        <v>0.2</v>
      </c>
      <c r="R43" s="36">
        <v>0.3</v>
      </c>
      <c r="S43" s="36">
        <v>0.4</v>
      </c>
      <c r="T43" s="36">
        <v>0.5</v>
      </c>
      <c r="U43" s="36">
        <v>0.6</v>
      </c>
      <c r="V43" s="36">
        <v>0.7</v>
      </c>
      <c r="W43" s="36">
        <v>0.8</v>
      </c>
      <c r="X43" s="119">
        <v>0.9</v>
      </c>
    </row>
    <row r="44">
      <c r="A44" s="46" t="s">
        <v>68</v>
      </c>
      <c r="B44" s="46" t="s">
        <v>47</v>
      </c>
      <c r="C44" s="50">
        <v>0.861708522</v>
      </c>
      <c r="E44" s="46" t="s">
        <v>50</v>
      </c>
      <c r="F44" s="46" t="s">
        <v>5</v>
      </c>
      <c r="G44" s="50">
        <v>0.796396375</v>
      </c>
      <c r="I44" s="46" t="s">
        <v>50</v>
      </c>
      <c r="J44" s="50">
        <f t="shared" si="1"/>
        <v>0.4824428912</v>
      </c>
      <c r="L44" s="157">
        <f t="shared" si="2"/>
        <v>0.8</v>
      </c>
      <c r="O44" s="137"/>
      <c r="P44" s="152" t="s">
        <v>271</v>
      </c>
      <c r="Q44" s="122"/>
      <c r="R44" s="122"/>
      <c r="S44" s="122"/>
      <c r="T44" s="122"/>
      <c r="U44" s="122"/>
      <c r="V44" s="122"/>
      <c r="W44" s="122"/>
      <c r="X44" s="123"/>
    </row>
    <row r="45">
      <c r="A45" s="46" t="s">
        <v>16</v>
      </c>
      <c r="B45" s="46" t="s">
        <v>10</v>
      </c>
      <c r="C45" s="50">
        <v>0.766079903</v>
      </c>
      <c r="E45" s="46" t="s">
        <v>161</v>
      </c>
      <c r="F45" s="46" t="s">
        <v>42</v>
      </c>
      <c r="G45" s="50">
        <v>0.802774906</v>
      </c>
      <c r="I45" s="46" t="s">
        <v>161</v>
      </c>
      <c r="J45" s="50">
        <f t="shared" si="1"/>
        <v>0.5168790749</v>
      </c>
      <c r="L45" s="157">
        <f t="shared" si="2"/>
        <v>0.8</v>
      </c>
    </row>
    <row r="46">
      <c r="A46" s="46" t="s">
        <v>69</v>
      </c>
      <c r="B46" s="46" t="s">
        <v>3</v>
      </c>
      <c r="C46" s="50">
        <v>0.357812256</v>
      </c>
      <c r="E46" s="46" t="s">
        <v>49</v>
      </c>
      <c r="F46" s="46" t="s">
        <v>42</v>
      </c>
      <c r="G46" s="50">
        <v>0.805424452</v>
      </c>
      <c r="I46" s="46" t="s">
        <v>49</v>
      </c>
      <c r="J46" s="50">
        <f t="shared" si="1"/>
        <v>0.5311833485</v>
      </c>
      <c r="L46" s="157">
        <f t="shared" si="2"/>
        <v>0.81</v>
      </c>
    </row>
    <row r="47">
      <c r="A47" s="46" t="s">
        <v>70</v>
      </c>
      <c r="B47" s="46" t="s">
        <v>10</v>
      </c>
      <c r="C47" s="50">
        <v>0.654698849</v>
      </c>
      <c r="E47" s="46" t="s">
        <v>34</v>
      </c>
      <c r="F47" s="46" t="s">
        <v>5</v>
      </c>
      <c r="G47" s="50">
        <v>0.810037434</v>
      </c>
      <c r="I47" s="46" t="s">
        <v>34</v>
      </c>
      <c r="J47" s="50">
        <f t="shared" si="1"/>
        <v>0.5560877498</v>
      </c>
      <c r="L47" s="157">
        <f t="shared" si="2"/>
        <v>0.81</v>
      </c>
    </row>
    <row r="48">
      <c r="A48" s="46" t="s">
        <v>17</v>
      </c>
      <c r="B48" s="46" t="s">
        <v>3</v>
      </c>
      <c r="C48" s="50">
        <v>0.818708301</v>
      </c>
      <c r="E48" s="46" t="s">
        <v>17</v>
      </c>
      <c r="F48" s="46" t="s">
        <v>3</v>
      </c>
      <c r="G48" s="50">
        <v>0.818708301</v>
      </c>
      <c r="I48" s="46" t="s">
        <v>17</v>
      </c>
      <c r="J48" s="50">
        <f t="shared" si="1"/>
        <v>0.6028997147</v>
      </c>
      <c r="L48" s="157">
        <f t="shared" si="2"/>
        <v>0.82</v>
      </c>
    </row>
    <row r="49">
      <c r="A49" s="46" t="s">
        <v>149</v>
      </c>
      <c r="B49" s="46" t="s">
        <v>42</v>
      </c>
      <c r="C49" s="50">
        <v>0.742839873</v>
      </c>
      <c r="E49" s="46" t="s">
        <v>44</v>
      </c>
      <c r="F49" s="46" t="s">
        <v>42</v>
      </c>
      <c r="G49" s="50">
        <v>0.830940306</v>
      </c>
      <c r="I49" s="46" t="s">
        <v>44</v>
      </c>
      <c r="J49" s="50">
        <f t="shared" si="1"/>
        <v>0.6689374233</v>
      </c>
      <c r="L49" s="157">
        <f t="shared" si="2"/>
        <v>0.83</v>
      </c>
    </row>
    <row r="50">
      <c r="A50" s="46" t="s">
        <v>93</v>
      </c>
      <c r="B50" s="46" t="s">
        <v>5</v>
      </c>
      <c r="C50" s="50">
        <v>0.88399142</v>
      </c>
      <c r="E50" s="46" t="s">
        <v>65</v>
      </c>
      <c r="F50" s="46" t="s">
        <v>5</v>
      </c>
      <c r="G50" s="50">
        <v>0.834249735</v>
      </c>
      <c r="I50" s="46" t="s">
        <v>65</v>
      </c>
      <c r="J50" s="50">
        <f t="shared" si="1"/>
        <v>0.6868042495</v>
      </c>
      <c r="L50" s="157">
        <f t="shared" si="2"/>
        <v>0.83</v>
      </c>
    </row>
    <row r="51">
      <c r="A51" s="46" t="s">
        <v>26</v>
      </c>
      <c r="B51" s="46" t="s">
        <v>15</v>
      </c>
      <c r="C51" s="50">
        <v>0.667024732</v>
      </c>
      <c r="E51" s="46" t="s">
        <v>63</v>
      </c>
      <c r="F51" s="46" t="s">
        <v>5</v>
      </c>
      <c r="G51" s="50">
        <v>0.835372388</v>
      </c>
      <c r="I51" s="46" t="s">
        <v>63</v>
      </c>
      <c r="J51" s="50">
        <f t="shared" si="1"/>
        <v>0.6928651881</v>
      </c>
      <c r="L51" s="157">
        <f t="shared" si="2"/>
        <v>0.84</v>
      </c>
    </row>
    <row r="52">
      <c r="A52" s="46" t="s">
        <v>95</v>
      </c>
      <c r="B52" s="46" t="s">
        <v>3</v>
      </c>
      <c r="C52" s="50">
        <v>0.892955482</v>
      </c>
      <c r="E52" s="46" t="s">
        <v>43</v>
      </c>
      <c r="F52" s="46" t="s">
        <v>5</v>
      </c>
      <c r="G52" s="50">
        <v>0.84024471</v>
      </c>
      <c r="I52" s="46" t="s">
        <v>43</v>
      </c>
      <c r="J52" s="50">
        <f t="shared" si="1"/>
        <v>0.7191697049</v>
      </c>
      <c r="L52" s="157">
        <f t="shared" si="2"/>
        <v>0.84</v>
      </c>
      <c r="O52" s="124" t="s">
        <v>272</v>
      </c>
      <c r="P52" s="112"/>
      <c r="Q52" s="113"/>
    </row>
    <row r="53">
      <c r="A53" s="46" t="s">
        <v>27</v>
      </c>
      <c r="B53" s="46" t="s">
        <v>15</v>
      </c>
      <c r="C53" s="50">
        <v>0.941487908</v>
      </c>
      <c r="E53" s="46" t="s">
        <v>123</v>
      </c>
      <c r="F53" s="46" t="s">
        <v>15</v>
      </c>
      <c r="G53" s="50">
        <v>0.845501959</v>
      </c>
      <c r="I53" s="46" t="s">
        <v>123</v>
      </c>
      <c r="J53" s="50">
        <f t="shared" si="1"/>
        <v>0.7475523517</v>
      </c>
      <c r="L53" s="157">
        <f t="shared" si="2"/>
        <v>0.85</v>
      </c>
      <c r="O53" s="125" t="s">
        <v>273</v>
      </c>
      <c r="P53" s="126" t="s">
        <v>274</v>
      </c>
      <c r="Q53" s="127" t="s">
        <v>275</v>
      </c>
    </row>
    <row r="54">
      <c r="A54" s="46" t="s">
        <v>96</v>
      </c>
      <c r="B54" s="46" t="s">
        <v>36</v>
      </c>
      <c r="C54" s="50">
        <v>0.766522646</v>
      </c>
      <c r="E54" s="46" t="s">
        <v>14</v>
      </c>
      <c r="F54" s="46" t="s">
        <v>15</v>
      </c>
      <c r="G54" s="50">
        <v>0.848249376</v>
      </c>
      <c r="I54" s="46" t="s">
        <v>14</v>
      </c>
      <c r="J54" s="50">
        <f t="shared" si="1"/>
        <v>0.7623850077</v>
      </c>
      <c r="L54" s="157">
        <f t="shared" si="2"/>
        <v>0.85</v>
      </c>
      <c r="O54" s="106">
        <f>O3-3*V3</f>
        <v>0.1513519031</v>
      </c>
      <c r="P54" s="108">
        <f>O3</f>
        <v>0.7070346454</v>
      </c>
      <c r="Q54" s="128">
        <f>P54+3*V3</f>
        <v>1.262717388</v>
      </c>
    </row>
    <row r="55">
      <c r="A55" s="46" t="s">
        <v>98</v>
      </c>
      <c r="B55" s="46" t="s">
        <v>42</v>
      </c>
      <c r="C55" s="50">
        <v>0.854231179</v>
      </c>
      <c r="E55" s="46" t="s">
        <v>48</v>
      </c>
      <c r="F55" s="46" t="s">
        <v>42</v>
      </c>
      <c r="G55" s="50">
        <v>0.849325359</v>
      </c>
      <c r="I55" s="46" t="s">
        <v>48</v>
      </c>
      <c r="J55" s="50">
        <f t="shared" si="1"/>
        <v>0.768193986</v>
      </c>
      <c r="L55" s="157">
        <f t="shared" si="2"/>
        <v>0.85</v>
      </c>
    </row>
    <row r="56">
      <c r="A56" s="46" t="s">
        <v>99</v>
      </c>
      <c r="B56" s="46" t="s">
        <v>42</v>
      </c>
      <c r="C56" s="50">
        <v>0.861837387</v>
      </c>
      <c r="E56" s="46" t="s">
        <v>115</v>
      </c>
      <c r="F56" s="46" t="s">
        <v>36</v>
      </c>
      <c r="G56" s="50">
        <v>0.851863027</v>
      </c>
      <c r="I56" s="46" t="s">
        <v>115</v>
      </c>
      <c r="J56" s="50">
        <f t="shared" si="1"/>
        <v>0.7818942567</v>
      </c>
      <c r="L56" s="157">
        <f t="shared" si="2"/>
        <v>0.85</v>
      </c>
    </row>
    <row r="57">
      <c r="A57" s="46" t="s">
        <v>102</v>
      </c>
      <c r="B57" s="46" t="s">
        <v>15</v>
      </c>
      <c r="C57" s="50">
        <v>0.762208223</v>
      </c>
      <c r="E57" s="46" t="s">
        <v>98</v>
      </c>
      <c r="F57" s="46" t="s">
        <v>42</v>
      </c>
      <c r="G57" s="50">
        <v>0.854231179</v>
      </c>
      <c r="I57" s="46" t="s">
        <v>98</v>
      </c>
      <c r="J57" s="50">
        <f t="shared" si="1"/>
        <v>0.7946793506</v>
      </c>
      <c r="L57" s="157">
        <f t="shared" si="2"/>
        <v>0.85</v>
      </c>
    </row>
    <row r="58">
      <c r="A58" s="46" t="s">
        <v>104</v>
      </c>
      <c r="B58" s="46" t="s">
        <v>19</v>
      </c>
      <c r="C58" s="50">
        <v>0.747344434</v>
      </c>
      <c r="E58" s="46" t="s">
        <v>46</v>
      </c>
      <c r="F58" s="46" t="s">
        <v>47</v>
      </c>
      <c r="G58" s="50">
        <v>0.859684169</v>
      </c>
      <c r="I58" s="46" t="s">
        <v>46</v>
      </c>
      <c r="J58" s="50">
        <f t="shared" si="1"/>
        <v>0.8241187568</v>
      </c>
      <c r="L58" s="157">
        <f t="shared" si="2"/>
        <v>0.86</v>
      </c>
    </row>
    <row r="59">
      <c r="A59" s="46" t="s">
        <v>29</v>
      </c>
      <c r="B59" s="46" t="s">
        <v>3</v>
      </c>
      <c r="C59" s="50">
        <v>0.673111916</v>
      </c>
      <c r="E59" s="46" t="s">
        <v>68</v>
      </c>
      <c r="F59" s="46" t="s">
        <v>47</v>
      </c>
      <c r="G59" s="50">
        <v>0.861708522</v>
      </c>
      <c r="I59" s="46" t="s">
        <v>68</v>
      </c>
      <c r="J59" s="50">
        <f t="shared" si="1"/>
        <v>0.835047761</v>
      </c>
      <c r="L59" s="157">
        <f t="shared" si="2"/>
        <v>0.86</v>
      </c>
    </row>
    <row r="60">
      <c r="A60" s="46" t="s">
        <v>30</v>
      </c>
      <c r="B60" s="46" t="s">
        <v>3</v>
      </c>
      <c r="C60" s="50">
        <v>0.213236347</v>
      </c>
      <c r="E60" s="46" t="s">
        <v>99</v>
      </c>
      <c r="F60" s="46" t="s">
        <v>42</v>
      </c>
      <c r="G60" s="50">
        <v>0.861837387</v>
      </c>
      <c r="I60" s="46" t="s">
        <v>99</v>
      </c>
      <c r="J60" s="50">
        <f t="shared" si="1"/>
        <v>0.8357434727</v>
      </c>
      <c r="L60" s="157">
        <f t="shared" si="2"/>
        <v>0.86</v>
      </c>
      <c r="P60" s="1" t="s">
        <v>303</v>
      </c>
      <c r="Q60" s="1" t="s">
        <v>304</v>
      </c>
      <c r="R60" s="1" t="s">
        <v>252</v>
      </c>
      <c r="S60" s="1" t="s">
        <v>305</v>
      </c>
      <c r="T60" s="1" t="s">
        <v>299</v>
      </c>
    </row>
    <row r="61">
      <c r="A61" s="46" t="s">
        <v>107</v>
      </c>
      <c r="B61" s="46" t="s">
        <v>3</v>
      </c>
      <c r="C61" s="50">
        <v>0.234620094</v>
      </c>
      <c r="E61" s="46" t="s">
        <v>52</v>
      </c>
      <c r="F61" s="46" t="s">
        <v>5</v>
      </c>
      <c r="G61" s="50">
        <v>0.862641215</v>
      </c>
      <c r="I61" s="46" t="s">
        <v>52</v>
      </c>
      <c r="J61" s="50">
        <f t="shared" si="1"/>
        <v>0.8400831504</v>
      </c>
      <c r="L61" s="157">
        <f t="shared" si="2"/>
        <v>0.86</v>
      </c>
      <c r="O61" s="1" t="s">
        <v>293</v>
      </c>
      <c r="P61" s="4">
        <f>G2</f>
        <v>0.190206692</v>
      </c>
      <c r="Q61" s="20">
        <f>W3</f>
        <v>0.626217067</v>
      </c>
      <c r="R61" s="8">
        <f>R3</f>
        <v>0.759754062</v>
      </c>
      <c r="S61" s="20">
        <f>Y3</f>
        <v>0.8487873675</v>
      </c>
      <c r="T61" s="4">
        <f>G72</f>
        <v>0.941625774</v>
      </c>
    </row>
    <row r="62">
      <c r="A62" s="46" t="s">
        <v>110</v>
      </c>
      <c r="B62" s="46" t="s">
        <v>42</v>
      </c>
      <c r="C62" s="50">
        <v>0.584417045</v>
      </c>
      <c r="E62" s="46" t="s">
        <v>57</v>
      </c>
      <c r="F62" s="46" t="s">
        <v>5</v>
      </c>
      <c r="G62" s="50">
        <v>0.865789473</v>
      </c>
      <c r="I62" s="46" t="s">
        <v>57</v>
      </c>
      <c r="J62" s="50">
        <f t="shared" si="1"/>
        <v>0.8570798525</v>
      </c>
      <c r="L62" s="157">
        <f t="shared" si="2"/>
        <v>0.87</v>
      </c>
    </row>
    <row r="63">
      <c r="A63" s="46" t="s">
        <v>111</v>
      </c>
      <c r="B63" s="46" t="s">
        <v>47</v>
      </c>
      <c r="C63" s="50">
        <v>0.867953539</v>
      </c>
      <c r="E63" s="46" t="s">
        <v>111</v>
      </c>
      <c r="F63" s="46" t="s">
        <v>47</v>
      </c>
      <c r="G63" s="50">
        <v>0.867953539</v>
      </c>
      <c r="I63" s="46" t="s">
        <v>111</v>
      </c>
      <c r="J63" s="50">
        <f t="shared" si="1"/>
        <v>0.8687631341</v>
      </c>
      <c r="L63" s="157">
        <f t="shared" si="2"/>
        <v>0.87</v>
      </c>
    </row>
    <row r="64">
      <c r="A64" s="46" t="s">
        <v>112</v>
      </c>
      <c r="B64" s="46" t="s">
        <v>42</v>
      </c>
      <c r="C64" s="50">
        <v>0.713181138</v>
      </c>
      <c r="E64" s="46" t="s">
        <v>13</v>
      </c>
      <c r="F64" s="46" t="s">
        <v>3</v>
      </c>
      <c r="G64" s="50">
        <v>0.874286056</v>
      </c>
      <c r="I64" s="46" t="s">
        <v>13</v>
      </c>
      <c r="J64" s="50">
        <f t="shared" si="1"/>
        <v>0.9029508991</v>
      </c>
      <c r="L64" s="157">
        <f t="shared" si="2"/>
        <v>0.87</v>
      </c>
    </row>
    <row r="65">
      <c r="A65" s="46" t="s">
        <v>155</v>
      </c>
      <c r="B65" s="46" t="s">
        <v>10</v>
      </c>
      <c r="C65" s="50">
        <v>0.908436537</v>
      </c>
      <c r="E65" s="46" t="s">
        <v>128</v>
      </c>
      <c r="F65" s="46" t="s">
        <v>15</v>
      </c>
      <c r="G65" s="50">
        <v>0.87508148</v>
      </c>
      <c r="I65" s="46" t="s">
        <v>128</v>
      </c>
      <c r="J65" s="50">
        <f t="shared" si="1"/>
        <v>0.9072452056</v>
      </c>
      <c r="L65" s="157">
        <f t="shared" si="2"/>
        <v>0.88</v>
      </c>
    </row>
    <row r="66">
      <c r="A66" s="46" t="s">
        <v>115</v>
      </c>
      <c r="B66" s="46" t="s">
        <v>36</v>
      </c>
      <c r="C66" s="50">
        <v>0.851863027</v>
      </c>
      <c r="E66" s="46" t="s">
        <v>173</v>
      </c>
      <c r="F66" s="46" t="s">
        <v>42</v>
      </c>
      <c r="G66" s="50">
        <v>0.883752167</v>
      </c>
      <c r="I66" s="46" t="s">
        <v>173</v>
      </c>
      <c r="J66" s="50">
        <f t="shared" si="1"/>
        <v>0.9540561987</v>
      </c>
      <c r="L66" s="157">
        <f t="shared" si="2"/>
        <v>0.88</v>
      </c>
    </row>
    <row r="67">
      <c r="A67" s="46" t="s">
        <v>32</v>
      </c>
      <c r="B67" s="46" t="s">
        <v>3</v>
      </c>
      <c r="C67" s="50">
        <v>0.426054806</v>
      </c>
      <c r="E67" s="46" t="s">
        <v>93</v>
      </c>
      <c r="F67" s="46" t="s">
        <v>5</v>
      </c>
      <c r="G67" s="50">
        <v>0.88399142</v>
      </c>
      <c r="I67" s="46" t="s">
        <v>93</v>
      </c>
      <c r="J67" s="50">
        <f t="shared" si="1"/>
        <v>0.9553478692</v>
      </c>
      <c r="L67" s="157">
        <f t="shared" si="2"/>
        <v>0.88</v>
      </c>
    </row>
    <row r="68">
      <c r="A68" s="46" t="s">
        <v>117</v>
      </c>
      <c r="B68" s="46" t="s">
        <v>1</v>
      </c>
      <c r="C68" s="50">
        <v>0.701127529</v>
      </c>
      <c r="E68" s="46" t="s">
        <v>95</v>
      </c>
      <c r="F68" s="46" t="s">
        <v>3</v>
      </c>
      <c r="G68" s="50">
        <v>0.892955482</v>
      </c>
      <c r="I68" s="46" t="s">
        <v>95</v>
      </c>
      <c r="J68" s="50">
        <f t="shared" si="1"/>
        <v>1.003742725</v>
      </c>
      <c r="L68" s="157">
        <f t="shared" si="2"/>
        <v>0.89</v>
      </c>
    </row>
    <row r="69">
      <c r="A69" s="46" t="s">
        <v>118</v>
      </c>
      <c r="B69" s="46" t="s">
        <v>5</v>
      </c>
      <c r="C69" s="50">
        <v>0.631336689</v>
      </c>
      <c r="E69" s="46" t="s">
        <v>155</v>
      </c>
      <c r="F69" s="46" t="s">
        <v>10</v>
      </c>
      <c r="G69" s="50">
        <v>0.908436537</v>
      </c>
      <c r="I69" s="46" t="s">
        <v>155</v>
      </c>
      <c r="J69" s="50">
        <f t="shared" si="1"/>
        <v>1.087321287</v>
      </c>
      <c r="L69" s="157">
        <f t="shared" si="2"/>
        <v>0.91</v>
      </c>
    </row>
    <row r="70">
      <c r="A70" s="46" t="s">
        <v>119</v>
      </c>
      <c r="B70" s="46" t="s">
        <v>36</v>
      </c>
      <c r="C70" s="50">
        <v>0.615844429</v>
      </c>
      <c r="E70" s="46" t="s">
        <v>62</v>
      </c>
      <c r="F70" s="46" t="s">
        <v>42</v>
      </c>
      <c r="G70" s="50">
        <v>0.908888876</v>
      </c>
      <c r="I70" s="46" t="s">
        <v>62</v>
      </c>
      <c r="J70" s="50">
        <f t="shared" si="1"/>
        <v>1.089763359</v>
      </c>
      <c r="L70" s="157">
        <f t="shared" si="2"/>
        <v>0.91</v>
      </c>
    </row>
    <row r="71">
      <c r="A71" s="46" t="s">
        <v>120</v>
      </c>
      <c r="B71" s="46" t="s">
        <v>47</v>
      </c>
      <c r="C71" s="50">
        <v>0.703422904</v>
      </c>
      <c r="E71" s="46" t="s">
        <v>27</v>
      </c>
      <c r="F71" s="46" t="s">
        <v>15</v>
      </c>
      <c r="G71" s="50">
        <v>0.941487908</v>
      </c>
      <c r="I71" s="46" t="s">
        <v>27</v>
      </c>
      <c r="J71" s="50">
        <f t="shared" si="1"/>
        <v>1.26575784</v>
      </c>
      <c r="L71" s="157">
        <f t="shared" si="2"/>
        <v>0.94</v>
      </c>
    </row>
    <row r="72">
      <c r="A72" s="46" t="s">
        <v>122</v>
      </c>
      <c r="B72" s="46" t="s">
        <v>42</v>
      </c>
      <c r="C72" s="50">
        <v>0.752632082</v>
      </c>
      <c r="E72" s="46" t="s">
        <v>126</v>
      </c>
      <c r="F72" s="46" t="s">
        <v>15</v>
      </c>
      <c r="G72" s="50">
        <v>0.941625774</v>
      </c>
      <c r="I72" s="46" t="s">
        <v>126</v>
      </c>
      <c r="J72" s="50">
        <f t="shared" si="1"/>
        <v>1.266502146</v>
      </c>
      <c r="L72" s="157">
        <f t="shared" si="2"/>
        <v>0.94</v>
      </c>
    </row>
    <row r="95">
      <c r="D95" s="90" t="s">
        <v>175</v>
      </c>
      <c r="E95" s="18" t="s">
        <v>317</v>
      </c>
      <c r="H95" s="1" t="s">
        <v>303</v>
      </c>
      <c r="I95" s="1" t="s">
        <v>304</v>
      </c>
      <c r="J95" s="1" t="s">
        <v>252</v>
      </c>
      <c r="K95" s="1" t="s">
        <v>305</v>
      </c>
      <c r="L95" s="1" t="s">
        <v>299</v>
      </c>
    </row>
    <row r="96">
      <c r="D96" s="46" t="s">
        <v>119</v>
      </c>
      <c r="E96" s="50">
        <v>0.615844429</v>
      </c>
      <c r="G96" s="5" t="s">
        <v>320</v>
      </c>
      <c r="H96" s="4">
        <f>MIN(E96:E151)</f>
        <v>0.615844429</v>
      </c>
      <c r="I96" s="20">
        <f>QUARTILE(E96:E151, 1)</f>
        <v>0.7275284085</v>
      </c>
      <c r="J96" s="4">
        <f>MEDIAN(E96:E151)</f>
        <v>0.7995856405</v>
      </c>
      <c r="K96" s="20">
        <f>QUARTILE(E96:E151,3)</f>
        <v>0.8601902573</v>
      </c>
      <c r="L96" s="4">
        <f>MAX(E96:E151)</f>
        <v>0.941625774</v>
      </c>
    </row>
    <row r="97">
      <c r="D97" s="46" t="s">
        <v>39</v>
      </c>
      <c r="E97" s="50">
        <v>0.61687237</v>
      </c>
    </row>
    <row r="98">
      <c r="D98" s="46" t="s">
        <v>58</v>
      </c>
      <c r="E98" s="50">
        <v>0.621097445</v>
      </c>
    </row>
    <row r="99">
      <c r="D99" s="46" t="s">
        <v>118</v>
      </c>
      <c r="E99" s="50">
        <v>0.631336689</v>
      </c>
    </row>
    <row r="100">
      <c r="D100" s="46" t="s">
        <v>70</v>
      </c>
      <c r="E100" s="50">
        <v>0.654698849</v>
      </c>
    </row>
    <row r="101">
      <c r="D101" s="46" t="s">
        <v>61</v>
      </c>
      <c r="E101" s="50">
        <v>0.65517211</v>
      </c>
    </row>
    <row r="102">
      <c r="D102" s="46" t="s">
        <v>56</v>
      </c>
      <c r="E102" s="50">
        <v>0.655976236</v>
      </c>
    </row>
    <row r="103">
      <c r="D103" s="46" t="s">
        <v>26</v>
      </c>
      <c r="E103" s="50">
        <v>0.667024732</v>
      </c>
    </row>
    <row r="104">
      <c r="D104" s="46" t="s">
        <v>29</v>
      </c>
      <c r="E104" s="50">
        <v>0.673111916</v>
      </c>
    </row>
    <row r="105">
      <c r="D105" s="46" t="s">
        <v>143</v>
      </c>
      <c r="E105" s="50">
        <v>0.692434132</v>
      </c>
    </row>
    <row r="106">
      <c r="D106" s="46" t="s">
        <v>117</v>
      </c>
      <c r="E106" s="50">
        <v>0.701127529</v>
      </c>
    </row>
    <row r="107">
      <c r="D107" s="46" t="s">
        <v>120</v>
      </c>
      <c r="E107" s="50">
        <v>0.703422904</v>
      </c>
    </row>
    <row r="108">
      <c r="D108" s="46" t="s">
        <v>35</v>
      </c>
      <c r="E108" s="50">
        <v>0.704730451</v>
      </c>
    </row>
    <row r="109">
      <c r="D109" s="46" t="s">
        <v>112</v>
      </c>
      <c r="E109" s="50">
        <v>0.713181138</v>
      </c>
    </row>
    <row r="110">
      <c r="D110" s="46" t="s">
        <v>147</v>
      </c>
      <c r="E110" s="50">
        <v>0.732310832</v>
      </c>
    </row>
    <row r="111">
      <c r="D111" s="46" t="s">
        <v>4</v>
      </c>
      <c r="E111" s="50">
        <v>0.741963506</v>
      </c>
    </row>
    <row r="112">
      <c r="D112" s="46" t="s">
        <v>149</v>
      </c>
      <c r="E112" s="50">
        <v>0.742839873</v>
      </c>
    </row>
    <row r="113">
      <c r="D113" s="46" t="s">
        <v>104</v>
      </c>
      <c r="E113" s="50">
        <v>0.747344434</v>
      </c>
    </row>
    <row r="114">
      <c r="D114" s="46" t="s">
        <v>53</v>
      </c>
      <c r="E114" s="50">
        <v>0.750560999</v>
      </c>
    </row>
    <row r="115">
      <c r="D115" s="46" t="s">
        <v>122</v>
      </c>
      <c r="E115" s="50">
        <v>0.752632082</v>
      </c>
    </row>
    <row r="116">
      <c r="D116" s="46" t="s">
        <v>141</v>
      </c>
      <c r="E116" s="50">
        <v>0.759754062</v>
      </c>
    </row>
    <row r="117">
      <c r="D117" s="46" t="s">
        <v>102</v>
      </c>
      <c r="E117" s="50">
        <v>0.762208223</v>
      </c>
    </row>
    <row r="118">
      <c r="D118" s="46" t="s">
        <v>16</v>
      </c>
      <c r="E118" s="50">
        <v>0.766079903</v>
      </c>
    </row>
    <row r="119">
      <c r="D119" s="46" t="s">
        <v>96</v>
      </c>
      <c r="E119" s="50">
        <v>0.766522646</v>
      </c>
    </row>
    <row r="120">
      <c r="D120" s="46" t="s">
        <v>162</v>
      </c>
      <c r="E120" s="50">
        <v>0.770350397</v>
      </c>
    </row>
    <row r="121">
      <c r="D121" s="46" t="s">
        <v>67</v>
      </c>
      <c r="E121" s="50">
        <v>0.770741999</v>
      </c>
    </row>
    <row r="122">
      <c r="D122" s="46" t="s">
        <v>166</v>
      </c>
      <c r="E122" s="50">
        <v>0.793105245</v>
      </c>
    </row>
    <row r="123">
      <c r="D123" s="46" t="s">
        <v>50</v>
      </c>
      <c r="E123" s="50">
        <v>0.796396375</v>
      </c>
    </row>
    <row r="124">
      <c r="D124" s="46" t="s">
        <v>161</v>
      </c>
      <c r="E124" s="50">
        <v>0.802774906</v>
      </c>
    </row>
    <row r="125">
      <c r="D125" s="46" t="s">
        <v>49</v>
      </c>
      <c r="E125" s="50">
        <v>0.805424452</v>
      </c>
    </row>
    <row r="126">
      <c r="D126" s="46" t="s">
        <v>34</v>
      </c>
      <c r="E126" s="50">
        <v>0.810037434</v>
      </c>
    </row>
    <row r="127">
      <c r="D127" s="46" t="s">
        <v>17</v>
      </c>
      <c r="E127" s="50">
        <v>0.818708301</v>
      </c>
    </row>
    <row r="128">
      <c r="D128" s="46" t="s">
        <v>44</v>
      </c>
      <c r="E128" s="50">
        <v>0.830940306</v>
      </c>
    </row>
    <row r="129">
      <c r="D129" s="46" t="s">
        <v>65</v>
      </c>
      <c r="E129" s="50">
        <v>0.834249735</v>
      </c>
    </row>
    <row r="130">
      <c r="D130" s="46" t="s">
        <v>63</v>
      </c>
      <c r="E130" s="50">
        <v>0.835372388</v>
      </c>
    </row>
    <row r="131">
      <c r="D131" s="46" t="s">
        <v>43</v>
      </c>
      <c r="E131" s="50">
        <v>0.84024471</v>
      </c>
    </row>
    <row r="132">
      <c r="D132" s="46" t="s">
        <v>123</v>
      </c>
      <c r="E132" s="50">
        <v>0.845501959</v>
      </c>
    </row>
    <row r="133">
      <c r="D133" s="46" t="s">
        <v>14</v>
      </c>
      <c r="E133" s="50">
        <v>0.848249376</v>
      </c>
    </row>
    <row r="134">
      <c r="D134" s="46" t="s">
        <v>48</v>
      </c>
      <c r="E134" s="50">
        <v>0.849325359</v>
      </c>
    </row>
    <row r="135">
      <c r="D135" s="46" t="s">
        <v>115</v>
      </c>
      <c r="E135" s="50">
        <v>0.851863027</v>
      </c>
    </row>
    <row r="136">
      <c r="D136" s="46" t="s">
        <v>98</v>
      </c>
      <c r="E136" s="50">
        <v>0.854231179</v>
      </c>
    </row>
    <row r="137">
      <c r="D137" s="46" t="s">
        <v>46</v>
      </c>
      <c r="E137" s="50">
        <v>0.859684169</v>
      </c>
    </row>
    <row r="138">
      <c r="D138" s="46" t="s">
        <v>68</v>
      </c>
      <c r="E138" s="50">
        <v>0.861708522</v>
      </c>
    </row>
    <row r="139">
      <c r="D139" s="46" t="s">
        <v>99</v>
      </c>
      <c r="E139" s="50">
        <v>0.861837387</v>
      </c>
    </row>
    <row r="140">
      <c r="D140" s="46" t="s">
        <v>52</v>
      </c>
      <c r="E140" s="50">
        <v>0.862641215</v>
      </c>
    </row>
    <row r="141">
      <c r="D141" s="46" t="s">
        <v>57</v>
      </c>
      <c r="E141" s="50">
        <v>0.865789473</v>
      </c>
    </row>
    <row r="142">
      <c r="D142" s="46" t="s">
        <v>111</v>
      </c>
      <c r="E142" s="50">
        <v>0.867953539</v>
      </c>
    </row>
    <row r="143">
      <c r="D143" s="46" t="s">
        <v>13</v>
      </c>
      <c r="E143" s="50">
        <v>0.874286056</v>
      </c>
    </row>
    <row r="144">
      <c r="D144" s="46" t="s">
        <v>128</v>
      </c>
      <c r="E144" s="50">
        <v>0.87508148</v>
      </c>
    </row>
    <row r="145">
      <c r="D145" s="46" t="s">
        <v>173</v>
      </c>
      <c r="E145" s="50">
        <v>0.883752167</v>
      </c>
    </row>
    <row r="146">
      <c r="D146" s="46" t="s">
        <v>93</v>
      </c>
      <c r="E146" s="50">
        <v>0.88399142</v>
      </c>
    </row>
    <row r="147">
      <c r="D147" s="46" t="s">
        <v>95</v>
      </c>
      <c r="E147" s="50">
        <v>0.892955482</v>
      </c>
    </row>
    <row r="148">
      <c r="D148" s="46" t="s">
        <v>155</v>
      </c>
      <c r="E148" s="50">
        <v>0.908436537</v>
      </c>
    </row>
    <row r="149">
      <c r="D149" s="46" t="s">
        <v>62</v>
      </c>
      <c r="E149" s="50">
        <v>0.908888876</v>
      </c>
    </row>
    <row r="150">
      <c r="D150" s="46" t="s">
        <v>27</v>
      </c>
      <c r="E150" s="50">
        <v>0.941487908</v>
      </c>
    </row>
    <row r="151">
      <c r="D151" s="46" t="s">
        <v>126</v>
      </c>
      <c r="E151" s="50">
        <v>0.941625774</v>
      </c>
    </row>
  </sheetData>
  <mergeCells count="5">
    <mergeCell ref="O1:AD1"/>
    <mergeCell ref="O17:X17"/>
    <mergeCell ref="O18:O42"/>
    <mergeCell ref="P44:X44"/>
    <mergeCell ref="O52:Q52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178</v>
      </c>
      <c r="B1" s="12" t="s">
        <v>179</v>
      </c>
    </row>
    <row r="2">
      <c r="A2" s="2">
        <v>5.212213039</v>
      </c>
      <c r="B2" s="3">
        <v>9.626482964</v>
      </c>
    </row>
    <row r="3">
      <c r="A3" s="2">
        <v>6.260993481</v>
      </c>
      <c r="B3" s="3">
        <v>10.01140499</v>
      </c>
    </row>
    <row r="4">
      <c r="A4" s="2">
        <v>5.381942749</v>
      </c>
      <c r="B4" s="3">
        <v>9.667765617</v>
      </c>
    </row>
    <row r="5">
      <c r="A5" s="2">
        <v>7.034696102</v>
      </c>
      <c r="B5" s="3">
        <v>10.85352898</v>
      </c>
    </row>
    <row r="6">
      <c r="A6" s="2">
        <v>6.998997211</v>
      </c>
      <c r="B6" s="3">
        <v>10.93891716</v>
      </c>
    </row>
    <row r="7">
      <c r="A7" s="2">
        <v>3.407532215</v>
      </c>
      <c r="B7" s="3">
        <v>8.743256569</v>
      </c>
    </row>
    <row r="8">
      <c r="A8" s="2">
        <v>6.856874466</v>
      </c>
      <c r="B8" s="3">
        <v>10.87826824</v>
      </c>
    </row>
    <row r="9">
      <c r="A9" s="2">
        <v>4.217325687</v>
      </c>
      <c r="B9" s="3">
        <v>8.136793137</v>
      </c>
    </row>
    <row r="10">
      <c r="A10" s="2">
        <v>5.928882122</v>
      </c>
      <c r="B10" s="3">
        <v>9.014473915</v>
      </c>
    </row>
    <row r="11">
      <c r="A11" s="2">
        <v>3.435275078</v>
      </c>
      <c r="B11" s="3">
        <v>9.629345894</v>
      </c>
    </row>
    <row r="12">
      <c r="A12" s="2">
        <v>6.257079601</v>
      </c>
      <c r="B12" s="3">
        <v>9.610548019</v>
      </c>
    </row>
    <row r="13">
      <c r="A13" s="2">
        <v>5.378348827</v>
      </c>
      <c r="B13" s="3">
        <v>10.13758183</v>
      </c>
    </row>
    <row r="14">
      <c r="A14" s="2">
        <v>4.250280857</v>
      </c>
      <c r="B14" s="3">
        <v>8.414617538</v>
      </c>
    </row>
    <row r="15">
      <c r="A15" s="2">
        <v>4.712408066</v>
      </c>
      <c r="B15" s="3">
        <v>8.227441788</v>
      </c>
    </row>
    <row r="16">
      <c r="A16" s="2">
        <v>6.917935371</v>
      </c>
      <c r="B16" s="3">
        <v>10.80336666</v>
      </c>
    </row>
    <row r="17">
      <c r="A17" s="2">
        <v>4.396646023</v>
      </c>
      <c r="B17" s="3">
        <v>7.261128902</v>
      </c>
    </row>
    <row r="18">
      <c r="A18" s="2">
        <v>6.415198803</v>
      </c>
      <c r="B18" s="3">
        <v>10.15356255</v>
      </c>
    </row>
    <row r="19">
      <c r="A19" s="2">
        <v>5.891712189</v>
      </c>
      <c r="B19" s="3">
        <v>9.659547806</v>
      </c>
    </row>
    <row r="20">
      <c r="A20" s="2">
        <v>3.545203686</v>
      </c>
      <c r="B20" s="3">
        <v>8.074591637</v>
      </c>
    </row>
    <row r="21">
      <c r="A21" s="2">
        <v>5.804918766</v>
      </c>
      <c r="B21" s="3">
        <v>8.077151299</v>
      </c>
    </row>
    <row r="22">
      <c r="A22" s="2">
        <v>7.076658249</v>
      </c>
      <c r="B22" s="3">
        <v>9.997837067</v>
      </c>
    </row>
    <row r="23">
      <c r="A23" s="2">
        <v>5.578691483</v>
      </c>
      <c r="B23" s="3">
        <v>10.4582634</v>
      </c>
    </row>
    <row r="24">
      <c r="A24" s="2">
        <v>7.54496479</v>
      </c>
      <c r="B24" s="3">
        <v>10.99429893</v>
      </c>
    </row>
    <row r="25">
      <c r="A25" s="2">
        <v>5.518415928</v>
      </c>
      <c r="B25" s="3">
        <v>9.873703003</v>
      </c>
    </row>
    <row r="26">
      <c r="A26" s="2">
        <v>5.887132168</v>
      </c>
      <c r="B26" s="3">
        <v>9.290071487</v>
      </c>
    </row>
    <row r="27">
      <c r="A27" s="2">
        <v>6.492156029</v>
      </c>
      <c r="B27" s="3">
        <v>9.134880066</v>
      </c>
    </row>
    <row r="28">
      <c r="A28" s="2">
        <v>6.357114315</v>
      </c>
      <c r="B28" s="3">
        <v>10.57135296</v>
      </c>
    </row>
    <row r="29">
      <c r="A29" s="2">
        <v>3.628071547</v>
      </c>
      <c r="B29" s="3">
        <v>7.757498741</v>
      </c>
    </row>
    <row r="30">
      <c r="A30" s="2">
        <v>7.728998184</v>
      </c>
      <c r="B30" s="3">
        <v>10.81419277</v>
      </c>
    </row>
    <row r="31">
      <c r="A31" s="2">
        <v>6.613806725</v>
      </c>
      <c r="B31" s="3">
        <v>10.7368784</v>
      </c>
    </row>
    <row r="32">
      <c r="A32" s="2">
        <v>5.139500618</v>
      </c>
      <c r="B32" s="3">
        <v>9.539199829</v>
      </c>
    </row>
    <row r="33">
      <c r="A33" s="2">
        <v>4.279441357</v>
      </c>
      <c r="B33" s="3">
        <v>7.647816658</v>
      </c>
    </row>
    <row r="34">
      <c r="A34" s="2">
        <v>5.292755127</v>
      </c>
      <c r="B34" s="3">
        <v>9.746482849</v>
      </c>
    </row>
    <row r="35">
      <c r="A35" s="2">
        <v>6.608206749</v>
      </c>
      <c r="B35" s="3">
        <v>10.89852619</v>
      </c>
    </row>
    <row r="36">
      <c r="A36" s="2">
        <v>4.190854549</v>
      </c>
      <c r="B36" s="3">
        <v>8.615270615</v>
      </c>
    </row>
    <row r="37">
      <c r="A37" s="2">
        <v>5.90045929</v>
      </c>
      <c r="B37" s="3">
        <v>10.36369228</v>
      </c>
    </row>
    <row r="38">
      <c r="A38" s="2">
        <v>6.150331497</v>
      </c>
      <c r="B38" s="3">
        <v>9.115709305</v>
      </c>
    </row>
    <row r="39">
      <c r="A39" s="2">
        <v>5.317492962</v>
      </c>
      <c r="B39" s="3">
        <v>7.899697304</v>
      </c>
    </row>
    <row r="40">
      <c r="A40" s="2">
        <v>5.931803703</v>
      </c>
      <c r="B40" s="3">
        <v>8.644883156</v>
      </c>
    </row>
    <row r="41">
      <c r="A41" s="2">
        <v>5.861183167</v>
      </c>
      <c r="B41" s="3">
        <v>10.48420715</v>
      </c>
    </row>
    <row r="42">
      <c r="A42" s="2">
        <v>7.448794365</v>
      </c>
      <c r="B42" s="3">
        <v>10.935112</v>
      </c>
    </row>
    <row r="43">
      <c r="A43" s="2">
        <v>3.929816246</v>
      </c>
      <c r="B43" s="3">
        <v>8.849925041</v>
      </c>
    </row>
    <row r="44">
      <c r="A44" s="2">
        <v>5.584685802</v>
      </c>
      <c r="B44" s="3">
        <v>9.425395966</v>
      </c>
    </row>
    <row r="45">
      <c r="A45" s="2">
        <v>4.976995468</v>
      </c>
      <c r="B45" s="3">
        <v>9.637630463</v>
      </c>
    </row>
    <row r="46">
      <c r="A46" s="2">
        <v>6.869863987</v>
      </c>
      <c r="B46" s="3">
        <v>11.62491417</v>
      </c>
    </row>
    <row r="47">
      <c r="A47" s="2">
        <v>7.662397385</v>
      </c>
      <c r="B47" s="3">
        <v>10.69227314</v>
      </c>
    </row>
    <row r="48">
      <c r="A48" s="2">
        <v>6.258476734</v>
      </c>
      <c r="B48" s="3">
        <v>10.68542004</v>
      </c>
    </row>
    <row r="49">
      <c r="A49" s="2">
        <v>4.84867382</v>
      </c>
      <c r="B49" s="3">
        <v>8.611810684</v>
      </c>
    </row>
    <row r="50">
      <c r="A50" s="2">
        <v>5.892068863</v>
      </c>
      <c r="B50" s="3">
        <v>9.448805809</v>
      </c>
    </row>
    <row r="51">
      <c r="A51" s="2">
        <v>6.666265011</v>
      </c>
      <c r="B51" s="3">
        <v>10.50880241</v>
      </c>
    </row>
    <row r="52">
      <c r="A52" s="2">
        <v>5.952542782</v>
      </c>
      <c r="B52" s="3">
        <v>10.48707771</v>
      </c>
    </row>
    <row r="53">
      <c r="A53" s="2">
        <v>6.436973572</v>
      </c>
      <c r="B53" s="3">
        <v>10.40412903</v>
      </c>
    </row>
    <row r="54">
      <c r="A54" s="2">
        <v>6.044072628</v>
      </c>
      <c r="B54" s="3">
        <v>10.20286655</v>
      </c>
    </row>
    <row r="55">
      <c r="A55" s="2">
        <v>4.90681982</v>
      </c>
      <c r="B55" s="3">
        <v>8.180175781</v>
      </c>
    </row>
    <row r="56">
      <c r="A56" s="2">
        <v>2.560429573</v>
      </c>
      <c r="B56" s="3">
        <v>7.401130676</v>
      </c>
    </row>
    <row r="57">
      <c r="A57" s="2">
        <v>6.723397732</v>
      </c>
      <c r="B57" s="3">
        <v>10.64416504</v>
      </c>
    </row>
    <row r="58">
      <c r="A58" s="2">
        <v>5.950013638</v>
      </c>
      <c r="B58" s="3">
        <v>10.72598648</v>
      </c>
    </row>
    <row r="59">
      <c r="A59" s="2">
        <v>6.336902142</v>
      </c>
      <c r="B59" s="3">
        <v>10.58749199</v>
      </c>
    </row>
    <row r="60">
      <c r="A60" s="2">
        <v>7.431214333</v>
      </c>
      <c r="B60" s="3">
        <v>10.91266155</v>
      </c>
    </row>
    <row r="61">
      <c r="A61" s="2">
        <v>6.883844376</v>
      </c>
      <c r="B61" s="3">
        <v>11.18412018</v>
      </c>
    </row>
    <row r="62">
      <c r="A62" s="2">
        <v>3.615845203</v>
      </c>
      <c r="B62" s="3">
        <v>7.871555328</v>
      </c>
    </row>
    <row r="63">
      <c r="A63" s="2">
        <v>6.007117271</v>
      </c>
      <c r="B63" s="3">
        <v>9.777226448</v>
      </c>
    </row>
    <row r="64">
      <c r="A64" s="2">
        <v>4.238982201</v>
      </c>
      <c r="B64" s="3">
        <v>7.685194492</v>
      </c>
    </row>
    <row r="65">
      <c r="A65" s="2">
        <v>4.260868073</v>
      </c>
      <c r="B65" s="3">
        <v>9.265902519</v>
      </c>
    </row>
    <row r="66">
      <c r="A66" s="2">
        <v>4.63743639</v>
      </c>
      <c r="B66" s="3">
        <v>9.049329758</v>
      </c>
    </row>
    <row r="67">
      <c r="A67" s="2">
        <v>6.721779823</v>
      </c>
      <c r="B67" s="3">
        <v>10.75374222</v>
      </c>
    </row>
    <row r="68">
      <c r="A68" s="2">
        <v>6.692790031</v>
      </c>
      <c r="B68" s="3">
        <v>11.07859612</v>
      </c>
    </row>
    <row r="69">
      <c r="A69" s="2">
        <v>6.670852661</v>
      </c>
      <c r="B69" s="3">
        <v>10.08412075</v>
      </c>
    </row>
    <row r="70">
      <c r="A70" s="2">
        <v>6.016238689</v>
      </c>
      <c r="B70" s="3">
        <v>8.989866257</v>
      </c>
    </row>
    <row r="71">
      <c r="A71" s="2">
        <v>6.266508579</v>
      </c>
      <c r="B71" s="3">
        <v>9.332854271</v>
      </c>
    </row>
    <row r="72">
      <c r="A72" s="2">
        <v>3.296219587</v>
      </c>
      <c r="B72" s="3">
        <v>7.670122623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178</v>
      </c>
      <c r="B1" s="17" t="s">
        <v>180</v>
      </c>
    </row>
    <row r="2">
      <c r="A2" s="49">
        <v>5.212213039</v>
      </c>
      <c r="B2" s="50">
        <v>0.724089622</v>
      </c>
    </row>
    <row r="3">
      <c r="A3" s="49">
        <v>6.260993481</v>
      </c>
      <c r="B3" s="50">
        <v>0.893329561</v>
      </c>
    </row>
    <row r="4">
      <c r="A4" s="49">
        <v>5.381942749</v>
      </c>
      <c r="B4" s="50">
        <v>0.811169267</v>
      </c>
    </row>
    <row r="5">
      <c r="A5" s="49">
        <v>7.034696102</v>
      </c>
      <c r="B5" s="50">
        <v>0.941673338</v>
      </c>
    </row>
    <row r="6">
      <c r="A6" s="49">
        <v>6.998997211</v>
      </c>
      <c r="B6" s="50">
        <v>0.876287401</v>
      </c>
    </row>
    <row r="7">
      <c r="A7" s="49">
        <v>3.407532215</v>
      </c>
      <c r="B7" s="50">
        <v>0.403707534</v>
      </c>
    </row>
    <row r="8">
      <c r="A8" s="49">
        <v>6.856874466</v>
      </c>
      <c r="B8" s="50">
        <v>0.922732711</v>
      </c>
    </row>
    <row r="9">
      <c r="A9" s="49">
        <v>4.217325687</v>
      </c>
      <c r="B9" s="50">
        <v>0.365682811</v>
      </c>
    </row>
    <row r="10">
      <c r="A10" s="49">
        <v>5.928882122</v>
      </c>
      <c r="B10" s="50">
        <v>0.823510289</v>
      </c>
    </row>
    <row r="11">
      <c r="A11" s="49">
        <v>3.435275078</v>
      </c>
      <c r="B11" s="50">
        <v>0.750399292</v>
      </c>
    </row>
    <row r="12">
      <c r="A12" s="49">
        <v>6.257079601</v>
      </c>
      <c r="B12" s="50">
        <v>0.865809739</v>
      </c>
    </row>
    <row r="13">
      <c r="A13" s="49">
        <v>5.378348827</v>
      </c>
      <c r="B13" s="50">
        <v>0.952761054</v>
      </c>
    </row>
    <row r="14">
      <c r="A14" s="49">
        <v>4.250280857</v>
      </c>
      <c r="B14" s="50">
        <v>0.78360188</v>
      </c>
    </row>
    <row r="15">
      <c r="A15" s="49">
        <v>4.712408066</v>
      </c>
      <c r="B15" s="50">
        <v>0.629108608</v>
      </c>
    </row>
    <row r="16">
      <c r="A16" s="49">
        <v>6.917935371</v>
      </c>
      <c r="B16" s="50">
        <v>0.929101527</v>
      </c>
    </row>
    <row r="17">
      <c r="A17" s="49">
        <v>4.396646023</v>
      </c>
      <c r="B17" s="50">
        <v>0.719671786</v>
      </c>
    </row>
    <row r="18">
      <c r="A18" s="49">
        <v>6.415198803</v>
      </c>
      <c r="B18" s="50">
        <v>0.886761963</v>
      </c>
    </row>
    <row r="19">
      <c r="A19" s="49">
        <v>5.891712189</v>
      </c>
      <c r="B19" s="50">
        <v>0.87694943</v>
      </c>
    </row>
    <row r="20">
      <c r="A20" s="49">
        <v>3.545203686</v>
      </c>
      <c r="B20" s="50">
        <v>0.471820921</v>
      </c>
    </row>
    <row r="21">
      <c r="A21" s="49">
        <v>5.804918766</v>
      </c>
      <c r="B21" s="50">
        <v>0.646345079</v>
      </c>
    </row>
    <row r="22">
      <c r="A22" s="49">
        <v>7.076658249</v>
      </c>
      <c r="B22" s="50">
        <v>0.901608407</v>
      </c>
    </row>
    <row r="23">
      <c r="A23" s="49">
        <v>5.578691483</v>
      </c>
      <c r="B23" s="50">
        <v>0.90998435</v>
      </c>
    </row>
    <row r="24">
      <c r="A24" s="49">
        <v>7.54496479</v>
      </c>
      <c r="B24" s="50">
        <v>0.970306337</v>
      </c>
    </row>
    <row r="25">
      <c r="A25" s="49">
        <v>5.518415928</v>
      </c>
      <c r="B25" s="50">
        <v>0.820422471</v>
      </c>
    </row>
    <row r="26">
      <c r="A26" s="49">
        <v>5.887132168</v>
      </c>
      <c r="B26" s="50">
        <v>0.825139701</v>
      </c>
    </row>
    <row r="27">
      <c r="A27" s="49">
        <v>6.492156029</v>
      </c>
      <c r="B27" s="50">
        <v>0.772380829</v>
      </c>
    </row>
    <row r="28">
      <c r="A28" s="49">
        <v>6.357114315</v>
      </c>
      <c r="B28" s="50">
        <v>0.933332503</v>
      </c>
    </row>
    <row r="29">
      <c r="A29" s="49">
        <v>3.628071547</v>
      </c>
      <c r="B29" s="50">
        <v>0.740167618</v>
      </c>
    </row>
    <row r="30">
      <c r="A30" s="49">
        <v>7.728998184</v>
      </c>
      <c r="B30" s="50">
        <v>0.974395156</v>
      </c>
    </row>
    <row r="31">
      <c r="A31" s="49">
        <v>6.613806725</v>
      </c>
      <c r="B31" s="50">
        <v>0.865514636</v>
      </c>
    </row>
    <row r="32">
      <c r="A32" s="49">
        <v>5.139500618</v>
      </c>
      <c r="B32" s="50">
        <v>0.775247753</v>
      </c>
    </row>
    <row r="33">
      <c r="A33" s="49">
        <v>4.279441357</v>
      </c>
      <c r="B33" s="50">
        <v>0.587696254</v>
      </c>
    </row>
    <row r="34">
      <c r="A34" s="49">
        <v>5.292755127</v>
      </c>
      <c r="B34" s="50">
        <v>0.754490972</v>
      </c>
    </row>
    <row r="35">
      <c r="A35" s="49">
        <v>6.608206749</v>
      </c>
      <c r="B35" s="50">
        <v>0.915808022</v>
      </c>
    </row>
    <row r="36">
      <c r="A36" s="49">
        <v>4.190854549</v>
      </c>
      <c r="B36" s="50">
        <v>0.628161311</v>
      </c>
    </row>
    <row r="37">
      <c r="A37" s="49">
        <v>5.90045929</v>
      </c>
      <c r="B37" s="50">
        <v>0.875312984</v>
      </c>
    </row>
    <row r="38">
      <c r="A38" s="49">
        <v>6.150331497</v>
      </c>
      <c r="B38" s="50">
        <v>0.806016386</v>
      </c>
    </row>
    <row r="39">
      <c r="A39" s="49">
        <v>5.317492962</v>
      </c>
      <c r="B39" s="50">
        <v>0.582017422</v>
      </c>
    </row>
    <row r="40">
      <c r="A40" s="49">
        <v>5.931803703</v>
      </c>
      <c r="B40" s="50">
        <v>0.728614807</v>
      </c>
    </row>
    <row r="41">
      <c r="A41" s="49">
        <v>5.861183167</v>
      </c>
      <c r="B41" s="50">
        <v>0.937058866</v>
      </c>
    </row>
    <row r="42">
      <c r="A42" s="49">
        <v>7.448794365</v>
      </c>
      <c r="B42" s="50">
        <v>0.984801114</v>
      </c>
    </row>
    <row r="43">
      <c r="A43" s="49">
        <v>3.929816246</v>
      </c>
      <c r="B43" s="50">
        <v>0.608045101</v>
      </c>
    </row>
    <row r="44">
      <c r="A44" s="49">
        <v>5.584685802</v>
      </c>
      <c r="B44" s="50">
        <v>0.834076643</v>
      </c>
    </row>
    <row r="45">
      <c r="A45" s="49">
        <v>4.976995468</v>
      </c>
      <c r="B45" s="50">
        <v>0.800070286</v>
      </c>
    </row>
    <row r="46">
      <c r="A46" s="49">
        <v>6.869863987</v>
      </c>
      <c r="B46" s="50">
        <v>0.906079292</v>
      </c>
    </row>
    <row r="47">
      <c r="A47" s="49">
        <v>7.662397385</v>
      </c>
      <c r="B47" s="50">
        <v>0.95365274</v>
      </c>
    </row>
    <row r="48">
      <c r="A48" s="49">
        <v>6.258476734</v>
      </c>
      <c r="B48" s="50">
        <v>0.869363606</v>
      </c>
    </row>
    <row r="49">
      <c r="A49" s="49">
        <v>4.84867382</v>
      </c>
      <c r="B49" s="50">
        <v>0.536297083</v>
      </c>
    </row>
    <row r="50">
      <c r="A50" s="49">
        <v>5.892068863</v>
      </c>
      <c r="B50" s="50">
        <v>0.822743475</v>
      </c>
    </row>
    <row r="51">
      <c r="A51" s="49">
        <v>6.666265011</v>
      </c>
      <c r="B51" s="50">
        <v>0.886446774</v>
      </c>
    </row>
    <row r="52">
      <c r="A52" s="49">
        <v>5.952542782</v>
      </c>
      <c r="B52" s="50">
        <v>0.862344146</v>
      </c>
    </row>
    <row r="53">
      <c r="A53" s="49">
        <v>6.436973572</v>
      </c>
      <c r="B53" s="50">
        <v>0.83033675</v>
      </c>
    </row>
    <row r="54">
      <c r="A54" s="49">
        <v>6.044072628</v>
      </c>
      <c r="B54" s="50">
        <v>0.919851005</v>
      </c>
    </row>
    <row r="55">
      <c r="A55" s="49">
        <v>4.90681982</v>
      </c>
      <c r="B55" s="50">
        <v>0.609188676</v>
      </c>
    </row>
    <row r="56">
      <c r="A56" s="49">
        <v>2.560429573</v>
      </c>
      <c r="B56" s="50">
        <v>0.502167702</v>
      </c>
    </row>
    <row r="57">
      <c r="A57" s="49">
        <v>6.723397732</v>
      </c>
      <c r="B57" s="50">
        <v>0.941756725</v>
      </c>
    </row>
    <row r="58">
      <c r="A58" s="49">
        <v>5.950013638</v>
      </c>
      <c r="B58" s="50">
        <v>0.81003511</v>
      </c>
    </row>
    <row r="59">
      <c r="A59" s="49">
        <v>6.336902142</v>
      </c>
      <c r="B59" s="50">
        <v>0.933899879</v>
      </c>
    </row>
    <row r="60">
      <c r="A60" s="49">
        <v>7.431214333</v>
      </c>
      <c r="B60" s="50">
        <v>0.949338436</v>
      </c>
    </row>
    <row r="61">
      <c r="A61" s="49">
        <v>6.883844376</v>
      </c>
      <c r="B61" s="50">
        <v>0.880787432</v>
      </c>
    </row>
    <row r="62">
      <c r="A62" s="49">
        <v>3.615845203</v>
      </c>
      <c r="B62" s="50">
        <v>0.600180984</v>
      </c>
    </row>
    <row r="63">
      <c r="A63" s="49">
        <v>6.007117271</v>
      </c>
      <c r="B63" s="50">
        <v>0.866995156</v>
      </c>
    </row>
    <row r="64">
      <c r="A64" s="49">
        <v>4.238982201</v>
      </c>
      <c r="B64" s="50">
        <v>0.57893008</v>
      </c>
    </row>
    <row r="65">
      <c r="A65" s="49">
        <v>4.260868073</v>
      </c>
      <c r="B65" s="50">
        <v>0.754739821</v>
      </c>
    </row>
    <row r="66">
      <c r="A66" s="49">
        <v>4.63743639</v>
      </c>
      <c r="B66" s="50">
        <v>0.863068104</v>
      </c>
    </row>
    <row r="67">
      <c r="A67" s="49">
        <v>6.721779823</v>
      </c>
      <c r="B67" s="50">
        <v>0.8634395</v>
      </c>
    </row>
    <row r="68">
      <c r="A68" s="49">
        <v>6.692790031</v>
      </c>
      <c r="B68" s="50">
        <v>0.900261819</v>
      </c>
    </row>
    <row r="69">
      <c r="A69" s="49">
        <v>6.670852661</v>
      </c>
      <c r="B69" s="50">
        <v>0.904825211</v>
      </c>
    </row>
    <row r="70">
      <c r="A70" s="49">
        <v>6.016238689</v>
      </c>
      <c r="B70" s="50">
        <v>0.878923297</v>
      </c>
    </row>
    <row r="71">
      <c r="A71" s="49">
        <v>6.266508579</v>
      </c>
      <c r="B71" s="50">
        <v>0.878744006</v>
      </c>
    </row>
    <row r="72">
      <c r="A72" s="49">
        <v>3.296219587</v>
      </c>
      <c r="B72" s="50">
        <v>0.666171908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175</v>
      </c>
      <c r="B1" s="10" t="s">
        <v>176</v>
      </c>
      <c r="C1" s="10" t="s">
        <v>177</v>
      </c>
      <c r="D1" s="11" t="s">
        <v>178</v>
      </c>
      <c r="E1" s="12" t="s">
        <v>179</v>
      </c>
      <c r="F1" s="12" t="s">
        <v>180</v>
      </c>
      <c r="G1" s="12" t="s">
        <v>181</v>
      </c>
      <c r="H1" s="12" t="s">
        <v>182</v>
      </c>
      <c r="I1" s="12" t="s">
        <v>183</v>
      </c>
      <c r="J1" s="13" t="s">
        <v>184</v>
      </c>
    </row>
    <row r="2">
      <c r="A2" s="1" t="s">
        <v>123</v>
      </c>
      <c r="B2" s="1" t="s">
        <v>15</v>
      </c>
      <c r="C2" s="1">
        <v>2022.0</v>
      </c>
      <c r="D2" s="2">
        <v>5.212213039</v>
      </c>
      <c r="E2" s="3">
        <v>9.626482964</v>
      </c>
      <c r="F2" s="3">
        <v>0.724089622</v>
      </c>
      <c r="G2" s="3">
        <v>69.17500305</v>
      </c>
      <c r="H2" s="3">
        <v>0.802249789</v>
      </c>
      <c r="I2" s="3">
        <v>-0.065987259</v>
      </c>
      <c r="J2" s="3">
        <v>0.845501959</v>
      </c>
    </row>
    <row r="3">
      <c r="A3" s="1" t="s">
        <v>34</v>
      </c>
      <c r="B3" s="1" t="s">
        <v>5</v>
      </c>
      <c r="C3" s="1">
        <v>2022.0</v>
      </c>
      <c r="D3" s="2">
        <v>6.260993481</v>
      </c>
      <c r="E3" s="3">
        <v>10.01140499</v>
      </c>
      <c r="F3" s="3">
        <v>0.893329561</v>
      </c>
      <c r="G3" s="3">
        <v>67.25</v>
      </c>
      <c r="H3" s="3">
        <v>0.825188935</v>
      </c>
      <c r="I3" s="3">
        <v>-0.127506226</v>
      </c>
      <c r="J3" s="3">
        <v>0.810037434</v>
      </c>
    </row>
    <row r="4">
      <c r="A4" s="1" t="s">
        <v>35</v>
      </c>
      <c r="B4" s="1" t="s">
        <v>36</v>
      </c>
      <c r="C4" s="1">
        <v>2022.0</v>
      </c>
      <c r="D4" s="2">
        <v>5.381942749</v>
      </c>
      <c r="E4" s="3">
        <v>9.667765617</v>
      </c>
      <c r="F4" s="3">
        <v>0.811169267</v>
      </c>
      <c r="G4" s="3">
        <v>67.92500305</v>
      </c>
      <c r="H4" s="3">
        <v>0.789598525</v>
      </c>
      <c r="I4" s="3">
        <v>-0.154325441</v>
      </c>
      <c r="J4" s="3">
        <v>0.704730451</v>
      </c>
    </row>
    <row r="5">
      <c r="A5" s="1" t="s">
        <v>0</v>
      </c>
      <c r="B5" s="1" t="s">
        <v>1</v>
      </c>
      <c r="C5" s="1">
        <v>2022.0</v>
      </c>
      <c r="D5" s="2">
        <v>7.034696102</v>
      </c>
      <c r="E5" s="3">
        <v>10.85352898</v>
      </c>
      <c r="F5" s="3">
        <v>0.941673338</v>
      </c>
      <c r="G5" s="3">
        <v>71.125</v>
      </c>
      <c r="H5" s="3">
        <v>0.853776991</v>
      </c>
      <c r="I5" s="3">
        <v>0.15346466</v>
      </c>
      <c r="J5" s="3">
        <v>0.545216978</v>
      </c>
    </row>
    <row r="6">
      <c r="A6" s="1" t="s">
        <v>37</v>
      </c>
      <c r="B6" s="1" t="s">
        <v>3</v>
      </c>
      <c r="C6" s="1">
        <v>2022.0</v>
      </c>
      <c r="D6" s="2">
        <v>6.998997211</v>
      </c>
      <c r="E6" s="3">
        <v>10.93891716</v>
      </c>
      <c r="F6" s="3">
        <v>0.876287401</v>
      </c>
      <c r="G6" s="3">
        <v>71.27500153</v>
      </c>
      <c r="H6" s="3">
        <v>0.855502605</v>
      </c>
      <c r="I6" s="3">
        <v>0.139042094</v>
      </c>
      <c r="J6" s="3">
        <v>0.524212122</v>
      </c>
    </row>
    <row r="7">
      <c r="A7" s="1" t="s">
        <v>39</v>
      </c>
      <c r="B7" s="1" t="s">
        <v>25</v>
      </c>
      <c r="C7" s="1">
        <v>2022.0</v>
      </c>
      <c r="D7" s="2">
        <v>3.407532215</v>
      </c>
      <c r="E7" s="3">
        <v>8.743256569</v>
      </c>
      <c r="F7" s="3">
        <v>0.403707534</v>
      </c>
      <c r="G7" s="3">
        <v>64.67500305</v>
      </c>
      <c r="H7" s="3">
        <v>0.86457628</v>
      </c>
      <c r="I7" s="3">
        <v>-0.054776076</v>
      </c>
      <c r="J7" s="3">
        <v>0.61687237</v>
      </c>
    </row>
    <row r="8">
      <c r="A8" s="1" t="s">
        <v>2</v>
      </c>
      <c r="B8" s="1" t="s">
        <v>3</v>
      </c>
      <c r="C8" s="1">
        <v>2022.0</v>
      </c>
      <c r="D8" s="2">
        <v>6.856874466</v>
      </c>
      <c r="E8" s="3">
        <v>10.87826824</v>
      </c>
      <c r="F8" s="3">
        <v>0.922732711</v>
      </c>
      <c r="G8" s="3">
        <v>71.05000305</v>
      </c>
      <c r="H8" s="3">
        <v>0.889889002</v>
      </c>
      <c r="I8" s="3">
        <v>0.096943997</v>
      </c>
      <c r="J8" s="3">
        <v>0.48338443</v>
      </c>
    </row>
    <row r="9">
      <c r="A9" s="1" t="s">
        <v>43</v>
      </c>
      <c r="B9" s="1" t="s">
        <v>5</v>
      </c>
      <c r="C9" s="1">
        <v>2022.0</v>
      </c>
      <c r="D9" s="2">
        <v>5.928882122</v>
      </c>
      <c r="E9" s="3">
        <v>9.014473915</v>
      </c>
      <c r="F9" s="3">
        <v>0.823510289</v>
      </c>
      <c r="G9" s="3">
        <v>63.75</v>
      </c>
      <c r="H9" s="3">
        <v>0.86501044</v>
      </c>
      <c r="I9" s="3">
        <v>-0.080244467</v>
      </c>
      <c r="J9" s="3">
        <v>0.84024471</v>
      </c>
    </row>
    <row r="10">
      <c r="A10" s="1" t="s">
        <v>4</v>
      </c>
      <c r="B10" s="1" t="s">
        <v>5</v>
      </c>
      <c r="C10" s="1">
        <v>2022.0</v>
      </c>
      <c r="D10" s="2">
        <v>6.257079601</v>
      </c>
      <c r="E10" s="3">
        <v>9.610548019</v>
      </c>
      <c r="F10" s="3">
        <v>0.865809739</v>
      </c>
      <c r="G10" s="3">
        <v>65.92500305</v>
      </c>
      <c r="H10" s="3">
        <v>0.82977134</v>
      </c>
      <c r="I10" s="3">
        <v>-0.060690548</v>
      </c>
      <c r="J10" s="3">
        <v>0.741963506</v>
      </c>
    </row>
    <row r="11">
      <c r="A11" s="1" t="s">
        <v>126</v>
      </c>
      <c r="B11" s="1" t="s">
        <v>15</v>
      </c>
      <c r="C11" s="1">
        <v>2022.0</v>
      </c>
      <c r="D11" s="2">
        <v>5.378348827</v>
      </c>
      <c r="E11" s="3">
        <v>10.13758183</v>
      </c>
      <c r="F11" s="3">
        <v>0.952761054</v>
      </c>
      <c r="G11" s="3">
        <v>66.59999847</v>
      </c>
      <c r="H11" s="3">
        <v>0.741359413</v>
      </c>
      <c r="I11" s="3">
        <v>-0.145212695</v>
      </c>
      <c r="J11" s="3">
        <v>0.941625774</v>
      </c>
    </row>
    <row r="12">
      <c r="A12" s="1" t="s">
        <v>46</v>
      </c>
      <c r="B12" s="1" t="s">
        <v>47</v>
      </c>
      <c r="C12" s="1">
        <v>2022.0</v>
      </c>
      <c r="D12" s="2">
        <v>4.250280857</v>
      </c>
      <c r="E12" s="3">
        <v>8.414617538</v>
      </c>
      <c r="F12" s="3">
        <v>0.78360188</v>
      </c>
      <c r="G12" s="3">
        <v>62.09999847</v>
      </c>
      <c r="H12" s="3">
        <v>0.946244061</v>
      </c>
      <c r="I12" s="3">
        <v>0.154094294</v>
      </c>
      <c r="J12" s="3">
        <v>0.859684169</v>
      </c>
    </row>
    <row r="13">
      <c r="A13" s="1" t="s">
        <v>48</v>
      </c>
      <c r="B13" s="1" t="s">
        <v>42</v>
      </c>
      <c r="C13" s="1">
        <v>2022.0</v>
      </c>
      <c r="D13" s="2">
        <v>4.712408066</v>
      </c>
      <c r="E13" s="3">
        <v>8.227441788</v>
      </c>
      <c r="F13" s="3">
        <v>0.629108608</v>
      </c>
      <c r="G13" s="3">
        <v>56.52500153</v>
      </c>
      <c r="H13" s="3">
        <v>0.674506366</v>
      </c>
      <c r="I13" s="3">
        <v>0.025319204</v>
      </c>
      <c r="J13" s="3">
        <v>0.849325359</v>
      </c>
    </row>
    <row r="14">
      <c r="A14" s="1" t="s">
        <v>6</v>
      </c>
      <c r="B14" s="1" t="s">
        <v>1</v>
      </c>
      <c r="C14" s="1">
        <v>2022.0</v>
      </c>
      <c r="D14" s="2">
        <v>6.917935371</v>
      </c>
      <c r="E14" s="3">
        <v>10.80336666</v>
      </c>
      <c r="F14" s="3">
        <v>0.929101527</v>
      </c>
      <c r="G14" s="3">
        <v>71.44999695</v>
      </c>
      <c r="H14" s="3">
        <v>0.838263929</v>
      </c>
      <c r="I14" s="3">
        <v>0.221541926</v>
      </c>
      <c r="J14" s="3">
        <v>0.44200018</v>
      </c>
    </row>
    <row r="15">
      <c r="A15" s="1" t="s">
        <v>49</v>
      </c>
      <c r="B15" s="1" t="s">
        <v>42</v>
      </c>
      <c r="C15" s="1">
        <v>2022.0</v>
      </c>
      <c r="D15" s="2">
        <v>4.396646023</v>
      </c>
      <c r="E15" s="3">
        <v>7.261128902</v>
      </c>
      <c r="F15" s="3">
        <v>0.719671786</v>
      </c>
      <c r="G15" s="3">
        <v>53.125</v>
      </c>
      <c r="H15" s="3">
        <v>0.679479539</v>
      </c>
      <c r="I15" s="3">
        <v>0.221161678</v>
      </c>
      <c r="J15" s="3">
        <v>0.805424452</v>
      </c>
    </row>
    <row r="16">
      <c r="A16" s="1" t="s">
        <v>50</v>
      </c>
      <c r="B16" s="1" t="s">
        <v>5</v>
      </c>
      <c r="C16" s="1">
        <v>2022.0</v>
      </c>
      <c r="D16" s="2">
        <v>6.415198803</v>
      </c>
      <c r="E16" s="3">
        <v>10.15356255</v>
      </c>
      <c r="F16" s="3">
        <v>0.886761963</v>
      </c>
      <c r="G16" s="3">
        <v>70.44999695</v>
      </c>
      <c r="H16" s="3">
        <v>0.793485582</v>
      </c>
      <c r="I16" s="3">
        <v>-0.010977617</v>
      </c>
      <c r="J16" s="3">
        <v>0.796396375</v>
      </c>
    </row>
    <row r="17">
      <c r="A17" s="1" t="s">
        <v>52</v>
      </c>
      <c r="B17" s="1" t="s">
        <v>5</v>
      </c>
      <c r="C17" s="1">
        <v>2022.0</v>
      </c>
      <c r="D17" s="2">
        <v>5.891712189</v>
      </c>
      <c r="E17" s="3">
        <v>9.659547806</v>
      </c>
      <c r="F17" s="3">
        <v>0.87694943</v>
      </c>
      <c r="G17" s="3">
        <v>69.52500153</v>
      </c>
      <c r="H17" s="3">
        <v>0.799183786</v>
      </c>
      <c r="I17" s="3">
        <v>-0.161807224</v>
      </c>
      <c r="J17" s="3">
        <v>0.862641215</v>
      </c>
    </row>
    <row r="18">
      <c r="A18" s="1" t="s">
        <v>141</v>
      </c>
      <c r="B18" s="1" t="s">
        <v>42</v>
      </c>
      <c r="C18" s="1">
        <v>2022.0</v>
      </c>
      <c r="D18" s="2">
        <v>5.804918766</v>
      </c>
      <c r="E18" s="3">
        <v>8.077151299</v>
      </c>
      <c r="F18" s="3">
        <v>0.646345079</v>
      </c>
      <c r="G18" s="3">
        <v>57.17499924</v>
      </c>
      <c r="H18" s="3">
        <v>0.69769448</v>
      </c>
      <c r="I18" s="3">
        <v>0.027624207</v>
      </c>
      <c r="J18" s="3">
        <v>0.759754062</v>
      </c>
    </row>
    <row r="19">
      <c r="A19" s="1" t="s">
        <v>53</v>
      </c>
      <c r="B19" s="1" t="s">
        <v>5</v>
      </c>
      <c r="C19" s="1">
        <v>2022.0</v>
      </c>
      <c r="D19" s="2">
        <v>7.076658249</v>
      </c>
      <c r="E19" s="3">
        <v>9.997837067</v>
      </c>
      <c r="F19" s="3">
        <v>0.901608407</v>
      </c>
      <c r="G19" s="3">
        <v>70.0</v>
      </c>
      <c r="H19" s="3">
        <v>0.910026312</v>
      </c>
      <c r="I19" s="3">
        <v>-0.047002032</v>
      </c>
      <c r="J19" s="3">
        <v>0.750560999</v>
      </c>
    </row>
    <row r="20">
      <c r="A20" s="1" t="s">
        <v>128</v>
      </c>
      <c r="B20" s="1" t="s">
        <v>15</v>
      </c>
      <c r="C20" s="1">
        <v>2022.0</v>
      </c>
      <c r="D20" s="2">
        <v>5.578691483</v>
      </c>
      <c r="E20" s="3">
        <v>10.4582634</v>
      </c>
      <c r="F20" s="3">
        <v>0.90998435</v>
      </c>
      <c r="G20" s="3">
        <v>69.125</v>
      </c>
      <c r="H20" s="3">
        <v>0.593485951</v>
      </c>
      <c r="I20" s="3">
        <v>-0.212666839</v>
      </c>
      <c r="J20" s="3">
        <v>0.87508148</v>
      </c>
    </row>
    <row r="21">
      <c r="A21" s="1" t="s">
        <v>8</v>
      </c>
      <c r="B21" s="1" t="s">
        <v>3</v>
      </c>
      <c r="C21" s="1">
        <v>2022.0</v>
      </c>
      <c r="D21" s="2">
        <v>7.54496479</v>
      </c>
      <c r="E21" s="3">
        <v>10.99429893</v>
      </c>
      <c r="F21" s="3">
        <v>0.970306337</v>
      </c>
      <c r="G21" s="3">
        <v>71.375</v>
      </c>
      <c r="H21" s="3">
        <v>0.929547489</v>
      </c>
      <c r="I21" s="3">
        <v>0.224115312</v>
      </c>
      <c r="J21" s="3">
        <v>0.203140497</v>
      </c>
    </row>
    <row r="22">
      <c r="A22" s="1" t="s">
        <v>56</v>
      </c>
      <c r="B22" s="1" t="s">
        <v>5</v>
      </c>
      <c r="C22" s="1">
        <v>2022.0</v>
      </c>
      <c r="D22" s="2">
        <v>5.518415928</v>
      </c>
      <c r="E22" s="3">
        <v>9.873703003</v>
      </c>
      <c r="F22" s="3">
        <v>0.820422471</v>
      </c>
      <c r="G22" s="3">
        <v>64.59999847</v>
      </c>
      <c r="H22" s="3">
        <v>0.853301883</v>
      </c>
      <c r="I22" s="3">
        <v>-0.083819024</v>
      </c>
      <c r="J22" s="3">
        <v>0.655976236</v>
      </c>
    </row>
    <row r="23">
      <c r="A23" s="1" t="s">
        <v>57</v>
      </c>
      <c r="B23" s="1" t="s">
        <v>5</v>
      </c>
      <c r="C23" s="1">
        <v>2022.0</v>
      </c>
      <c r="D23" s="2">
        <v>5.887132168</v>
      </c>
      <c r="E23" s="3">
        <v>9.290071487</v>
      </c>
      <c r="F23" s="3">
        <v>0.825139701</v>
      </c>
      <c r="G23" s="3">
        <v>69.25</v>
      </c>
      <c r="H23" s="3">
        <v>0.758587241</v>
      </c>
      <c r="I23" s="3">
        <v>-0.079987943</v>
      </c>
      <c r="J23" s="3">
        <v>0.865789473</v>
      </c>
    </row>
    <row r="24">
      <c r="A24" s="1" t="s">
        <v>58</v>
      </c>
      <c r="B24" s="1" t="s">
        <v>5</v>
      </c>
      <c r="C24" s="1">
        <v>2022.0</v>
      </c>
      <c r="D24" s="2">
        <v>6.492156029</v>
      </c>
      <c r="E24" s="3">
        <v>9.134880066</v>
      </c>
      <c r="F24" s="3">
        <v>0.772380829</v>
      </c>
      <c r="G24" s="3">
        <v>65.94999695</v>
      </c>
      <c r="H24" s="3">
        <v>0.914063275</v>
      </c>
      <c r="I24" s="3">
        <v>-0.112227663</v>
      </c>
      <c r="J24" s="3">
        <v>0.621097445</v>
      </c>
    </row>
    <row r="25">
      <c r="A25" s="1" t="s">
        <v>59</v>
      </c>
      <c r="B25" s="1" t="s">
        <v>15</v>
      </c>
      <c r="C25" s="1">
        <v>2022.0</v>
      </c>
      <c r="D25" s="2">
        <v>6.357114315</v>
      </c>
      <c r="E25" s="3">
        <v>10.57135296</v>
      </c>
      <c r="F25" s="3">
        <v>0.933332503</v>
      </c>
      <c r="G25" s="3">
        <v>69.875</v>
      </c>
      <c r="H25" s="3">
        <v>0.903950691</v>
      </c>
      <c r="I25" s="3">
        <v>0.13574183</v>
      </c>
      <c r="J25" s="3">
        <v>0.39030093</v>
      </c>
    </row>
    <row r="26">
      <c r="A26" s="1" t="s">
        <v>166</v>
      </c>
      <c r="B26" s="1" t="s">
        <v>42</v>
      </c>
      <c r="C26" s="1">
        <v>2022.0</v>
      </c>
      <c r="D26" s="2">
        <v>3.628071547</v>
      </c>
      <c r="E26" s="3">
        <v>7.757498741</v>
      </c>
      <c r="F26" s="3">
        <v>0.740167618</v>
      </c>
      <c r="G26" s="3">
        <v>61.09999847</v>
      </c>
      <c r="H26" s="3">
        <v>0.67365855</v>
      </c>
      <c r="I26" s="3">
        <v>0.361245096</v>
      </c>
      <c r="J26" s="3">
        <v>0.793105245</v>
      </c>
    </row>
    <row r="27">
      <c r="A27" s="1" t="s">
        <v>60</v>
      </c>
      <c r="B27" s="1" t="s">
        <v>3</v>
      </c>
      <c r="C27" s="1">
        <v>2022.0</v>
      </c>
      <c r="D27" s="2">
        <v>7.728998184</v>
      </c>
      <c r="E27" s="3">
        <v>10.81419277</v>
      </c>
      <c r="F27" s="3">
        <v>0.974395156</v>
      </c>
      <c r="G27" s="3">
        <v>71.22499847</v>
      </c>
      <c r="H27" s="3">
        <v>0.958609104</v>
      </c>
      <c r="I27" s="3">
        <v>0.102147363</v>
      </c>
      <c r="J27" s="3">
        <v>0.190206692</v>
      </c>
    </row>
    <row r="28">
      <c r="A28" s="1" t="s">
        <v>11</v>
      </c>
      <c r="B28" s="1" t="s">
        <v>3</v>
      </c>
      <c r="C28" s="1">
        <v>2022.0</v>
      </c>
      <c r="D28" s="2">
        <v>6.613806725</v>
      </c>
      <c r="E28" s="3">
        <v>10.7368784</v>
      </c>
      <c r="F28" s="3">
        <v>0.865514636</v>
      </c>
      <c r="G28" s="3">
        <v>72.40000153</v>
      </c>
      <c r="H28" s="3">
        <v>0.798249364</v>
      </c>
      <c r="I28" s="3">
        <v>-0.024987714</v>
      </c>
      <c r="J28" s="3">
        <v>0.532776713</v>
      </c>
    </row>
    <row r="29">
      <c r="A29" s="1" t="s">
        <v>161</v>
      </c>
      <c r="B29" s="1" t="s">
        <v>42</v>
      </c>
      <c r="C29" s="1">
        <v>2022.0</v>
      </c>
      <c r="D29" s="2">
        <v>5.139500618</v>
      </c>
      <c r="E29" s="3">
        <v>9.539199829</v>
      </c>
      <c r="F29" s="3">
        <v>0.775247753</v>
      </c>
      <c r="G29" s="3">
        <v>58.57500076</v>
      </c>
      <c r="H29" s="3">
        <v>0.69927603</v>
      </c>
      <c r="I29" s="3">
        <v>-0.164365619</v>
      </c>
      <c r="J29" s="3">
        <v>0.802774906</v>
      </c>
    </row>
    <row r="30">
      <c r="A30" s="1" t="s">
        <v>173</v>
      </c>
      <c r="B30" s="1" t="s">
        <v>42</v>
      </c>
      <c r="C30" s="1">
        <v>2022.0</v>
      </c>
      <c r="D30" s="2">
        <v>4.279441357</v>
      </c>
      <c r="E30" s="3">
        <v>7.647816658</v>
      </c>
      <c r="F30" s="3">
        <v>0.587696254</v>
      </c>
      <c r="G30" s="3">
        <v>57.90000153</v>
      </c>
      <c r="H30" s="3">
        <v>0.599087417</v>
      </c>
      <c r="I30" s="3">
        <v>0.364203513</v>
      </c>
      <c r="J30" s="3">
        <v>0.883752167</v>
      </c>
    </row>
    <row r="31">
      <c r="A31" s="1" t="s">
        <v>61</v>
      </c>
      <c r="B31" s="1" t="s">
        <v>36</v>
      </c>
      <c r="C31" s="1">
        <v>2022.0</v>
      </c>
      <c r="D31" s="2">
        <v>5.292755127</v>
      </c>
      <c r="E31" s="3">
        <v>9.746482849</v>
      </c>
      <c r="F31" s="3">
        <v>0.754490972</v>
      </c>
      <c r="G31" s="3">
        <v>65.07499695</v>
      </c>
      <c r="H31" s="3">
        <v>0.820903182</v>
      </c>
      <c r="I31" s="3">
        <v>-0.252852231</v>
      </c>
      <c r="J31" s="3">
        <v>0.65517211</v>
      </c>
    </row>
    <row r="32">
      <c r="A32" s="1" t="s">
        <v>12</v>
      </c>
      <c r="B32" s="1" t="s">
        <v>3</v>
      </c>
      <c r="C32" s="1">
        <v>2022.0</v>
      </c>
      <c r="D32" s="2">
        <v>6.608206749</v>
      </c>
      <c r="E32" s="3">
        <v>10.89852619</v>
      </c>
      <c r="F32" s="3">
        <v>0.915808022</v>
      </c>
      <c r="G32" s="3">
        <v>71.5</v>
      </c>
      <c r="H32" s="3">
        <v>0.895221889</v>
      </c>
      <c r="I32" s="3">
        <v>0.080924116</v>
      </c>
      <c r="J32" s="3">
        <v>0.41657716</v>
      </c>
    </row>
    <row r="33">
      <c r="A33" s="1" t="s">
        <v>62</v>
      </c>
      <c r="B33" s="1" t="s">
        <v>42</v>
      </c>
      <c r="C33" s="1">
        <v>2022.0</v>
      </c>
      <c r="D33" s="2">
        <v>4.190854549</v>
      </c>
      <c r="E33" s="3">
        <v>8.615270615</v>
      </c>
      <c r="F33" s="3">
        <v>0.628161311</v>
      </c>
      <c r="G33" s="3">
        <v>59.125</v>
      </c>
      <c r="H33" s="3">
        <v>0.786439955</v>
      </c>
      <c r="I33" s="3">
        <v>0.117221721</v>
      </c>
      <c r="J33" s="3">
        <v>0.908888876</v>
      </c>
    </row>
    <row r="34">
      <c r="A34" s="1" t="s">
        <v>13</v>
      </c>
      <c r="B34" s="1" t="s">
        <v>3</v>
      </c>
      <c r="C34" s="1">
        <v>2022.0</v>
      </c>
      <c r="D34" s="2">
        <v>5.90045929</v>
      </c>
      <c r="E34" s="3">
        <v>10.36369228</v>
      </c>
      <c r="F34" s="3">
        <v>0.875312984</v>
      </c>
      <c r="G34" s="3">
        <v>71.27500153</v>
      </c>
      <c r="H34" s="3">
        <v>0.562556148</v>
      </c>
      <c r="I34" s="3">
        <v>-0.316424966</v>
      </c>
      <c r="J34" s="3">
        <v>0.874286056</v>
      </c>
    </row>
    <row r="35">
      <c r="A35" s="1" t="s">
        <v>63</v>
      </c>
      <c r="B35" s="1" t="s">
        <v>5</v>
      </c>
      <c r="C35" s="1">
        <v>2022.0</v>
      </c>
      <c r="D35" s="2">
        <v>6.150331497</v>
      </c>
      <c r="E35" s="3">
        <v>9.115709305</v>
      </c>
      <c r="F35" s="3">
        <v>0.806016386</v>
      </c>
      <c r="G35" s="3">
        <v>62.90000153</v>
      </c>
      <c r="H35" s="3">
        <v>0.856143475</v>
      </c>
      <c r="I35" s="3">
        <v>-0.057260394</v>
      </c>
      <c r="J35" s="3">
        <v>0.835372388</v>
      </c>
    </row>
    <row r="36">
      <c r="A36" s="1" t="s">
        <v>162</v>
      </c>
      <c r="B36" s="1" t="s">
        <v>42</v>
      </c>
      <c r="C36" s="1">
        <v>2022.0</v>
      </c>
      <c r="D36" s="2">
        <v>5.317492962</v>
      </c>
      <c r="E36" s="3">
        <v>7.899697304</v>
      </c>
      <c r="F36" s="3">
        <v>0.582017422</v>
      </c>
      <c r="G36" s="3">
        <v>54.65000153</v>
      </c>
      <c r="H36" s="3">
        <v>0.729232073</v>
      </c>
      <c r="I36" s="3">
        <v>0.139162883</v>
      </c>
      <c r="J36" s="3">
        <v>0.770350397</v>
      </c>
    </row>
    <row r="37">
      <c r="A37" s="1" t="s">
        <v>65</v>
      </c>
      <c r="B37" s="1" t="s">
        <v>5</v>
      </c>
      <c r="C37" s="1">
        <v>2022.0</v>
      </c>
      <c r="D37" s="2">
        <v>5.931803703</v>
      </c>
      <c r="E37" s="3">
        <v>8.644883156</v>
      </c>
      <c r="F37" s="3">
        <v>0.728614807</v>
      </c>
      <c r="G37" s="3">
        <v>64.27500153</v>
      </c>
      <c r="H37" s="3">
        <v>0.851199389</v>
      </c>
      <c r="I37" s="3">
        <v>0.081259228</v>
      </c>
      <c r="J37" s="3">
        <v>0.834249735</v>
      </c>
    </row>
    <row r="38">
      <c r="A38" s="1" t="s">
        <v>14</v>
      </c>
      <c r="B38" s="1" t="s">
        <v>15</v>
      </c>
      <c r="C38" s="1">
        <v>2022.0</v>
      </c>
      <c r="D38" s="2">
        <v>5.861183167</v>
      </c>
      <c r="E38" s="3">
        <v>10.48420715</v>
      </c>
      <c r="F38" s="3">
        <v>0.937058866</v>
      </c>
      <c r="G38" s="3">
        <v>67.65000153</v>
      </c>
      <c r="H38" s="3">
        <v>0.775502026</v>
      </c>
      <c r="I38" s="3">
        <v>-0.008475153</v>
      </c>
      <c r="J38" s="3">
        <v>0.848249376</v>
      </c>
    </row>
    <row r="39">
      <c r="A39" s="1" t="s">
        <v>143</v>
      </c>
      <c r="B39" s="1" t="s">
        <v>3</v>
      </c>
      <c r="C39" s="1">
        <v>2022.0</v>
      </c>
      <c r="D39" s="2">
        <v>7.448794365</v>
      </c>
      <c r="E39" s="3">
        <v>10.935112</v>
      </c>
      <c r="F39" s="3">
        <v>0.984801114</v>
      </c>
      <c r="G39" s="3">
        <v>72.07499695</v>
      </c>
      <c r="H39" s="3">
        <v>0.935669005</v>
      </c>
      <c r="I39" s="3">
        <v>0.221910581</v>
      </c>
      <c r="J39" s="3">
        <v>0.692434132</v>
      </c>
    </row>
    <row r="40">
      <c r="A40" s="1" t="s">
        <v>67</v>
      </c>
      <c r="B40" s="1" t="s">
        <v>25</v>
      </c>
      <c r="C40" s="1">
        <v>2022.0</v>
      </c>
      <c r="D40" s="2">
        <v>3.929816246</v>
      </c>
      <c r="E40" s="3">
        <v>8.849925041</v>
      </c>
      <c r="F40" s="3">
        <v>0.608045101</v>
      </c>
      <c r="G40" s="3">
        <v>61.20000076</v>
      </c>
      <c r="H40" s="3">
        <v>0.893131018</v>
      </c>
      <c r="I40" s="3">
        <v>0.089502126</v>
      </c>
      <c r="J40" s="3">
        <v>0.770741999</v>
      </c>
    </row>
    <row r="41">
      <c r="A41" s="1" t="s">
        <v>68</v>
      </c>
      <c r="B41" s="1" t="s">
        <v>47</v>
      </c>
      <c r="C41" s="1">
        <v>2022.0</v>
      </c>
      <c r="D41" s="2">
        <v>5.584685802</v>
      </c>
      <c r="E41" s="3">
        <v>9.425395966</v>
      </c>
      <c r="F41" s="3">
        <v>0.834076643</v>
      </c>
      <c r="G41" s="3">
        <v>63.17499924</v>
      </c>
      <c r="H41" s="3">
        <v>0.903250694</v>
      </c>
      <c r="I41" s="3">
        <v>0.518823147</v>
      </c>
      <c r="J41" s="3">
        <v>0.861708522</v>
      </c>
    </row>
    <row r="42">
      <c r="A42" s="1" t="s">
        <v>16</v>
      </c>
      <c r="B42" s="1" t="s">
        <v>10</v>
      </c>
      <c r="C42" s="1">
        <v>2022.0</v>
      </c>
      <c r="D42" s="2">
        <v>4.976995468</v>
      </c>
      <c r="E42" s="3">
        <v>9.637630463</v>
      </c>
      <c r="F42" s="3">
        <v>0.800070286</v>
      </c>
      <c r="G42" s="3">
        <v>66.75</v>
      </c>
      <c r="H42" s="3">
        <v>0.570203483</v>
      </c>
      <c r="I42" s="3">
        <v>0.211653218</v>
      </c>
      <c r="J42" s="3">
        <v>0.766079903</v>
      </c>
    </row>
    <row r="43">
      <c r="A43" s="1" t="s">
        <v>69</v>
      </c>
      <c r="B43" s="1" t="s">
        <v>3</v>
      </c>
      <c r="C43" s="1">
        <v>2022.0</v>
      </c>
      <c r="D43" s="2">
        <v>6.869863987</v>
      </c>
      <c r="E43" s="3">
        <v>11.62491417</v>
      </c>
      <c r="F43" s="3">
        <v>0.906079292</v>
      </c>
      <c r="G43" s="3">
        <v>71.40000153</v>
      </c>
      <c r="H43" s="3">
        <v>0.895009518</v>
      </c>
      <c r="I43" s="3">
        <v>0.140264258</v>
      </c>
      <c r="J43" s="3">
        <v>0.357812256</v>
      </c>
    </row>
    <row r="44">
      <c r="A44" s="1" t="s">
        <v>70</v>
      </c>
      <c r="B44" s="1" t="s">
        <v>10</v>
      </c>
      <c r="C44" s="1">
        <v>2022.0</v>
      </c>
      <c r="D44" s="2">
        <v>7.662397385</v>
      </c>
      <c r="E44" s="3">
        <v>10.69227314</v>
      </c>
      <c r="F44" s="3">
        <v>0.95365274</v>
      </c>
      <c r="G44" s="3">
        <v>72.84999847</v>
      </c>
      <c r="H44" s="3">
        <v>0.774947405</v>
      </c>
      <c r="I44" s="3">
        <v>-0.004873357</v>
      </c>
      <c r="J44" s="3">
        <v>0.654698849</v>
      </c>
    </row>
    <row r="45">
      <c r="A45" s="1" t="s">
        <v>17</v>
      </c>
      <c r="B45" s="1" t="s">
        <v>3</v>
      </c>
      <c r="C45" s="1">
        <v>2022.0</v>
      </c>
      <c r="D45" s="2">
        <v>6.258476734</v>
      </c>
      <c r="E45" s="3">
        <v>10.68542004</v>
      </c>
      <c r="F45" s="3">
        <v>0.869363606</v>
      </c>
      <c r="G45" s="3">
        <v>72.125</v>
      </c>
      <c r="H45" s="3">
        <v>0.710519016</v>
      </c>
      <c r="I45" s="3">
        <v>0.028278332</v>
      </c>
      <c r="J45" s="3">
        <v>0.818708301</v>
      </c>
    </row>
    <row r="46">
      <c r="A46" s="1" t="s">
        <v>149</v>
      </c>
      <c r="B46" s="1" t="s">
        <v>42</v>
      </c>
      <c r="C46" s="1">
        <v>2022.0</v>
      </c>
      <c r="D46" s="2">
        <v>4.84867382</v>
      </c>
      <c r="E46" s="3">
        <v>8.611810684</v>
      </c>
      <c r="F46" s="3">
        <v>0.536297083</v>
      </c>
      <c r="G46" s="3">
        <v>56.52500153</v>
      </c>
      <c r="H46" s="3">
        <v>0.713349819</v>
      </c>
      <c r="I46" s="3">
        <v>-0.005134096</v>
      </c>
      <c r="J46" s="3">
        <v>0.742839873</v>
      </c>
    </row>
    <row r="47">
      <c r="A47" s="1" t="s">
        <v>93</v>
      </c>
      <c r="B47" s="1" t="s">
        <v>5</v>
      </c>
      <c r="C47" s="1">
        <v>2022.0</v>
      </c>
      <c r="D47" s="2">
        <v>5.892068863</v>
      </c>
      <c r="E47" s="3">
        <v>9.448805809</v>
      </c>
      <c r="F47" s="3">
        <v>0.822743475</v>
      </c>
      <c r="G47" s="3">
        <v>70.02500153</v>
      </c>
      <c r="H47" s="3">
        <v>0.764267087</v>
      </c>
      <c r="I47" s="3">
        <v>-0.177565202</v>
      </c>
      <c r="J47" s="3">
        <v>0.88399142</v>
      </c>
    </row>
    <row r="48">
      <c r="A48" s="1" t="s">
        <v>26</v>
      </c>
      <c r="B48" s="1" t="s">
        <v>15</v>
      </c>
      <c r="C48" s="1">
        <v>2022.0</v>
      </c>
      <c r="D48" s="2">
        <v>6.666265011</v>
      </c>
      <c r="E48" s="3">
        <v>10.50880241</v>
      </c>
      <c r="F48" s="3">
        <v>0.886446774</v>
      </c>
      <c r="G48" s="3">
        <v>69.22499847</v>
      </c>
      <c r="H48" s="3">
        <v>0.800018609</v>
      </c>
      <c r="I48" s="3">
        <v>-0.206587344</v>
      </c>
      <c r="J48" s="3">
        <v>0.667024732</v>
      </c>
    </row>
    <row r="49">
      <c r="A49" s="1" t="s">
        <v>95</v>
      </c>
      <c r="B49" s="1" t="s">
        <v>3</v>
      </c>
      <c r="C49" s="1">
        <v>2022.0</v>
      </c>
      <c r="D49" s="2">
        <v>5.952542782</v>
      </c>
      <c r="E49" s="3">
        <v>10.48707771</v>
      </c>
      <c r="F49" s="3">
        <v>0.862344146</v>
      </c>
      <c r="G49" s="3">
        <v>71.375</v>
      </c>
      <c r="H49" s="3">
        <v>0.903218091</v>
      </c>
      <c r="I49" s="3">
        <v>-0.137060419</v>
      </c>
      <c r="J49" s="3">
        <v>0.892955482</v>
      </c>
    </row>
    <row r="50">
      <c r="A50" s="1" t="s">
        <v>27</v>
      </c>
      <c r="B50" s="1" t="s">
        <v>15</v>
      </c>
      <c r="C50" s="1">
        <v>2022.0</v>
      </c>
      <c r="D50" s="2">
        <v>6.436973572</v>
      </c>
      <c r="E50" s="3">
        <v>10.40412903</v>
      </c>
      <c r="F50" s="3">
        <v>0.83033675</v>
      </c>
      <c r="G50" s="3">
        <v>67.17500305</v>
      </c>
      <c r="H50" s="3">
        <v>0.836366534</v>
      </c>
      <c r="I50" s="3">
        <v>-0.171969727</v>
      </c>
      <c r="J50" s="3">
        <v>0.941487908</v>
      </c>
    </row>
    <row r="51">
      <c r="A51" s="1" t="s">
        <v>96</v>
      </c>
      <c r="B51" s="1" t="s">
        <v>36</v>
      </c>
      <c r="C51" s="1">
        <v>2022.0</v>
      </c>
      <c r="D51" s="2">
        <v>6.044072628</v>
      </c>
      <c r="E51" s="3">
        <v>10.20286655</v>
      </c>
      <c r="F51" s="3">
        <v>0.919851005</v>
      </c>
      <c r="G51" s="3">
        <v>65.32499695</v>
      </c>
      <c r="H51" s="3">
        <v>0.776063859</v>
      </c>
      <c r="I51" s="3">
        <v>-0.07043764</v>
      </c>
      <c r="J51" s="3">
        <v>0.766522646</v>
      </c>
    </row>
    <row r="52">
      <c r="A52" s="1" t="s">
        <v>98</v>
      </c>
      <c r="B52" s="1" t="s">
        <v>42</v>
      </c>
      <c r="C52" s="1">
        <v>2022.0</v>
      </c>
      <c r="D52" s="2">
        <v>4.90681982</v>
      </c>
      <c r="E52" s="3">
        <v>8.180175781</v>
      </c>
      <c r="F52" s="3">
        <v>0.609188676</v>
      </c>
      <c r="G52" s="3">
        <v>60.29999924</v>
      </c>
      <c r="H52" s="3">
        <v>0.758471966</v>
      </c>
      <c r="I52" s="3">
        <v>0.051875819</v>
      </c>
      <c r="J52" s="3">
        <v>0.854231179</v>
      </c>
    </row>
    <row r="53">
      <c r="A53" s="1" t="s">
        <v>99</v>
      </c>
      <c r="B53" s="1" t="s">
        <v>42</v>
      </c>
      <c r="C53" s="1">
        <v>2022.0</v>
      </c>
      <c r="D53" s="2">
        <v>2.560429573</v>
      </c>
      <c r="E53" s="3">
        <v>7.401130676</v>
      </c>
      <c r="F53" s="3">
        <v>0.502167702</v>
      </c>
      <c r="G53" s="3">
        <v>55.29999924</v>
      </c>
      <c r="H53" s="3">
        <v>0.659596384</v>
      </c>
      <c r="I53" s="3">
        <v>0.10053613</v>
      </c>
      <c r="J53" s="3">
        <v>0.861837387</v>
      </c>
    </row>
    <row r="54">
      <c r="A54" s="1" t="s">
        <v>102</v>
      </c>
      <c r="B54" s="1" t="s">
        <v>15</v>
      </c>
      <c r="C54" s="1">
        <v>2022.0</v>
      </c>
      <c r="D54" s="2">
        <v>6.723397732</v>
      </c>
      <c r="E54" s="3">
        <v>10.64416504</v>
      </c>
      <c r="F54" s="3">
        <v>0.941756725</v>
      </c>
      <c r="G54" s="3">
        <v>71.22499847</v>
      </c>
      <c r="H54" s="3">
        <v>0.930381835</v>
      </c>
      <c r="I54" s="3">
        <v>0.101480678</v>
      </c>
      <c r="J54" s="3">
        <v>0.762208223</v>
      </c>
    </row>
    <row r="55">
      <c r="A55" s="1" t="s">
        <v>104</v>
      </c>
      <c r="B55" s="1" t="s">
        <v>19</v>
      </c>
      <c r="C55" s="1">
        <v>2022.0</v>
      </c>
      <c r="D55" s="2">
        <v>5.950013638</v>
      </c>
      <c r="E55" s="3">
        <v>10.72598648</v>
      </c>
      <c r="F55" s="3">
        <v>0.81003511</v>
      </c>
      <c r="G55" s="3">
        <v>73.92500305</v>
      </c>
      <c r="H55" s="3">
        <v>0.723479927</v>
      </c>
      <c r="I55" s="3">
        <v>0.00342142</v>
      </c>
      <c r="J55" s="3">
        <v>0.747344434</v>
      </c>
    </row>
    <row r="56">
      <c r="A56" s="1" t="s">
        <v>29</v>
      </c>
      <c r="B56" s="1" t="s">
        <v>3</v>
      </c>
      <c r="C56" s="1">
        <v>2022.0</v>
      </c>
      <c r="D56" s="2">
        <v>6.336902142</v>
      </c>
      <c r="E56" s="3">
        <v>10.58749199</v>
      </c>
      <c r="F56" s="3">
        <v>0.933899879</v>
      </c>
      <c r="G56" s="3">
        <v>72.47499847</v>
      </c>
      <c r="H56" s="3">
        <v>0.781408846</v>
      </c>
      <c r="I56" s="3">
        <v>0.00120831</v>
      </c>
      <c r="J56" s="3">
        <v>0.673111916</v>
      </c>
    </row>
    <row r="57">
      <c r="A57" s="1" t="s">
        <v>30</v>
      </c>
      <c r="B57" s="1" t="s">
        <v>3</v>
      </c>
      <c r="C57" s="1">
        <v>2022.0</v>
      </c>
      <c r="D57" s="2">
        <v>7.431214333</v>
      </c>
      <c r="E57" s="3">
        <v>10.91266155</v>
      </c>
      <c r="F57" s="3">
        <v>0.949338436</v>
      </c>
      <c r="G57" s="3">
        <v>72.27500153</v>
      </c>
      <c r="H57" s="3">
        <v>0.939461946</v>
      </c>
      <c r="I57" s="3">
        <v>0.234011218</v>
      </c>
      <c r="J57" s="3">
        <v>0.213236347</v>
      </c>
    </row>
    <row r="58">
      <c r="A58" s="1" t="s">
        <v>107</v>
      </c>
      <c r="B58" s="1" t="s">
        <v>3</v>
      </c>
      <c r="C58" s="1">
        <v>2022.0</v>
      </c>
      <c r="D58" s="2">
        <v>6.883844376</v>
      </c>
      <c r="E58" s="3">
        <v>11.18412018</v>
      </c>
      <c r="F58" s="3">
        <v>0.880787432</v>
      </c>
      <c r="G58" s="3">
        <v>73.09999847</v>
      </c>
      <c r="H58" s="3">
        <v>0.848361075</v>
      </c>
      <c r="I58" s="3">
        <v>0.128131226</v>
      </c>
      <c r="J58" s="3">
        <v>0.234620094</v>
      </c>
    </row>
    <row r="59">
      <c r="A59" s="1" t="s">
        <v>111</v>
      </c>
      <c r="B59" s="1" t="s">
        <v>47</v>
      </c>
      <c r="C59" s="1">
        <v>2022.0</v>
      </c>
      <c r="D59" s="2">
        <v>6.007117271</v>
      </c>
      <c r="E59" s="3">
        <v>9.777226448</v>
      </c>
      <c r="F59" s="3">
        <v>0.866995156</v>
      </c>
      <c r="G59" s="3">
        <v>68.52500153</v>
      </c>
      <c r="H59" s="3">
        <v>0.880613744</v>
      </c>
      <c r="I59" s="3">
        <v>0.301083535</v>
      </c>
      <c r="J59" s="3">
        <v>0.867953539</v>
      </c>
    </row>
    <row r="60">
      <c r="A60" s="1" t="s">
        <v>155</v>
      </c>
      <c r="B60" s="1" t="s">
        <v>10</v>
      </c>
      <c r="C60" s="1">
        <v>2022.0</v>
      </c>
      <c r="D60" s="2">
        <v>4.260868073</v>
      </c>
      <c r="E60" s="3">
        <v>9.265902519</v>
      </c>
      <c r="F60" s="3">
        <v>0.754739821</v>
      </c>
      <c r="G60" s="3">
        <v>67.05000305</v>
      </c>
      <c r="H60" s="3">
        <v>0.474189252</v>
      </c>
      <c r="I60" s="3">
        <v>-0.230852157</v>
      </c>
      <c r="J60" s="3">
        <v>0.908436537</v>
      </c>
    </row>
    <row r="61">
      <c r="A61" s="1" t="s">
        <v>115</v>
      </c>
      <c r="B61" s="1" t="s">
        <v>36</v>
      </c>
      <c r="C61" s="1">
        <v>2022.0</v>
      </c>
      <c r="D61" s="2">
        <v>4.63743639</v>
      </c>
      <c r="E61" s="3">
        <v>9.049329758</v>
      </c>
      <c r="F61" s="3">
        <v>0.863068104</v>
      </c>
      <c r="G61" s="3">
        <v>64.67500305</v>
      </c>
      <c r="H61" s="3">
        <v>0.829034388</v>
      </c>
      <c r="I61" s="3">
        <v>0.427582234</v>
      </c>
      <c r="J61" s="3">
        <v>0.851863027</v>
      </c>
    </row>
    <row r="62">
      <c r="A62" s="1" t="s">
        <v>32</v>
      </c>
      <c r="B62" s="1" t="s">
        <v>3</v>
      </c>
      <c r="C62" s="1">
        <v>2022.0</v>
      </c>
      <c r="D62" s="2">
        <v>6.721779823</v>
      </c>
      <c r="E62" s="3">
        <v>10.75374222</v>
      </c>
      <c r="F62" s="3">
        <v>0.8634395</v>
      </c>
      <c r="G62" s="3">
        <v>70.40000153</v>
      </c>
      <c r="H62" s="3">
        <v>0.857062578</v>
      </c>
      <c r="I62" s="3">
        <v>0.309394181</v>
      </c>
      <c r="J62" s="3">
        <v>0.426054806</v>
      </c>
    </row>
    <row r="63">
      <c r="A63" s="1" t="s">
        <v>117</v>
      </c>
      <c r="B63" s="1" t="s">
        <v>1</v>
      </c>
      <c r="C63" s="1">
        <v>2022.0</v>
      </c>
      <c r="D63" s="2">
        <v>6.692790031</v>
      </c>
      <c r="E63" s="3">
        <v>11.07859612</v>
      </c>
      <c r="F63" s="3">
        <v>0.900261819</v>
      </c>
      <c r="G63" s="3">
        <v>65.72499847</v>
      </c>
      <c r="H63" s="3">
        <v>0.735639811</v>
      </c>
      <c r="I63" s="3">
        <v>0.190581053</v>
      </c>
      <c r="J63" s="3">
        <v>0.701127529</v>
      </c>
    </row>
    <row r="64">
      <c r="A64" s="1" t="s">
        <v>118</v>
      </c>
      <c r="B64" s="1" t="s">
        <v>5</v>
      </c>
      <c r="C64" s="1">
        <v>2022.0</v>
      </c>
      <c r="D64" s="2">
        <v>6.670852661</v>
      </c>
      <c r="E64" s="3">
        <v>10.08412075</v>
      </c>
      <c r="F64" s="3">
        <v>0.904825211</v>
      </c>
      <c r="G64" s="3">
        <v>67.5</v>
      </c>
      <c r="H64" s="3">
        <v>0.877968609</v>
      </c>
      <c r="I64" s="3">
        <v>-0.051668242</v>
      </c>
      <c r="J64" s="3">
        <v>0.631336689</v>
      </c>
    </row>
    <row r="65">
      <c r="A65" s="1" t="s">
        <v>119</v>
      </c>
      <c r="B65" s="1" t="s">
        <v>36</v>
      </c>
      <c r="C65" s="1">
        <v>2022.0</v>
      </c>
      <c r="D65" s="2">
        <v>6.016238689</v>
      </c>
      <c r="E65" s="3">
        <v>8.989866257</v>
      </c>
      <c r="F65" s="3">
        <v>0.878923297</v>
      </c>
      <c r="G65" s="3">
        <v>65.59999847</v>
      </c>
      <c r="H65" s="3">
        <v>0.959019244</v>
      </c>
      <c r="I65" s="3">
        <v>0.308950752</v>
      </c>
      <c r="J65" s="3">
        <v>0.615844429</v>
      </c>
    </row>
    <row r="66">
      <c r="A66" s="1" t="s">
        <v>120</v>
      </c>
      <c r="B66" s="1" t="s">
        <v>47</v>
      </c>
      <c r="C66" s="1">
        <v>2022.0</v>
      </c>
      <c r="D66" s="2">
        <v>6.266508579</v>
      </c>
      <c r="E66" s="3">
        <v>9.332854271</v>
      </c>
      <c r="F66" s="3">
        <v>0.878744006</v>
      </c>
      <c r="G66" s="3">
        <v>65.59999847</v>
      </c>
      <c r="H66" s="3">
        <v>0.975405157</v>
      </c>
      <c r="I66" s="3">
        <v>-0.178986996</v>
      </c>
      <c r="J66" s="3">
        <v>0.703422904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178</v>
      </c>
      <c r="B1" s="17" t="s">
        <v>181</v>
      </c>
    </row>
    <row r="2">
      <c r="A2" s="49">
        <v>5.212213039</v>
      </c>
      <c r="B2" s="50">
        <v>69.17500305</v>
      </c>
    </row>
    <row r="3">
      <c r="A3" s="49">
        <v>6.260993481</v>
      </c>
      <c r="B3" s="50">
        <v>67.25</v>
      </c>
    </row>
    <row r="4">
      <c r="A4" s="49">
        <v>5.381942749</v>
      </c>
      <c r="B4" s="50">
        <v>67.92500305</v>
      </c>
    </row>
    <row r="5">
      <c r="A5" s="49">
        <v>7.034696102</v>
      </c>
      <c r="B5" s="50">
        <v>71.125</v>
      </c>
    </row>
    <row r="6">
      <c r="A6" s="49">
        <v>6.998997211</v>
      </c>
      <c r="B6" s="50">
        <v>71.27500153</v>
      </c>
    </row>
    <row r="7">
      <c r="A7" s="49">
        <v>3.407532215</v>
      </c>
      <c r="B7" s="50">
        <v>64.67500305</v>
      </c>
    </row>
    <row r="8">
      <c r="A8" s="49">
        <v>6.856874466</v>
      </c>
      <c r="B8" s="50">
        <v>71.05000305</v>
      </c>
    </row>
    <row r="9">
      <c r="A9" s="49">
        <v>4.217325687</v>
      </c>
      <c r="B9" s="50">
        <v>56.40000153</v>
      </c>
    </row>
    <row r="10">
      <c r="A10" s="49">
        <v>5.928882122</v>
      </c>
      <c r="B10" s="50">
        <v>63.75</v>
      </c>
    </row>
    <row r="11">
      <c r="A11" s="49">
        <v>3.435275078</v>
      </c>
      <c r="B11" s="50">
        <v>54.72499847</v>
      </c>
    </row>
    <row r="12">
      <c r="A12" s="49">
        <v>6.257079601</v>
      </c>
      <c r="B12" s="50">
        <v>65.92500305</v>
      </c>
    </row>
    <row r="13">
      <c r="A13" s="49">
        <v>5.378348827</v>
      </c>
      <c r="B13" s="50">
        <v>66.59999847</v>
      </c>
    </row>
    <row r="14">
      <c r="A14" s="49">
        <v>4.250280857</v>
      </c>
      <c r="B14" s="50">
        <v>62.09999847</v>
      </c>
    </row>
    <row r="15">
      <c r="A15" s="49">
        <v>4.712408066</v>
      </c>
      <c r="B15" s="50">
        <v>56.52500153</v>
      </c>
    </row>
    <row r="16">
      <c r="A16" s="49">
        <v>6.917935371</v>
      </c>
      <c r="B16" s="50">
        <v>71.44999695</v>
      </c>
    </row>
    <row r="17">
      <c r="A17" s="49">
        <v>4.396646023</v>
      </c>
      <c r="B17" s="50">
        <v>53.125</v>
      </c>
    </row>
    <row r="18">
      <c r="A18" s="49">
        <v>6.415198803</v>
      </c>
      <c r="B18" s="50">
        <v>70.44999695</v>
      </c>
    </row>
    <row r="19">
      <c r="A19" s="49">
        <v>5.891712189</v>
      </c>
      <c r="B19" s="50">
        <v>69.52500153</v>
      </c>
    </row>
    <row r="20">
      <c r="A20" s="49">
        <v>3.545203686</v>
      </c>
      <c r="B20" s="50">
        <v>59.42499924</v>
      </c>
    </row>
    <row r="21">
      <c r="A21" s="49">
        <v>5.804918766</v>
      </c>
      <c r="B21" s="50">
        <v>57.17499924</v>
      </c>
    </row>
    <row r="22">
      <c r="A22" s="49">
        <v>7.076658249</v>
      </c>
      <c r="B22" s="50">
        <v>70.0</v>
      </c>
    </row>
    <row r="23">
      <c r="A23" s="49">
        <v>5.578691483</v>
      </c>
      <c r="B23" s="50">
        <v>69.125</v>
      </c>
    </row>
    <row r="24">
      <c r="A24" s="49">
        <v>7.54496479</v>
      </c>
      <c r="B24" s="50">
        <v>71.375</v>
      </c>
    </row>
    <row r="25">
      <c r="A25" s="49">
        <v>5.518415928</v>
      </c>
      <c r="B25" s="50">
        <v>64.59999847</v>
      </c>
    </row>
    <row r="26">
      <c r="A26" s="49">
        <v>5.887132168</v>
      </c>
      <c r="B26" s="50">
        <v>69.25</v>
      </c>
    </row>
    <row r="27">
      <c r="A27" s="49">
        <v>6.492156029</v>
      </c>
      <c r="B27" s="50">
        <v>65.94999695</v>
      </c>
    </row>
    <row r="28">
      <c r="A28" s="49">
        <v>6.357114315</v>
      </c>
      <c r="B28" s="50">
        <v>69.875</v>
      </c>
    </row>
    <row r="29">
      <c r="A29" s="49">
        <v>3.628071547</v>
      </c>
      <c r="B29" s="50">
        <v>61.09999847</v>
      </c>
    </row>
    <row r="30">
      <c r="A30" s="49">
        <v>7.728998184</v>
      </c>
      <c r="B30" s="50">
        <v>71.22499847</v>
      </c>
    </row>
    <row r="31">
      <c r="A31" s="49">
        <v>6.613806725</v>
      </c>
      <c r="B31" s="50">
        <v>72.40000153</v>
      </c>
    </row>
    <row r="32">
      <c r="A32" s="49">
        <v>5.139500618</v>
      </c>
      <c r="B32" s="50">
        <v>58.57500076</v>
      </c>
    </row>
    <row r="33">
      <c r="A33" s="49">
        <v>4.279441357</v>
      </c>
      <c r="B33" s="50">
        <v>57.90000153</v>
      </c>
    </row>
    <row r="34">
      <c r="A34" s="49">
        <v>5.292755127</v>
      </c>
      <c r="B34" s="50">
        <v>65.07499695</v>
      </c>
    </row>
    <row r="35">
      <c r="A35" s="49">
        <v>6.608206749</v>
      </c>
      <c r="B35" s="50">
        <v>71.5</v>
      </c>
    </row>
    <row r="36">
      <c r="A36" s="49">
        <v>4.190854549</v>
      </c>
      <c r="B36" s="50">
        <v>59.125</v>
      </c>
    </row>
    <row r="37">
      <c r="A37" s="49">
        <v>5.90045929</v>
      </c>
      <c r="B37" s="50">
        <v>71.27500153</v>
      </c>
    </row>
    <row r="38">
      <c r="A38" s="49">
        <v>6.150331497</v>
      </c>
      <c r="B38" s="50">
        <v>62.90000153</v>
      </c>
    </row>
    <row r="39">
      <c r="A39" s="49">
        <v>5.317492962</v>
      </c>
      <c r="B39" s="50">
        <v>54.65000153</v>
      </c>
    </row>
    <row r="40">
      <c r="A40" s="49">
        <v>5.931803703</v>
      </c>
      <c r="B40" s="50">
        <v>64.27500153</v>
      </c>
    </row>
    <row r="41">
      <c r="A41" s="49">
        <v>5.861183167</v>
      </c>
      <c r="B41" s="50">
        <v>67.65000153</v>
      </c>
    </row>
    <row r="42">
      <c r="A42" s="49">
        <v>7.448794365</v>
      </c>
      <c r="B42" s="50">
        <v>72.07499695</v>
      </c>
    </row>
    <row r="43">
      <c r="A43" s="49">
        <v>3.929816246</v>
      </c>
      <c r="B43" s="50">
        <v>61.20000076</v>
      </c>
    </row>
    <row r="44">
      <c r="A44" s="49">
        <v>5.584685802</v>
      </c>
      <c r="B44" s="50">
        <v>63.17499924</v>
      </c>
    </row>
    <row r="45">
      <c r="A45" s="49">
        <v>4.976995468</v>
      </c>
      <c r="B45" s="50">
        <v>66.75</v>
      </c>
    </row>
    <row r="46">
      <c r="A46" s="49">
        <v>6.869863987</v>
      </c>
      <c r="B46" s="50">
        <v>71.40000153</v>
      </c>
    </row>
    <row r="47">
      <c r="A47" s="49">
        <v>7.662397385</v>
      </c>
      <c r="B47" s="50">
        <v>72.84999847</v>
      </c>
    </row>
    <row r="48">
      <c r="A48" s="49">
        <v>6.258476734</v>
      </c>
      <c r="B48" s="50">
        <v>72.125</v>
      </c>
    </row>
    <row r="49">
      <c r="A49" s="49">
        <v>4.84867382</v>
      </c>
      <c r="B49" s="50">
        <v>56.52500153</v>
      </c>
    </row>
    <row r="50">
      <c r="A50" s="49">
        <v>5.892068863</v>
      </c>
      <c r="B50" s="50">
        <v>70.02500153</v>
      </c>
    </row>
    <row r="51">
      <c r="A51" s="49">
        <v>6.666265011</v>
      </c>
      <c r="B51" s="50">
        <v>69.22499847</v>
      </c>
    </row>
    <row r="52">
      <c r="A52" s="49">
        <v>5.952542782</v>
      </c>
      <c r="B52" s="50">
        <v>71.375</v>
      </c>
    </row>
    <row r="53">
      <c r="A53" s="49">
        <v>6.436973572</v>
      </c>
      <c r="B53" s="50">
        <v>67.17500305</v>
      </c>
    </row>
    <row r="54">
      <c r="A54" s="49">
        <v>6.044072628</v>
      </c>
      <c r="B54" s="50">
        <v>65.32499695</v>
      </c>
    </row>
    <row r="55">
      <c r="A55" s="49">
        <v>4.90681982</v>
      </c>
      <c r="B55" s="50">
        <v>60.29999924</v>
      </c>
    </row>
    <row r="56">
      <c r="A56" s="49">
        <v>2.560429573</v>
      </c>
      <c r="B56" s="50">
        <v>55.29999924</v>
      </c>
    </row>
    <row r="57">
      <c r="A57" s="49">
        <v>6.723397732</v>
      </c>
      <c r="B57" s="50">
        <v>71.22499847</v>
      </c>
    </row>
    <row r="58">
      <c r="A58" s="49">
        <v>5.950013638</v>
      </c>
      <c r="B58" s="50">
        <v>73.92500305</v>
      </c>
    </row>
    <row r="59">
      <c r="A59" s="49">
        <v>6.336902142</v>
      </c>
      <c r="B59" s="50">
        <v>72.47499847</v>
      </c>
    </row>
    <row r="60">
      <c r="A60" s="49">
        <v>7.431214333</v>
      </c>
      <c r="B60" s="50">
        <v>72.27500153</v>
      </c>
    </row>
    <row r="61">
      <c r="A61" s="49">
        <v>6.883844376</v>
      </c>
      <c r="B61" s="50">
        <v>73.09999847</v>
      </c>
    </row>
    <row r="62">
      <c r="A62" s="49">
        <v>3.615845203</v>
      </c>
      <c r="B62" s="50">
        <v>59.84999847</v>
      </c>
    </row>
    <row r="63">
      <c r="A63" s="49">
        <v>6.007117271</v>
      </c>
      <c r="B63" s="50">
        <v>68.52500153</v>
      </c>
    </row>
    <row r="64">
      <c r="A64" s="49">
        <v>4.238982201</v>
      </c>
      <c r="B64" s="50">
        <v>57.70000076</v>
      </c>
    </row>
    <row r="65">
      <c r="A65" s="49">
        <v>4.260868073</v>
      </c>
      <c r="B65" s="50">
        <v>67.05000305</v>
      </c>
    </row>
    <row r="66">
      <c r="A66" s="49">
        <v>4.63743639</v>
      </c>
      <c r="B66" s="50">
        <v>64.67500305</v>
      </c>
    </row>
    <row r="67">
      <c r="A67" s="49">
        <v>6.721779823</v>
      </c>
      <c r="B67" s="50">
        <v>70.40000153</v>
      </c>
    </row>
    <row r="68">
      <c r="A68" s="49">
        <v>6.692790031</v>
      </c>
      <c r="B68" s="50">
        <v>65.72499847</v>
      </c>
    </row>
    <row r="69">
      <c r="A69" s="49">
        <v>6.670852661</v>
      </c>
      <c r="B69" s="50">
        <v>67.5</v>
      </c>
    </row>
    <row r="70">
      <c r="A70" s="49">
        <v>6.016238689</v>
      </c>
      <c r="B70" s="50">
        <v>65.59999847</v>
      </c>
    </row>
    <row r="71">
      <c r="A71" s="49">
        <v>6.266508579</v>
      </c>
      <c r="B71" s="50">
        <v>65.59999847</v>
      </c>
    </row>
    <row r="72">
      <c r="A72" s="49">
        <v>3.296219587</v>
      </c>
      <c r="B72" s="50">
        <v>54.52500153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178</v>
      </c>
      <c r="B1" s="17" t="s">
        <v>182</v>
      </c>
    </row>
    <row r="2">
      <c r="A2" s="49">
        <v>5.212213039</v>
      </c>
      <c r="B2" s="50">
        <v>0.802249789</v>
      </c>
    </row>
    <row r="3">
      <c r="A3" s="49">
        <v>6.260993481</v>
      </c>
      <c r="B3" s="50">
        <v>0.825188935</v>
      </c>
    </row>
    <row r="4">
      <c r="A4" s="49">
        <v>5.381942749</v>
      </c>
      <c r="B4" s="50">
        <v>0.789598525</v>
      </c>
    </row>
    <row r="5">
      <c r="A5" s="49">
        <v>7.034696102</v>
      </c>
      <c r="B5" s="50">
        <v>0.853776991</v>
      </c>
    </row>
    <row r="6">
      <c r="A6" s="49">
        <v>6.998997211</v>
      </c>
      <c r="B6" s="50">
        <v>0.855502605</v>
      </c>
    </row>
    <row r="7">
      <c r="A7" s="49">
        <v>3.407532215</v>
      </c>
      <c r="B7" s="50">
        <v>0.86457628</v>
      </c>
    </row>
    <row r="8">
      <c r="A8" s="49">
        <v>6.856874466</v>
      </c>
      <c r="B8" s="50">
        <v>0.889889002</v>
      </c>
    </row>
    <row r="9">
      <c r="A9" s="49">
        <v>4.217325687</v>
      </c>
      <c r="B9" s="50">
        <v>0.714036763</v>
      </c>
    </row>
    <row r="10">
      <c r="A10" s="49">
        <v>5.928882122</v>
      </c>
      <c r="B10" s="50">
        <v>0.86501044</v>
      </c>
    </row>
    <row r="11">
      <c r="A11" s="49">
        <v>3.435275078</v>
      </c>
      <c r="B11" s="50">
        <v>0.739403069</v>
      </c>
    </row>
    <row r="12">
      <c r="A12" s="49">
        <v>6.257079601</v>
      </c>
      <c r="B12" s="50">
        <v>0.82977134</v>
      </c>
    </row>
    <row r="13">
      <c r="A13" s="49">
        <v>5.378348827</v>
      </c>
      <c r="B13" s="50">
        <v>0.741359413</v>
      </c>
    </row>
    <row r="14">
      <c r="A14" s="49">
        <v>4.250280857</v>
      </c>
      <c r="B14" s="50">
        <v>0.946244061</v>
      </c>
    </row>
    <row r="15">
      <c r="A15" s="49">
        <v>4.712408066</v>
      </c>
      <c r="B15" s="50">
        <v>0.674506366</v>
      </c>
    </row>
    <row r="16">
      <c r="A16" s="49">
        <v>6.917935371</v>
      </c>
      <c r="B16" s="50">
        <v>0.838263929</v>
      </c>
    </row>
    <row r="17">
      <c r="A17" s="49">
        <v>4.396646023</v>
      </c>
      <c r="B17" s="50">
        <v>0.679479539</v>
      </c>
    </row>
    <row r="18">
      <c r="A18" s="49">
        <v>6.415198803</v>
      </c>
      <c r="B18" s="50">
        <v>0.793485582</v>
      </c>
    </row>
    <row r="19">
      <c r="A19" s="49">
        <v>5.891712189</v>
      </c>
      <c r="B19" s="50">
        <v>0.799183786</v>
      </c>
    </row>
    <row r="20">
      <c r="A20" s="49">
        <v>3.545203686</v>
      </c>
      <c r="B20" s="50">
        <v>0.480553567</v>
      </c>
    </row>
    <row r="21">
      <c r="A21" s="49">
        <v>5.804918766</v>
      </c>
      <c r="B21" s="50">
        <v>0.69769448</v>
      </c>
    </row>
    <row r="22">
      <c r="A22" s="49">
        <v>7.076658249</v>
      </c>
      <c r="B22" s="50">
        <v>0.910026312</v>
      </c>
    </row>
    <row r="23">
      <c r="A23" s="49">
        <v>5.578691483</v>
      </c>
      <c r="B23" s="50">
        <v>0.593485951</v>
      </c>
    </row>
    <row r="24">
      <c r="A24" s="49">
        <v>7.54496479</v>
      </c>
      <c r="B24" s="50">
        <v>0.929547489</v>
      </c>
    </row>
    <row r="25">
      <c r="A25" s="49">
        <v>5.518415928</v>
      </c>
      <c r="B25" s="50">
        <v>0.853301883</v>
      </c>
    </row>
    <row r="26">
      <c r="A26" s="49">
        <v>5.887132168</v>
      </c>
      <c r="B26" s="50">
        <v>0.758587241</v>
      </c>
    </row>
    <row r="27">
      <c r="A27" s="49">
        <v>6.492156029</v>
      </c>
      <c r="B27" s="50">
        <v>0.914063275</v>
      </c>
    </row>
    <row r="28">
      <c r="A28" s="49">
        <v>6.357114315</v>
      </c>
      <c r="B28" s="50">
        <v>0.903950691</v>
      </c>
    </row>
    <row r="29">
      <c r="A29" s="49">
        <v>3.628071547</v>
      </c>
      <c r="B29" s="50">
        <v>0.67365855</v>
      </c>
    </row>
    <row r="30">
      <c r="A30" s="49">
        <v>7.728998184</v>
      </c>
      <c r="B30" s="50">
        <v>0.958609104</v>
      </c>
    </row>
    <row r="31">
      <c r="A31" s="49">
        <v>6.613806725</v>
      </c>
      <c r="B31" s="50">
        <v>0.798249364</v>
      </c>
    </row>
    <row r="32">
      <c r="A32" s="49">
        <v>5.139500618</v>
      </c>
      <c r="B32" s="50">
        <v>0.69927603</v>
      </c>
    </row>
    <row r="33">
      <c r="A33" s="49">
        <v>4.279441357</v>
      </c>
      <c r="B33" s="50">
        <v>0.599087417</v>
      </c>
    </row>
    <row r="34">
      <c r="A34" s="49">
        <v>5.292755127</v>
      </c>
      <c r="B34" s="50">
        <v>0.820903182</v>
      </c>
    </row>
    <row r="35">
      <c r="A35" s="49">
        <v>6.608206749</v>
      </c>
      <c r="B35" s="50">
        <v>0.895221889</v>
      </c>
    </row>
    <row r="36">
      <c r="A36" s="49">
        <v>4.190854549</v>
      </c>
      <c r="B36" s="50">
        <v>0.786439955</v>
      </c>
    </row>
    <row r="37">
      <c r="A37" s="49">
        <v>5.90045929</v>
      </c>
      <c r="B37" s="50">
        <v>0.562556148</v>
      </c>
    </row>
    <row r="38">
      <c r="A38" s="49">
        <v>6.150331497</v>
      </c>
      <c r="B38" s="50">
        <v>0.856143475</v>
      </c>
    </row>
    <row r="39">
      <c r="A39" s="49">
        <v>5.317492962</v>
      </c>
      <c r="B39" s="50">
        <v>0.729232073</v>
      </c>
    </row>
    <row r="40">
      <c r="A40" s="49">
        <v>5.931803703</v>
      </c>
      <c r="B40" s="50">
        <v>0.851199389</v>
      </c>
    </row>
    <row r="41">
      <c r="A41" s="49">
        <v>5.861183167</v>
      </c>
      <c r="B41" s="50">
        <v>0.775502026</v>
      </c>
    </row>
    <row r="42">
      <c r="A42" s="49">
        <v>7.448794365</v>
      </c>
      <c r="B42" s="50">
        <v>0.935669005</v>
      </c>
    </row>
    <row r="43">
      <c r="A43" s="49">
        <v>3.929816246</v>
      </c>
      <c r="B43" s="50">
        <v>0.893131018</v>
      </c>
    </row>
    <row r="44">
      <c r="A44" s="49">
        <v>5.584685802</v>
      </c>
      <c r="B44" s="50">
        <v>0.903250694</v>
      </c>
    </row>
    <row r="45">
      <c r="A45" s="49">
        <v>4.976995468</v>
      </c>
      <c r="B45" s="50">
        <v>0.570203483</v>
      </c>
    </row>
    <row r="46">
      <c r="A46" s="49">
        <v>6.869863987</v>
      </c>
      <c r="B46" s="50">
        <v>0.895009518</v>
      </c>
    </row>
    <row r="47">
      <c r="A47" s="49">
        <v>7.662397385</v>
      </c>
      <c r="B47" s="50">
        <v>0.774947405</v>
      </c>
    </row>
    <row r="48">
      <c r="A48" s="49">
        <v>6.258476734</v>
      </c>
      <c r="B48" s="50">
        <v>0.710519016</v>
      </c>
    </row>
    <row r="49">
      <c r="A49" s="49">
        <v>4.84867382</v>
      </c>
      <c r="B49" s="50">
        <v>0.713349819</v>
      </c>
    </row>
    <row r="50">
      <c r="A50" s="49">
        <v>5.892068863</v>
      </c>
      <c r="B50" s="50">
        <v>0.764267087</v>
      </c>
    </row>
    <row r="51">
      <c r="A51" s="49">
        <v>6.666265011</v>
      </c>
      <c r="B51" s="50">
        <v>0.800018609</v>
      </c>
    </row>
    <row r="52">
      <c r="A52" s="49">
        <v>5.952542782</v>
      </c>
      <c r="B52" s="50">
        <v>0.903218091</v>
      </c>
    </row>
    <row r="53">
      <c r="A53" s="49">
        <v>6.436973572</v>
      </c>
      <c r="B53" s="50">
        <v>0.836366534</v>
      </c>
    </row>
    <row r="54">
      <c r="A54" s="49">
        <v>6.044072628</v>
      </c>
      <c r="B54" s="50">
        <v>0.776063859</v>
      </c>
    </row>
    <row r="55">
      <c r="A55" s="49">
        <v>4.90681982</v>
      </c>
      <c r="B55" s="50">
        <v>0.758471966</v>
      </c>
    </row>
    <row r="56">
      <c r="A56" s="49">
        <v>2.560429573</v>
      </c>
      <c r="B56" s="50">
        <v>0.659596384</v>
      </c>
    </row>
    <row r="57">
      <c r="A57" s="49">
        <v>6.723397732</v>
      </c>
      <c r="B57" s="50">
        <v>0.930381835</v>
      </c>
    </row>
    <row r="58">
      <c r="A58" s="49">
        <v>5.950013638</v>
      </c>
      <c r="B58" s="50">
        <v>0.723479927</v>
      </c>
    </row>
    <row r="59">
      <c r="A59" s="49">
        <v>6.336902142</v>
      </c>
      <c r="B59" s="50">
        <v>0.781408846</v>
      </c>
    </row>
    <row r="60">
      <c r="A60" s="49">
        <v>7.431214333</v>
      </c>
      <c r="B60" s="50">
        <v>0.939461946</v>
      </c>
    </row>
    <row r="61">
      <c r="A61" s="49">
        <v>6.883844376</v>
      </c>
      <c r="B61" s="50">
        <v>0.848361075</v>
      </c>
    </row>
    <row r="62">
      <c r="A62" s="49">
        <v>3.615845203</v>
      </c>
      <c r="B62" s="50">
        <v>0.856139898</v>
      </c>
    </row>
    <row r="63">
      <c r="A63" s="49">
        <v>6.007117271</v>
      </c>
      <c r="B63" s="50">
        <v>0.880613744</v>
      </c>
    </row>
    <row r="64">
      <c r="A64" s="49">
        <v>4.238982201</v>
      </c>
      <c r="B64" s="50">
        <v>0.695722461</v>
      </c>
    </row>
    <row r="65">
      <c r="A65" s="49">
        <v>4.260868073</v>
      </c>
      <c r="B65" s="50">
        <v>0.474189252</v>
      </c>
    </row>
    <row r="66">
      <c r="A66" s="49">
        <v>4.63743639</v>
      </c>
      <c r="B66" s="50">
        <v>0.829034388</v>
      </c>
    </row>
    <row r="67">
      <c r="A67" s="49">
        <v>6.721779823</v>
      </c>
      <c r="B67" s="50">
        <v>0.857062578</v>
      </c>
    </row>
    <row r="68">
      <c r="A68" s="49">
        <v>6.692790031</v>
      </c>
      <c r="B68" s="50">
        <v>0.735639811</v>
      </c>
    </row>
    <row r="69">
      <c r="A69" s="49">
        <v>6.670852661</v>
      </c>
      <c r="B69" s="50">
        <v>0.877968609</v>
      </c>
    </row>
    <row r="70">
      <c r="A70" s="49">
        <v>6.016238689</v>
      </c>
      <c r="B70" s="50">
        <v>0.959019244</v>
      </c>
    </row>
    <row r="71">
      <c r="A71" s="49">
        <v>6.266508579</v>
      </c>
      <c r="B71" s="50">
        <v>0.975405157</v>
      </c>
    </row>
    <row r="72">
      <c r="A72" s="49">
        <v>3.296219587</v>
      </c>
      <c r="B72" s="50">
        <v>0.651987135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178</v>
      </c>
      <c r="B1" s="17" t="s">
        <v>183</v>
      </c>
    </row>
    <row r="2">
      <c r="A2" s="49">
        <v>5.212213039</v>
      </c>
      <c r="B2" s="50">
        <v>-0.065987259</v>
      </c>
    </row>
    <row r="3">
      <c r="A3" s="49">
        <v>6.260993481</v>
      </c>
      <c r="B3" s="50">
        <v>-0.127506226</v>
      </c>
    </row>
    <row r="4">
      <c r="A4" s="49">
        <v>5.381942749</v>
      </c>
      <c r="B4" s="50">
        <v>-0.154325441</v>
      </c>
    </row>
    <row r="5">
      <c r="A5" s="49">
        <v>7.034696102</v>
      </c>
      <c r="B5" s="50">
        <v>0.15346466</v>
      </c>
    </row>
    <row r="6">
      <c r="A6" s="49">
        <v>6.998997211</v>
      </c>
      <c r="B6" s="50">
        <v>0.139042094</v>
      </c>
    </row>
    <row r="7">
      <c r="A7" s="49">
        <v>3.407532215</v>
      </c>
      <c r="B7" s="50">
        <v>-0.054776076</v>
      </c>
    </row>
    <row r="8">
      <c r="A8" s="49">
        <v>6.856874466</v>
      </c>
      <c r="B8" s="50">
        <v>0.096943997</v>
      </c>
    </row>
    <row r="9">
      <c r="A9" s="49">
        <v>4.217325687</v>
      </c>
      <c r="B9" s="50">
        <v>-0.029674673</v>
      </c>
    </row>
    <row r="10">
      <c r="A10" s="49">
        <v>5.928882122</v>
      </c>
      <c r="B10" s="50">
        <v>-0.080244467</v>
      </c>
    </row>
    <row r="11">
      <c r="A11" s="49">
        <v>3.435275078</v>
      </c>
      <c r="B11" s="50">
        <v>-0.21462056</v>
      </c>
    </row>
    <row r="12">
      <c r="A12" s="49">
        <v>6.257079601</v>
      </c>
      <c r="B12" s="50">
        <v>-0.060690548</v>
      </c>
    </row>
    <row r="13">
      <c r="A13" s="49">
        <v>5.378348827</v>
      </c>
      <c r="B13" s="50">
        <v>-0.145212695</v>
      </c>
    </row>
    <row r="14">
      <c r="A14" s="49">
        <v>4.250280857</v>
      </c>
      <c r="B14" s="50">
        <v>0.154094294</v>
      </c>
    </row>
    <row r="15">
      <c r="A15" s="49">
        <v>4.712408066</v>
      </c>
      <c r="B15" s="50">
        <v>0.025319204</v>
      </c>
    </row>
    <row r="16">
      <c r="A16" s="49">
        <v>6.917935371</v>
      </c>
      <c r="B16" s="50">
        <v>0.221541926</v>
      </c>
    </row>
    <row r="17">
      <c r="A17" s="49">
        <v>4.396646023</v>
      </c>
      <c r="B17" s="50">
        <v>0.221161678</v>
      </c>
    </row>
    <row r="18">
      <c r="A18" s="49">
        <v>6.415198803</v>
      </c>
      <c r="B18" s="50">
        <v>-0.010977617</v>
      </c>
    </row>
    <row r="19">
      <c r="A19" s="49">
        <v>5.891712189</v>
      </c>
      <c r="B19" s="50">
        <v>-0.161807224</v>
      </c>
    </row>
    <row r="20">
      <c r="A20" s="49">
        <v>3.545203686</v>
      </c>
      <c r="B20" s="50">
        <v>-0.014281231</v>
      </c>
    </row>
    <row r="21">
      <c r="A21" s="49">
        <v>5.804918766</v>
      </c>
      <c r="B21" s="50">
        <v>0.027624207</v>
      </c>
    </row>
    <row r="22">
      <c r="A22" s="49">
        <v>7.076658249</v>
      </c>
      <c r="B22" s="50">
        <v>-0.047002032</v>
      </c>
    </row>
    <row r="23">
      <c r="A23" s="49">
        <v>5.578691483</v>
      </c>
      <c r="B23" s="50">
        <v>-0.212666839</v>
      </c>
    </row>
    <row r="24">
      <c r="A24" s="49">
        <v>7.54496479</v>
      </c>
      <c r="B24" s="50">
        <v>0.224115312</v>
      </c>
    </row>
    <row r="25">
      <c r="A25" s="49">
        <v>5.518415928</v>
      </c>
      <c r="B25" s="50">
        <v>-0.083819024</v>
      </c>
    </row>
    <row r="26">
      <c r="A26" s="49">
        <v>5.887132168</v>
      </c>
      <c r="B26" s="50">
        <v>-0.079987943</v>
      </c>
    </row>
    <row r="27">
      <c r="A27" s="49">
        <v>6.492156029</v>
      </c>
      <c r="B27" s="50">
        <v>-0.112227663</v>
      </c>
    </row>
    <row r="28">
      <c r="A28" s="49">
        <v>6.357114315</v>
      </c>
      <c r="B28" s="50">
        <v>0.13574183</v>
      </c>
    </row>
    <row r="29">
      <c r="A29" s="49">
        <v>3.628071547</v>
      </c>
      <c r="B29" s="50">
        <v>0.361245096</v>
      </c>
    </row>
    <row r="30">
      <c r="A30" s="49">
        <v>7.728998184</v>
      </c>
      <c r="B30" s="50">
        <v>0.102147363</v>
      </c>
    </row>
    <row r="31">
      <c r="A31" s="49">
        <v>6.613806725</v>
      </c>
      <c r="B31" s="50">
        <v>-0.024987714</v>
      </c>
    </row>
    <row r="32">
      <c r="A32" s="49">
        <v>5.139500618</v>
      </c>
      <c r="B32" s="50">
        <v>-0.164365619</v>
      </c>
    </row>
    <row r="33">
      <c r="A33" s="49">
        <v>4.279441357</v>
      </c>
      <c r="B33" s="50">
        <v>0.364203513</v>
      </c>
    </row>
    <row r="34">
      <c r="A34" s="49">
        <v>5.292755127</v>
      </c>
      <c r="B34" s="50">
        <v>-0.252852231</v>
      </c>
    </row>
    <row r="35">
      <c r="A35" s="49">
        <v>6.608206749</v>
      </c>
      <c r="B35" s="50">
        <v>0.080924116</v>
      </c>
    </row>
    <row r="36">
      <c r="A36" s="49">
        <v>4.190854549</v>
      </c>
      <c r="B36" s="50">
        <v>0.117221721</v>
      </c>
    </row>
    <row r="37">
      <c r="A37" s="49">
        <v>5.90045929</v>
      </c>
      <c r="B37" s="50">
        <v>-0.316424966</v>
      </c>
    </row>
    <row r="38">
      <c r="A38" s="49">
        <v>6.150331497</v>
      </c>
      <c r="B38" s="50">
        <v>-0.057260394</v>
      </c>
    </row>
    <row r="39">
      <c r="A39" s="49">
        <v>5.317492962</v>
      </c>
      <c r="B39" s="50">
        <v>0.139162883</v>
      </c>
    </row>
    <row r="40">
      <c r="A40" s="49">
        <v>5.931803703</v>
      </c>
      <c r="B40" s="50">
        <v>0.081259228</v>
      </c>
    </row>
    <row r="41">
      <c r="A41" s="49">
        <v>5.861183167</v>
      </c>
      <c r="B41" s="50">
        <v>-0.008475153</v>
      </c>
    </row>
    <row r="42">
      <c r="A42" s="49">
        <v>7.448794365</v>
      </c>
      <c r="B42" s="50">
        <v>0.221910581</v>
      </c>
    </row>
    <row r="43">
      <c r="A43" s="49">
        <v>3.929816246</v>
      </c>
      <c r="B43" s="50">
        <v>0.089502126</v>
      </c>
    </row>
    <row r="44">
      <c r="A44" s="49">
        <v>5.584685802</v>
      </c>
      <c r="B44" s="50">
        <v>0.518823147</v>
      </c>
    </row>
    <row r="45">
      <c r="A45" s="49">
        <v>4.976995468</v>
      </c>
      <c r="B45" s="50">
        <v>0.211653218</v>
      </c>
    </row>
    <row r="46">
      <c r="A46" s="49">
        <v>6.869863987</v>
      </c>
      <c r="B46" s="50">
        <v>0.140264258</v>
      </c>
    </row>
    <row r="47">
      <c r="A47" s="49">
        <v>7.662397385</v>
      </c>
      <c r="B47" s="50">
        <v>-0.004873357</v>
      </c>
    </row>
    <row r="48">
      <c r="A48" s="49">
        <v>6.258476734</v>
      </c>
      <c r="B48" s="50">
        <v>0.028278332</v>
      </c>
    </row>
    <row r="49">
      <c r="A49" s="49">
        <v>4.84867382</v>
      </c>
      <c r="B49" s="50">
        <v>-0.005134096</v>
      </c>
    </row>
    <row r="50">
      <c r="A50" s="49">
        <v>5.892068863</v>
      </c>
      <c r="B50" s="50">
        <v>-0.177565202</v>
      </c>
    </row>
    <row r="51">
      <c r="A51" s="49">
        <v>6.666265011</v>
      </c>
      <c r="B51" s="50">
        <v>-0.206587344</v>
      </c>
    </row>
    <row r="52">
      <c r="A52" s="49">
        <v>5.952542782</v>
      </c>
      <c r="B52" s="50">
        <v>-0.137060419</v>
      </c>
    </row>
    <row r="53">
      <c r="A53" s="49">
        <v>6.436973572</v>
      </c>
      <c r="B53" s="50">
        <v>-0.171969727</v>
      </c>
    </row>
    <row r="54">
      <c r="A54" s="49">
        <v>6.044072628</v>
      </c>
      <c r="B54" s="50">
        <v>-0.07043764</v>
      </c>
    </row>
    <row r="55">
      <c r="A55" s="49">
        <v>4.90681982</v>
      </c>
      <c r="B55" s="50">
        <v>0.051875819</v>
      </c>
    </row>
    <row r="56">
      <c r="A56" s="49">
        <v>2.560429573</v>
      </c>
      <c r="B56" s="50">
        <v>0.10053613</v>
      </c>
    </row>
    <row r="57">
      <c r="A57" s="49">
        <v>6.723397732</v>
      </c>
      <c r="B57" s="50">
        <v>0.101480678</v>
      </c>
    </row>
    <row r="58">
      <c r="A58" s="49">
        <v>5.950013638</v>
      </c>
      <c r="B58" s="50">
        <v>0.00342142</v>
      </c>
    </row>
    <row r="59">
      <c r="A59" s="49">
        <v>6.336902142</v>
      </c>
      <c r="B59" s="50">
        <v>0.00120831</v>
      </c>
    </row>
    <row r="60">
      <c r="A60" s="49">
        <v>7.431214333</v>
      </c>
      <c r="B60" s="50">
        <v>0.234011218</v>
      </c>
    </row>
    <row r="61">
      <c r="A61" s="49">
        <v>6.883844376</v>
      </c>
      <c r="B61" s="50">
        <v>0.128131226</v>
      </c>
    </row>
    <row r="62">
      <c r="A62" s="49">
        <v>3.615845203</v>
      </c>
      <c r="B62" s="50">
        <v>0.136041611</v>
      </c>
    </row>
    <row r="63">
      <c r="A63" s="49">
        <v>6.007117271</v>
      </c>
      <c r="B63" s="50">
        <v>0.301083535</v>
      </c>
    </row>
    <row r="64">
      <c r="A64" s="49">
        <v>4.238982201</v>
      </c>
      <c r="B64" s="50">
        <v>0.006935479</v>
      </c>
    </row>
    <row r="65">
      <c r="A65" s="49">
        <v>4.260868073</v>
      </c>
      <c r="B65" s="50">
        <v>-0.230852157</v>
      </c>
    </row>
    <row r="66">
      <c r="A66" s="49">
        <v>4.63743639</v>
      </c>
      <c r="B66" s="50">
        <v>0.427582234</v>
      </c>
    </row>
    <row r="67">
      <c r="A67" s="49">
        <v>6.721779823</v>
      </c>
      <c r="B67" s="50">
        <v>0.309394181</v>
      </c>
    </row>
    <row r="68">
      <c r="A68" s="49">
        <v>6.692790031</v>
      </c>
      <c r="B68" s="50">
        <v>0.190581053</v>
      </c>
    </row>
    <row r="69">
      <c r="A69" s="49">
        <v>6.670852661</v>
      </c>
      <c r="B69" s="50">
        <v>-0.051668242</v>
      </c>
    </row>
    <row r="70">
      <c r="A70" s="49">
        <v>6.016238689</v>
      </c>
      <c r="B70" s="50">
        <v>0.308950752</v>
      </c>
    </row>
    <row r="71">
      <c r="A71" s="49">
        <v>6.266508579</v>
      </c>
      <c r="B71" s="50">
        <v>-0.178986996</v>
      </c>
    </row>
    <row r="72">
      <c r="A72" s="49">
        <v>3.296219587</v>
      </c>
      <c r="B72" s="50">
        <v>-0.069513284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178</v>
      </c>
      <c r="B1" s="18" t="s">
        <v>184</v>
      </c>
    </row>
    <row r="2">
      <c r="A2" s="49">
        <v>5.212213039</v>
      </c>
      <c r="B2" s="50">
        <v>0.845501959</v>
      </c>
    </row>
    <row r="3">
      <c r="A3" s="49">
        <v>6.260993481</v>
      </c>
      <c r="B3" s="50">
        <v>0.810037434</v>
      </c>
    </row>
    <row r="4">
      <c r="A4" s="49">
        <v>5.381942749</v>
      </c>
      <c r="B4" s="50">
        <v>0.704730451</v>
      </c>
    </row>
    <row r="5">
      <c r="A5" s="49">
        <v>7.034696102</v>
      </c>
      <c r="B5" s="50">
        <v>0.545216978</v>
      </c>
    </row>
    <row r="6">
      <c r="A6" s="49">
        <v>6.998997211</v>
      </c>
      <c r="B6" s="50">
        <v>0.524212122</v>
      </c>
    </row>
    <row r="7">
      <c r="A7" s="49">
        <v>3.407532215</v>
      </c>
      <c r="B7" s="50">
        <v>0.61687237</v>
      </c>
    </row>
    <row r="8">
      <c r="A8" s="49">
        <v>6.856874466</v>
      </c>
      <c r="B8" s="50">
        <v>0.48338443</v>
      </c>
    </row>
    <row r="9">
      <c r="A9" s="49">
        <v>4.217325687</v>
      </c>
      <c r="B9" s="50">
        <v>0.579618931</v>
      </c>
    </row>
    <row r="10">
      <c r="A10" s="49">
        <v>5.928882122</v>
      </c>
      <c r="B10" s="50">
        <v>0.84024471</v>
      </c>
    </row>
    <row r="11">
      <c r="A11" s="49">
        <v>3.435275078</v>
      </c>
      <c r="B11" s="50">
        <v>0.830940306</v>
      </c>
    </row>
    <row r="12">
      <c r="A12" s="49">
        <v>6.257079601</v>
      </c>
      <c r="B12" s="50">
        <v>0.741963506</v>
      </c>
    </row>
    <row r="13">
      <c r="A13" s="49">
        <v>5.378348827</v>
      </c>
      <c r="B13" s="50">
        <v>0.941625774</v>
      </c>
    </row>
    <row r="14">
      <c r="A14" s="49">
        <v>4.250280857</v>
      </c>
      <c r="B14" s="50">
        <v>0.859684169</v>
      </c>
    </row>
    <row r="15">
      <c r="A15" s="49">
        <v>4.712408066</v>
      </c>
      <c r="B15" s="50">
        <v>0.849325359</v>
      </c>
    </row>
    <row r="16">
      <c r="A16" s="49">
        <v>6.917935371</v>
      </c>
      <c r="B16" s="50">
        <v>0.44200018</v>
      </c>
    </row>
    <row r="17">
      <c r="A17" s="49">
        <v>4.396646023</v>
      </c>
      <c r="B17" s="50">
        <v>0.805424452</v>
      </c>
    </row>
    <row r="18">
      <c r="A18" s="49">
        <v>6.415198803</v>
      </c>
      <c r="B18" s="50">
        <v>0.796396375</v>
      </c>
    </row>
    <row r="19">
      <c r="A19" s="49">
        <v>5.891712189</v>
      </c>
      <c r="B19" s="50">
        <v>0.862641215</v>
      </c>
    </row>
    <row r="20">
      <c r="A20" s="49">
        <v>3.545203686</v>
      </c>
      <c r="B20" s="50">
        <v>0.732310832</v>
      </c>
    </row>
    <row r="21">
      <c r="A21" s="49">
        <v>5.804918766</v>
      </c>
      <c r="B21" s="50">
        <v>0.759754062</v>
      </c>
    </row>
    <row r="22">
      <c r="A22" s="49">
        <v>7.076658249</v>
      </c>
      <c r="B22" s="50">
        <v>0.750560999</v>
      </c>
    </row>
    <row r="23">
      <c r="A23" s="49">
        <v>5.578691483</v>
      </c>
      <c r="B23" s="50">
        <v>0.87508148</v>
      </c>
    </row>
    <row r="24">
      <c r="A24" s="49">
        <v>7.54496479</v>
      </c>
      <c r="B24" s="50">
        <v>0.203140497</v>
      </c>
    </row>
    <row r="25">
      <c r="A25" s="49">
        <v>5.518415928</v>
      </c>
      <c r="B25" s="50">
        <v>0.655976236</v>
      </c>
    </row>
    <row r="26">
      <c r="A26" s="49">
        <v>5.887132168</v>
      </c>
      <c r="B26" s="50">
        <v>0.865789473</v>
      </c>
    </row>
    <row r="27">
      <c r="A27" s="49">
        <v>6.492156029</v>
      </c>
      <c r="B27" s="50">
        <v>0.621097445</v>
      </c>
    </row>
    <row r="28">
      <c r="A28" s="49">
        <v>6.357114315</v>
      </c>
      <c r="B28" s="50">
        <v>0.39030093</v>
      </c>
    </row>
    <row r="29">
      <c r="A29" s="49">
        <v>3.628071547</v>
      </c>
      <c r="B29" s="50">
        <v>0.793105245</v>
      </c>
    </row>
    <row r="30">
      <c r="A30" s="49">
        <v>7.728998184</v>
      </c>
      <c r="B30" s="50">
        <v>0.190206692</v>
      </c>
    </row>
    <row r="31">
      <c r="A31" s="49">
        <v>6.613806725</v>
      </c>
      <c r="B31" s="50">
        <v>0.532776713</v>
      </c>
    </row>
    <row r="32">
      <c r="A32" s="49">
        <v>5.139500618</v>
      </c>
      <c r="B32" s="50">
        <v>0.802774906</v>
      </c>
    </row>
    <row r="33">
      <c r="A33" s="49">
        <v>4.279441357</v>
      </c>
      <c r="B33" s="50">
        <v>0.883752167</v>
      </c>
    </row>
    <row r="34">
      <c r="A34" s="49">
        <v>5.292755127</v>
      </c>
      <c r="B34" s="50">
        <v>0.65517211</v>
      </c>
    </row>
    <row r="35">
      <c r="A35" s="49">
        <v>6.608206749</v>
      </c>
      <c r="B35" s="50">
        <v>0.41657716</v>
      </c>
    </row>
    <row r="36">
      <c r="A36" s="49">
        <v>4.190854549</v>
      </c>
      <c r="B36" s="50">
        <v>0.908888876</v>
      </c>
    </row>
    <row r="37">
      <c r="A37" s="49">
        <v>5.90045929</v>
      </c>
      <c r="B37" s="50">
        <v>0.874286056</v>
      </c>
    </row>
    <row r="38">
      <c r="A38" s="49">
        <v>6.150331497</v>
      </c>
      <c r="B38" s="50">
        <v>0.835372388</v>
      </c>
    </row>
    <row r="39">
      <c r="A39" s="49">
        <v>5.317492962</v>
      </c>
      <c r="B39" s="50">
        <v>0.770350397</v>
      </c>
    </row>
    <row r="40">
      <c r="A40" s="49">
        <v>5.931803703</v>
      </c>
      <c r="B40" s="50">
        <v>0.834249735</v>
      </c>
    </row>
    <row r="41">
      <c r="A41" s="49">
        <v>5.861183167</v>
      </c>
      <c r="B41" s="50">
        <v>0.848249376</v>
      </c>
    </row>
    <row r="42">
      <c r="A42" s="49">
        <v>7.448794365</v>
      </c>
      <c r="B42" s="50">
        <v>0.692434132</v>
      </c>
    </row>
    <row r="43">
      <c r="A43" s="49">
        <v>3.929816246</v>
      </c>
      <c r="B43" s="50">
        <v>0.770741999</v>
      </c>
    </row>
    <row r="44">
      <c r="A44" s="49">
        <v>5.584685802</v>
      </c>
      <c r="B44" s="50">
        <v>0.861708522</v>
      </c>
    </row>
    <row r="45">
      <c r="A45" s="49">
        <v>4.976995468</v>
      </c>
      <c r="B45" s="50">
        <v>0.766079903</v>
      </c>
    </row>
    <row r="46">
      <c r="A46" s="49">
        <v>6.869863987</v>
      </c>
      <c r="B46" s="50">
        <v>0.357812256</v>
      </c>
    </row>
    <row r="47">
      <c r="A47" s="49">
        <v>7.662397385</v>
      </c>
      <c r="B47" s="50">
        <v>0.654698849</v>
      </c>
    </row>
    <row r="48">
      <c r="A48" s="49">
        <v>6.258476734</v>
      </c>
      <c r="B48" s="50">
        <v>0.818708301</v>
      </c>
    </row>
    <row r="49">
      <c r="A49" s="49">
        <v>4.84867382</v>
      </c>
      <c r="B49" s="50">
        <v>0.742839873</v>
      </c>
    </row>
    <row r="50">
      <c r="A50" s="49">
        <v>5.892068863</v>
      </c>
      <c r="B50" s="50">
        <v>0.88399142</v>
      </c>
    </row>
    <row r="51">
      <c r="A51" s="49">
        <v>6.666265011</v>
      </c>
      <c r="B51" s="50">
        <v>0.667024732</v>
      </c>
    </row>
    <row r="52">
      <c r="A52" s="49">
        <v>5.952542782</v>
      </c>
      <c r="B52" s="50">
        <v>0.892955482</v>
      </c>
    </row>
    <row r="53">
      <c r="A53" s="49">
        <v>6.436973572</v>
      </c>
      <c r="B53" s="50">
        <v>0.941487908</v>
      </c>
    </row>
    <row r="54">
      <c r="A54" s="49">
        <v>6.044072628</v>
      </c>
      <c r="B54" s="50">
        <v>0.766522646</v>
      </c>
    </row>
    <row r="55">
      <c r="A55" s="49">
        <v>4.90681982</v>
      </c>
      <c r="B55" s="50">
        <v>0.854231179</v>
      </c>
    </row>
    <row r="56">
      <c r="A56" s="49">
        <v>2.560429573</v>
      </c>
      <c r="B56" s="50">
        <v>0.861837387</v>
      </c>
    </row>
    <row r="57">
      <c r="A57" s="49">
        <v>6.723397732</v>
      </c>
      <c r="B57" s="50">
        <v>0.762208223</v>
      </c>
    </row>
    <row r="58">
      <c r="A58" s="49">
        <v>5.950013638</v>
      </c>
      <c r="B58" s="50">
        <v>0.747344434</v>
      </c>
    </row>
    <row r="59">
      <c r="A59" s="49">
        <v>6.336902142</v>
      </c>
      <c r="B59" s="50">
        <v>0.673111916</v>
      </c>
    </row>
    <row r="60">
      <c r="A60" s="49">
        <v>7.431214333</v>
      </c>
      <c r="B60" s="50">
        <v>0.213236347</v>
      </c>
    </row>
    <row r="61">
      <c r="A61" s="49">
        <v>6.883844376</v>
      </c>
      <c r="B61" s="50">
        <v>0.234620094</v>
      </c>
    </row>
    <row r="62">
      <c r="A62" s="49">
        <v>3.615845203</v>
      </c>
      <c r="B62" s="50">
        <v>0.584417045</v>
      </c>
    </row>
    <row r="63">
      <c r="A63" s="49">
        <v>6.007117271</v>
      </c>
      <c r="B63" s="50">
        <v>0.867953539</v>
      </c>
    </row>
    <row r="64">
      <c r="A64" s="49">
        <v>4.238982201</v>
      </c>
      <c r="B64" s="50">
        <v>0.713181138</v>
      </c>
    </row>
    <row r="65">
      <c r="A65" s="49">
        <v>4.260868073</v>
      </c>
      <c r="B65" s="50">
        <v>0.908436537</v>
      </c>
    </row>
    <row r="66">
      <c r="A66" s="49">
        <v>4.63743639</v>
      </c>
      <c r="B66" s="50">
        <v>0.851863027</v>
      </c>
    </row>
    <row r="67">
      <c r="A67" s="49">
        <v>6.721779823</v>
      </c>
      <c r="B67" s="50">
        <v>0.426054806</v>
      </c>
    </row>
    <row r="68">
      <c r="A68" s="49">
        <v>6.692790031</v>
      </c>
      <c r="B68" s="50">
        <v>0.701127529</v>
      </c>
    </row>
    <row r="69">
      <c r="A69" s="49">
        <v>6.670852661</v>
      </c>
      <c r="B69" s="50">
        <v>0.631336689</v>
      </c>
    </row>
    <row r="70">
      <c r="A70" s="49">
        <v>6.016238689</v>
      </c>
      <c r="B70" s="50">
        <v>0.615844429</v>
      </c>
    </row>
    <row r="71">
      <c r="A71" s="49">
        <v>6.266508579</v>
      </c>
      <c r="B71" s="50">
        <v>0.703422904</v>
      </c>
    </row>
    <row r="72">
      <c r="A72" s="49">
        <v>3.296219587</v>
      </c>
      <c r="B72" s="50">
        <v>0.752632082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179</v>
      </c>
      <c r="B1" s="18" t="s">
        <v>184</v>
      </c>
    </row>
    <row r="2">
      <c r="A2" s="50">
        <v>9.626482964</v>
      </c>
      <c r="B2" s="50">
        <v>0.845501959</v>
      </c>
    </row>
    <row r="3">
      <c r="A3" s="50">
        <v>10.01140499</v>
      </c>
      <c r="B3" s="50">
        <v>0.810037434</v>
      </c>
    </row>
    <row r="4">
      <c r="A4" s="50">
        <v>9.667765617</v>
      </c>
      <c r="B4" s="50">
        <v>0.704730451</v>
      </c>
    </row>
    <row r="5">
      <c r="A5" s="50">
        <v>10.85352898</v>
      </c>
      <c r="B5" s="50">
        <v>0.545216978</v>
      </c>
    </row>
    <row r="6">
      <c r="A6" s="50">
        <v>10.93891716</v>
      </c>
      <c r="B6" s="50">
        <v>0.524212122</v>
      </c>
    </row>
    <row r="7">
      <c r="A7" s="50">
        <v>8.743256569</v>
      </c>
      <c r="B7" s="50">
        <v>0.61687237</v>
      </c>
    </row>
    <row r="8">
      <c r="A8" s="50">
        <v>10.87826824</v>
      </c>
      <c r="B8" s="50">
        <v>0.48338443</v>
      </c>
    </row>
    <row r="9">
      <c r="A9" s="50">
        <v>8.136793137</v>
      </c>
      <c r="B9" s="50">
        <v>0.579618931</v>
      </c>
    </row>
    <row r="10">
      <c r="A10" s="50">
        <v>9.014473915</v>
      </c>
      <c r="B10" s="50">
        <v>0.84024471</v>
      </c>
    </row>
    <row r="11">
      <c r="A11" s="50">
        <v>9.629345894</v>
      </c>
      <c r="B11" s="50">
        <v>0.830940306</v>
      </c>
    </row>
    <row r="12">
      <c r="A12" s="50">
        <v>9.610548019</v>
      </c>
      <c r="B12" s="50">
        <v>0.741963506</v>
      </c>
    </row>
    <row r="13">
      <c r="A13" s="50">
        <v>10.13758183</v>
      </c>
      <c r="B13" s="50">
        <v>0.941625774</v>
      </c>
    </row>
    <row r="14">
      <c r="A14" s="50">
        <v>8.414617538</v>
      </c>
      <c r="B14" s="50">
        <v>0.859684169</v>
      </c>
    </row>
    <row r="15">
      <c r="A15" s="50">
        <v>8.227441788</v>
      </c>
      <c r="B15" s="50">
        <v>0.849325359</v>
      </c>
    </row>
    <row r="16">
      <c r="A16" s="50">
        <v>10.80336666</v>
      </c>
      <c r="B16" s="50">
        <v>0.44200018</v>
      </c>
    </row>
    <row r="17">
      <c r="A17" s="50">
        <v>7.261128902</v>
      </c>
      <c r="B17" s="50">
        <v>0.805424452</v>
      </c>
    </row>
    <row r="18">
      <c r="A18" s="50">
        <v>10.15356255</v>
      </c>
      <c r="B18" s="50">
        <v>0.796396375</v>
      </c>
    </row>
    <row r="19">
      <c r="A19" s="50">
        <v>9.659547806</v>
      </c>
      <c r="B19" s="50">
        <v>0.862641215</v>
      </c>
    </row>
    <row r="20">
      <c r="A20" s="50">
        <v>8.074591637</v>
      </c>
      <c r="B20" s="50">
        <v>0.732310832</v>
      </c>
    </row>
    <row r="21">
      <c r="A21" s="50">
        <v>8.077151299</v>
      </c>
      <c r="B21" s="50">
        <v>0.759754062</v>
      </c>
    </row>
    <row r="22">
      <c r="A22" s="50">
        <v>9.997837067</v>
      </c>
      <c r="B22" s="50">
        <v>0.750560999</v>
      </c>
    </row>
    <row r="23">
      <c r="A23" s="50">
        <v>10.4582634</v>
      </c>
      <c r="B23" s="50">
        <v>0.87508148</v>
      </c>
    </row>
    <row r="24">
      <c r="A24" s="50">
        <v>10.99429893</v>
      </c>
      <c r="B24" s="50">
        <v>0.203140497</v>
      </c>
    </row>
    <row r="25">
      <c r="A25" s="50">
        <v>9.873703003</v>
      </c>
      <c r="B25" s="50">
        <v>0.655976236</v>
      </c>
    </row>
    <row r="26">
      <c r="A26" s="50">
        <v>9.290071487</v>
      </c>
      <c r="B26" s="50">
        <v>0.865789473</v>
      </c>
    </row>
    <row r="27">
      <c r="A27" s="50">
        <v>9.134880066</v>
      </c>
      <c r="B27" s="50">
        <v>0.621097445</v>
      </c>
    </row>
    <row r="28">
      <c r="A28" s="50">
        <v>10.57135296</v>
      </c>
      <c r="B28" s="50">
        <v>0.39030093</v>
      </c>
    </row>
    <row r="29">
      <c r="A29" s="50">
        <v>7.757498741</v>
      </c>
      <c r="B29" s="50">
        <v>0.793105245</v>
      </c>
    </row>
    <row r="30">
      <c r="A30" s="50">
        <v>10.81419277</v>
      </c>
      <c r="B30" s="50">
        <v>0.190206692</v>
      </c>
    </row>
    <row r="31">
      <c r="A31" s="50">
        <v>10.7368784</v>
      </c>
      <c r="B31" s="50">
        <v>0.532776713</v>
      </c>
    </row>
    <row r="32">
      <c r="A32" s="50">
        <v>9.539199829</v>
      </c>
      <c r="B32" s="50">
        <v>0.802774906</v>
      </c>
    </row>
    <row r="33">
      <c r="A33" s="50">
        <v>7.647816658</v>
      </c>
      <c r="B33" s="50">
        <v>0.883752167</v>
      </c>
    </row>
    <row r="34">
      <c r="A34" s="50">
        <v>9.746482849</v>
      </c>
      <c r="B34" s="50">
        <v>0.65517211</v>
      </c>
    </row>
    <row r="35">
      <c r="A35" s="50">
        <v>10.89852619</v>
      </c>
      <c r="B35" s="50">
        <v>0.41657716</v>
      </c>
    </row>
    <row r="36">
      <c r="A36" s="50">
        <v>8.615270615</v>
      </c>
      <c r="B36" s="50">
        <v>0.908888876</v>
      </c>
    </row>
    <row r="37">
      <c r="A37" s="50">
        <v>10.36369228</v>
      </c>
      <c r="B37" s="50">
        <v>0.874286056</v>
      </c>
    </row>
    <row r="38">
      <c r="A38" s="50">
        <v>9.115709305</v>
      </c>
      <c r="B38" s="50">
        <v>0.835372388</v>
      </c>
    </row>
    <row r="39">
      <c r="A39" s="50">
        <v>7.899697304</v>
      </c>
      <c r="B39" s="50">
        <v>0.770350397</v>
      </c>
    </row>
    <row r="40">
      <c r="A40" s="50">
        <v>8.644883156</v>
      </c>
      <c r="B40" s="50">
        <v>0.834249735</v>
      </c>
    </row>
    <row r="41">
      <c r="A41" s="50">
        <v>10.48420715</v>
      </c>
      <c r="B41" s="50">
        <v>0.848249376</v>
      </c>
    </row>
    <row r="42">
      <c r="A42" s="50">
        <v>10.935112</v>
      </c>
      <c r="B42" s="50">
        <v>0.692434132</v>
      </c>
    </row>
    <row r="43">
      <c r="A43" s="50">
        <v>8.849925041</v>
      </c>
      <c r="B43" s="50">
        <v>0.770741999</v>
      </c>
    </row>
    <row r="44">
      <c r="A44" s="50">
        <v>9.425395966</v>
      </c>
      <c r="B44" s="50">
        <v>0.861708522</v>
      </c>
    </row>
    <row r="45">
      <c r="A45" s="50">
        <v>9.637630463</v>
      </c>
      <c r="B45" s="50">
        <v>0.766079903</v>
      </c>
    </row>
    <row r="46">
      <c r="A46" s="50">
        <v>11.62491417</v>
      </c>
      <c r="B46" s="50">
        <v>0.357812256</v>
      </c>
    </row>
    <row r="47">
      <c r="A47" s="50">
        <v>10.69227314</v>
      </c>
      <c r="B47" s="50">
        <v>0.654698849</v>
      </c>
    </row>
    <row r="48">
      <c r="A48" s="50">
        <v>10.68542004</v>
      </c>
      <c r="B48" s="50">
        <v>0.818708301</v>
      </c>
    </row>
    <row r="49">
      <c r="A49" s="50">
        <v>8.611810684</v>
      </c>
      <c r="B49" s="50">
        <v>0.742839873</v>
      </c>
    </row>
    <row r="50">
      <c r="A50" s="50">
        <v>9.448805809</v>
      </c>
      <c r="B50" s="50">
        <v>0.88399142</v>
      </c>
    </row>
    <row r="51">
      <c r="A51" s="50">
        <v>10.50880241</v>
      </c>
      <c r="B51" s="50">
        <v>0.667024732</v>
      </c>
    </row>
    <row r="52">
      <c r="A52" s="50">
        <v>10.48707771</v>
      </c>
      <c r="B52" s="50">
        <v>0.892955482</v>
      </c>
    </row>
    <row r="53">
      <c r="A53" s="50">
        <v>10.40412903</v>
      </c>
      <c r="B53" s="50">
        <v>0.941487908</v>
      </c>
    </row>
    <row r="54">
      <c r="A54" s="50">
        <v>10.20286655</v>
      </c>
      <c r="B54" s="50">
        <v>0.766522646</v>
      </c>
    </row>
    <row r="55">
      <c r="A55" s="50">
        <v>8.180175781</v>
      </c>
      <c r="B55" s="50">
        <v>0.854231179</v>
      </c>
    </row>
    <row r="56">
      <c r="A56" s="50">
        <v>7.401130676</v>
      </c>
      <c r="B56" s="50">
        <v>0.861837387</v>
      </c>
    </row>
    <row r="57">
      <c r="A57" s="50">
        <v>10.64416504</v>
      </c>
      <c r="B57" s="50">
        <v>0.762208223</v>
      </c>
    </row>
    <row r="58">
      <c r="A58" s="50">
        <v>10.72598648</v>
      </c>
      <c r="B58" s="50">
        <v>0.747344434</v>
      </c>
    </row>
    <row r="59">
      <c r="A59" s="50">
        <v>10.58749199</v>
      </c>
      <c r="B59" s="50">
        <v>0.673111916</v>
      </c>
    </row>
    <row r="60">
      <c r="A60" s="50">
        <v>10.91266155</v>
      </c>
      <c r="B60" s="50">
        <v>0.213236347</v>
      </c>
    </row>
    <row r="61">
      <c r="A61" s="50">
        <v>11.18412018</v>
      </c>
      <c r="B61" s="50">
        <v>0.234620094</v>
      </c>
    </row>
    <row r="62">
      <c r="A62" s="50">
        <v>7.871555328</v>
      </c>
      <c r="B62" s="50">
        <v>0.584417045</v>
      </c>
    </row>
    <row r="63">
      <c r="A63" s="50">
        <v>9.777226448</v>
      </c>
      <c r="B63" s="50">
        <v>0.867953539</v>
      </c>
    </row>
    <row r="64">
      <c r="A64" s="50">
        <v>7.685194492</v>
      </c>
      <c r="B64" s="50">
        <v>0.713181138</v>
      </c>
    </row>
    <row r="65">
      <c r="A65" s="50">
        <v>9.265902519</v>
      </c>
      <c r="B65" s="50">
        <v>0.908436537</v>
      </c>
    </row>
    <row r="66">
      <c r="A66" s="50">
        <v>9.049329758</v>
      </c>
      <c r="B66" s="50">
        <v>0.851863027</v>
      </c>
    </row>
    <row r="67">
      <c r="A67" s="50">
        <v>10.75374222</v>
      </c>
      <c r="B67" s="50">
        <v>0.426054806</v>
      </c>
    </row>
    <row r="68">
      <c r="A68" s="50">
        <v>11.07859612</v>
      </c>
      <c r="B68" s="50">
        <v>0.701127529</v>
      </c>
    </row>
    <row r="69">
      <c r="A69" s="50">
        <v>10.08412075</v>
      </c>
      <c r="B69" s="50">
        <v>0.631336689</v>
      </c>
    </row>
    <row r="70">
      <c r="A70" s="50">
        <v>8.989866257</v>
      </c>
      <c r="B70" s="50">
        <v>0.615844429</v>
      </c>
    </row>
    <row r="71">
      <c r="A71" s="50">
        <v>9.332854271</v>
      </c>
      <c r="B71" s="50">
        <v>0.703422904</v>
      </c>
    </row>
    <row r="72">
      <c r="A72" s="50">
        <v>7.670122623</v>
      </c>
      <c r="B72" s="50">
        <v>0.752632082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181</v>
      </c>
      <c r="B1" s="17" t="s">
        <v>183</v>
      </c>
    </row>
    <row r="2">
      <c r="A2" s="50">
        <v>69.17500305</v>
      </c>
      <c r="B2" s="50">
        <v>-0.065987259</v>
      </c>
    </row>
    <row r="3">
      <c r="A3" s="50">
        <v>67.25</v>
      </c>
      <c r="B3" s="50">
        <v>-0.127506226</v>
      </c>
    </row>
    <row r="4">
      <c r="A4" s="50">
        <v>67.92500305</v>
      </c>
      <c r="B4" s="50">
        <v>-0.154325441</v>
      </c>
    </row>
    <row r="5">
      <c r="A5" s="50">
        <v>71.125</v>
      </c>
      <c r="B5" s="50">
        <v>0.15346466</v>
      </c>
    </row>
    <row r="6">
      <c r="A6" s="50">
        <v>71.27500153</v>
      </c>
      <c r="B6" s="50">
        <v>0.139042094</v>
      </c>
    </row>
    <row r="7">
      <c r="A7" s="50">
        <v>64.67500305</v>
      </c>
      <c r="B7" s="50">
        <v>-0.054776076</v>
      </c>
    </row>
    <row r="8">
      <c r="A8" s="50">
        <v>71.05000305</v>
      </c>
      <c r="B8" s="50">
        <v>0.096943997</v>
      </c>
    </row>
    <row r="9">
      <c r="A9" s="50">
        <v>56.40000153</v>
      </c>
      <c r="B9" s="50">
        <v>-0.029674673</v>
      </c>
    </row>
    <row r="10">
      <c r="A10" s="50">
        <v>63.75</v>
      </c>
      <c r="B10" s="50">
        <v>-0.080244467</v>
      </c>
    </row>
    <row r="11">
      <c r="A11" s="50">
        <v>54.72499847</v>
      </c>
      <c r="B11" s="50">
        <v>-0.21462056</v>
      </c>
    </row>
    <row r="12">
      <c r="A12" s="50">
        <v>65.92500305</v>
      </c>
      <c r="B12" s="50">
        <v>-0.060690548</v>
      </c>
    </row>
    <row r="13">
      <c r="A13" s="50">
        <v>66.59999847</v>
      </c>
      <c r="B13" s="50">
        <v>-0.145212695</v>
      </c>
    </row>
    <row r="14">
      <c r="A14" s="50">
        <v>62.09999847</v>
      </c>
      <c r="B14" s="50">
        <v>0.154094294</v>
      </c>
    </row>
    <row r="15">
      <c r="A15" s="50">
        <v>56.52500153</v>
      </c>
      <c r="B15" s="50">
        <v>0.025319204</v>
      </c>
    </row>
    <row r="16">
      <c r="A16" s="50">
        <v>71.44999695</v>
      </c>
      <c r="B16" s="50">
        <v>0.221541926</v>
      </c>
    </row>
    <row r="17">
      <c r="A17" s="50">
        <v>53.125</v>
      </c>
      <c r="B17" s="50">
        <v>0.221161678</v>
      </c>
    </row>
    <row r="18">
      <c r="A18" s="50">
        <v>70.44999695</v>
      </c>
      <c r="B18" s="50">
        <v>-0.010977617</v>
      </c>
    </row>
    <row r="19">
      <c r="A19" s="50">
        <v>69.52500153</v>
      </c>
      <c r="B19" s="50">
        <v>-0.161807224</v>
      </c>
    </row>
    <row r="20">
      <c r="A20" s="50">
        <v>59.42499924</v>
      </c>
      <c r="B20" s="50">
        <v>-0.014281231</v>
      </c>
    </row>
    <row r="21">
      <c r="A21" s="50">
        <v>57.17499924</v>
      </c>
      <c r="B21" s="50">
        <v>0.027624207</v>
      </c>
    </row>
    <row r="22">
      <c r="A22" s="50">
        <v>70.0</v>
      </c>
      <c r="B22" s="50">
        <v>-0.047002032</v>
      </c>
    </row>
    <row r="23">
      <c r="A23" s="50">
        <v>69.125</v>
      </c>
      <c r="B23" s="50">
        <v>-0.212666839</v>
      </c>
    </row>
    <row r="24">
      <c r="A24" s="50">
        <v>71.375</v>
      </c>
      <c r="B24" s="50">
        <v>0.224115312</v>
      </c>
    </row>
    <row r="25">
      <c r="A25" s="50">
        <v>64.59999847</v>
      </c>
      <c r="B25" s="50">
        <v>-0.083819024</v>
      </c>
    </row>
    <row r="26">
      <c r="A26" s="50">
        <v>69.25</v>
      </c>
      <c r="B26" s="50">
        <v>-0.079987943</v>
      </c>
    </row>
    <row r="27">
      <c r="A27" s="50">
        <v>65.94999695</v>
      </c>
      <c r="B27" s="50">
        <v>-0.112227663</v>
      </c>
    </row>
    <row r="28">
      <c r="A28" s="50">
        <v>69.875</v>
      </c>
      <c r="B28" s="50">
        <v>0.13574183</v>
      </c>
    </row>
    <row r="29">
      <c r="A29" s="50">
        <v>61.09999847</v>
      </c>
      <c r="B29" s="50">
        <v>0.361245096</v>
      </c>
    </row>
    <row r="30">
      <c r="A30" s="50">
        <v>71.22499847</v>
      </c>
      <c r="B30" s="50">
        <v>0.102147363</v>
      </c>
    </row>
    <row r="31">
      <c r="A31" s="50">
        <v>72.40000153</v>
      </c>
      <c r="B31" s="50">
        <v>-0.024987714</v>
      </c>
    </row>
    <row r="32">
      <c r="A32" s="50">
        <v>58.57500076</v>
      </c>
      <c r="B32" s="50">
        <v>-0.164365619</v>
      </c>
    </row>
    <row r="33">
      <c r="A33" s="50">
        <v>57.90000153</v>
      </c>
      <c r="B33" s="50">
        <v>0.364203513</v>
      </c>
    </row>
    <row r="34">
      <c r="A34" s="50">
        <v>65.07499695</v>
      </c>
      <c r="B34" s="50">
        <v>-0.252852231</v>
      </c>
    </row>
    <row r="35">
      <c r="A35" s="50">
        <v>71.5</v>
      </c>
      <c r="B35" s="50">
        <v>0.080924116</v>
      </c>
    </row>
    <row r="36">
      <c r="A36" s="50">
        <v>59.125</v>
      </c>
      <c r="B36" s="50">
        <v>0.117221721</v>
      </c>
    </row>
    <row r="37">
      <c r="A37" s="50">
        <v>71.27500153</v>
      </c>
      <c r="B37" s="50">
        <v>-0.316424966</v>
      </c>
    </row>
    <row r="38">
      <c r="A38" s="50">
        <v>62.90000153</v>
      </c>
      <c r="B38" s="50">
        <v>-0.057260394</v>
      </c>
    </row>
    <row r="39">
      <c r="A39" s="50">
        <v>54.65000153</v>
      </c>
      <c r="B39" s="50">
        <v>0.139162883</v>
      </c>
    </row>
    <row r="40">
      <c r="A40" s="50">
        <v>64.27500153</v>
      </c>
      <c r="B40" s="50">
        <v>0.081259228</v>
      </c>
    </row>
    <row r="41">
      <c r="A41" s="50">
        <v>67.65000153</v>
      </c>
      <c r="B41" s="50">
        <v>-0.008475153</v>
      </c>
    </row>
    <row r="42">
      <c r="A42" s="50">
        <v>72.07499695</v>
      </c>
      <c r="B42" s="50">
        <v>0.221910581</v>
      </c>
    </row>
    <row r="43">
      <c r="A43" s="50">
        <v>61.20000076</v>
      </c>
      <c r="B43" s="50">
        <v>0.089502126</v>
      </c>
    </row>
    <row r="44">
      <c r="A44" s="50">
        <v>63.17499924</v>
      </c>
      <c r="B44" s="50">
        <v>0.518823147</v>
      </c>
    </row>
    <row r="45">
      <c r="A45" s="50">
        <v>66.75</v>
      </c>
      <c r="B45" s="50">
        <v>0.211653218</v>
      </c>
    </row>
    <row r="46">
      <c r="A46" s="50">
        <v>71.40000153</v>
      </c>
      <c r="B46" s="50">
        <v>0.140264258</v>
      </c>
    </row>
    <row r="47">
      <c r="A47" s="50">
        <v>72.84999847</v>
      </c>
      <c r="B47" s="50">
        <v>-0.004873357</v>
      </c>
    </row>
    <row r="48">
      <c r="A48" s="50">
        <v>72.125</v>
      </c>
      <c r="B48" s="50">
        <v>0.028278332</v>
      </c>
    </row>
    <row r="49">
      <c r="A49" s="50">
        <v>56.52500153</v>
      </c>
      <c r="B49" s="50">
        <v>-0.005134096</v>
      </c>
    </row>
    <row r="50">
      <c r="A50" s="50">
        <v>70.02500153</v>
      </c>
      <c r="B50" s="50">
        <v>-0.177565202</v>
      </c>
    </row>
    <row r="51">
      <c r="A51" s="50">
        <v>69.22499847</v>
      </c>
      <c r="B51" s="50">
        <v>-0.206587344</v>
      </c>
    </row>
    <row r="52">
      <c r="A52" s="50">
        <v>71.375</v>
      </c>
      <c r="B52" s="50">
        <v>-0.137060419</v>
      </c>
    </row>
    <row r="53">
      <c r="A53" s="50">
        <v>67.17500305</v>
      </c>
      <c r="B53" s="50">
        <v>-0.171969727</v>
      </c>
    </row>
    <row r="54">
      <c r="A54" s="50">
        <v>65.32499695</v>
      </c>
      <c r="B54" s="50">
        <v>-0.07043764</v>
      </c>
    </row>
    <row r="55">
      <c r="A55" s="50">
        <v>60.29999924</v>
      </c>
      <c r="B55" s="50">
        <v>0.051875819</v>
      </c>
    </row>
    <row r="56">
      <c r="A56" s="50">
        <v>55.29999924</v>
      </c>
      <c r="B56" s="50">
        <v>0.10053613</v>
      </c>
    </row>
    <row r="57">
      <c r="A57" s="50">
        <v>71.22499847</v>
      </c>
      <c r="B57" s="50">
        <v>0.101480678</v>
      </c>
    </row>
    <row r="58">
      <c r="A58" s="50">
        <v>73.92500305</v>
      </c>
      <c r="B58" s="50">
        <v>0.00342142</v>
      </c>
    </row>
    <row r="59">
      <c r="A59" s="50">
        <v>72.47499847</v>
      </c>
      <c r="B59" s="50">
        <v>0.00120831</v>
      </c>
    </row>
    <row r="60">
      <c r="A60" s="50">
        <v>72.27500153</v>
      </c>
      <c r="B60" s="50">
        <v>0.234011218</v>
      </c>
    </row>
    <row r="61">
      <c r="A61" s="50">
        <v>73.09999847</v>
      </c>
      <c r="B61" s="50">
        <v>0.128131226</v>
      </c>
    </row>
    <row r="62">
      <c r="A62" s="50">
        <v>59.84999847</v>
      </c>
      <c r="B62" s="50">
        <v>0.136041611</v>
      </c>
    </row>
    <row r="63">
      <c r="A63" s="50">
        <v>68.52500153</v>
      </c>
      <c r="B63" s="50">
        <v>0.301083535</v>
      </c>
    </row>
    <row r="64">
      <c r="A64" s="50">
        <v>57.70000076</v>
      </c>
      <c r="B64" s="50">
        <v>0.006935479</v>
      </c>
    </row>
    <row r="65">
      <c r="A65" s="50">
        <v>67.05000305</v>
      </c>
      <c r="B65" s="50">
        <v>-0.230852157</v>
      </c>
    </row>
    <row r="66">
      <c r="A66" s="50">
        <v>64.67500305</v>
      </c>
      <c r="B66" s="50">
        <v>0.427582234</v>
      </c>
    </row>
    <row r="67">
      <c r="A67" s="50">
        <v>70.40000153</v>
      </c>
      <c r="B67" s="50">
        <v>0.309394181</v>
      </c>
    </row>
    <row r="68">
      <c r="A68" s="50">
        <v>65.72499847</v>
      </c>
      <c r="B68" s="50">
        <v>0.190581053</v>
      </c>
    </row>
    <row r="69">
      <c r="A69" s="50">
        <v>67.5</v>
      </c>
      <c r="B69" s="50">
        <v>-0.051668242</v>
      </c>
    </row>
    <row r="70">
      <c r="A70" s="50">
        <v>65.59999847</v>
      </c>
      <c r="B70" s="50">
        <v>0.308950752</v>
      </c>
    </row>
    <row r="71">
      <c r="A71" s="50">
        <v>65.59999847</v>
      </c>
      <c r="B71" s="50">
        <v>-0.178986996</v>
      </c>
    </row>
    <row r="72">
      <c r="A72" s="50">
        <v>54.52500153</v>
      </c>
      <c r="B72" s="50">
        <v>-0.069513284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/>
      <c r="C1" s="6"/>
      <c r="D1" s="7"/>
      <c r="E1" s="7"/>
      <c r="F1" s="7"/>
      <c r="G1" s="7"/>
      <c r="H1" s="7"/>
      <c r="I1" s="7"/>
      <c r="K1" s="14" t="s">
        <v>185</v>
      </c>
    </row>
    <row r="2">
      <c r="A2" s="10" t="s">
        <v>176</v>
      </c>
      <c r="B2" s="10" t="s">
        <v>177</v>
      </c>
      <c r="C2" s="11" t="s">
        <v>178</v>
      </c>
      <c r="D2" s="12" t="s">
        <v>179</v>
      </c>
      <c r="E2" s="12" t="s">
        <v>180</v>
      </c>
      <c r="F2" s="12" t="s">
        <v>181</v>
      </c>
      <c r="G2" s="12" t="s">
        <v>182</v>
      </c>
      <c r="H2" s="12" t="s">
        <v>183</v>
      </c>
      <c r="I2" s="13" t="s">
        <v>184</v>
      </c>
      <c r="K2" s="15"/>
      <c r="L2" s="16" t="s">
        <v>178</v>
      </c>
      <c r="M2" s="17" t="s">
        <v>179</v>
      </c>
      <c r="N2" s="17" t="s">
        <v>180</v>
      </c>
      <c r="O2" s="17" t="s">
        <v>181</v>
      </c>
      <c r="P2" s="17" t="s">
        <v>182</v>
      </c>
      <c r="Q2" s="17" t="s">
        <v>183</v>
      </c>
      <c r="R2" s="18" t="s">
        <v>184</v>
      </c>
    </row>
    <row r="3">
      <c r="A3" s="1" t="s">
        <v>15</v>
      </c>
      <c r="B3" s="1">
        <v>2022.0</v>
      </c>
      <c r="C3" s="2">
        <v>5.212213039</v>
      </c>
      <c r="D3" s="3">
        <v>9.626482964</v>
      </c>
      <c r="E3" s="3">
        <v>0.724089622</v>
      </c>
      <c r="F3" s="3">
        <v>69.17500305</v>
      </c>
      <c r="G3" s="3">
        <v>0.802249789</v>
      </c>
      <c r="H3" s="3">
        <v>-0.065987259</v>
      </c>
      <c r="I3" s="3">
        <v>0.845501959</v>
      </c>
      <c r="K3" s="19" t="s">
        <v>178</v>
      </c>
      <c r="L3" s="20">
        <f>CORREL($C$3:$C$67, C3:C67)</f>
        <v>1</v>
      </c>
      <c r="M3" s="20">
        <f>CORREL($C$3:$C$67,D3:D67)</f>
        <v>0.7997667139</v>
      </c>
      <c r="N3" s="20">
        <f>CORREL($C$3:$C$67, E3:E67)</f>
        <v>0.8051153208</v>
      </c>
      <c r="O3" s="20">
        <f>CORREL($C$3:$C$67,F3:F67)</f>
        <v>0.7287752747</v>
      </c>
      <c r="P3" s="20">
        <f>CORREL($C$3:$C$67, G3:G67)</f>
        <v>0.4965766265</v>
      </c>
      <c r="Q3" s="20">
        <f>CORREL($C$3:$C$67,H3:H67)</f>
        <v>-0.02591072873</v>
      </c>
      <c r="R3" s="21">
        <f>CORREL($C$3:$C$67, I3:I67)</f>
        <v>-0.5774004218</v>
      </c>
    </row>
    <row r="4">
      <c r="A4" s="1" t="s">
        <v>5</v>
      </c>
      <c r="B4" s="1">
        <v>2022.0</v>
      </c>
      <c r="C4" s="2">
        <v>6.260993481</v>
      </c>
      <c r="D4" s="3">
        <v>10.01140499</v>
      </c>
      <c r="E4" s="3">
        <v>0.893329561</v>
      </c>
      <c r="F4" s="3">
        <v>67.25</v>
      </c>
      <c r="G4" s="3">
        <v>0.825188935</v>
      </c>
      <c r="H4" s="3">
        <v>-0.127506226</v>
      </c>
      <c r="I4" s="3">
        <v>0.810037434</v>
      </c>
      <c r="K4" s="22" t="s">
        <v>179</v>
      </c>
      <c r="L4" s="20">
        <f t="shared" ref="L4:R4" si="1">CORREL($D$3:$D$67,C3:C67)</f>
        <v>0.7997667139</v>
      </c>
      <c r="M4" s="20">
        <f t="shared" si="1"/>
        <v>1</v>
      </c>
      <c r="N4" s="20">
        <f t="shared" si="1"/>
        <v>0.8015826255</v>
      </c>
      <c r="O4" s="20">
        <f t="shared" si="1"/>
        <v>0.8873948293</v>
      </c>
      <c r="P4" s="20">
        <f t="shared" si="1"/>
        <v>0.3409461618</v>
      </c>
      <c r="Q4" s="20">
        <f t="shared" si="1"/>
        <v>-0.1106488354</v>
      </c>
      <c r="R4" s="21">
        <f t="shared" si="1"/>
        <v>-0.5471312015</v>
      </c>
    </row>
    <row r="5">
      <c r="A5" s="1" t="s">
        <v>36</v>
      </c>
      <c r="B5" s="1">
        <v>2022.0</v>
      </c>
      <c r="C5" s="2">
        <v>5.381942749</v>
      </c>
      <c r="D5" s="3">
        <v>9.667765617</v>
      </c>
      <c r="E5" s="3">
        <v>0.811169267</v>
      </c>
      <c r="F5" s="3">
        <v>67.92500305</v>
      </c>
      <c r="G5" s="3">
        <v>0.789598525</v>
      </c>
      <c r="H5" s="3">
        <v>-0.154325441</v>
      </c>
      <c r="I5" s="3">
        <v>0.704730451</v>
      </c>
      <c r="K5" s="22" t="s">
        <v>180</v>
      </c>
      <c r="L5" s="20">
        <f t="shared" ref="L5:R5" si="2">CORREL($E$3:$E$67, C3:C67)</f>
        <v>0.8051153208</v>
      </c>
      <c r="M5" s="20">
        <f t="shared" si="2"/>
        <v>0.8015826255</v>
      </c>
      <c r="N5" s="20">
        <f t="shared" si="2"/>
        <v>1</v>
      </c>
      <c r="O5" s="20">
        <f t="shared" si="2"/>
        <v>0.766882929</v>
      </c>
      <c r="P5" s="20">
        <f t="shared" si="2"/>
        <v>0.3693032035</v>
      </c>
      <c r="Q5" s="20">
        <f t="shared" si="2"/>
        <v>-0.009014641238</v>
      </c>
      <c r="R5" s="21">
        <f t="shared" si="2"/>
        <v>-0.3758551138</v>
      </c>
    </row>
    <row r="6">
      <c r="A6" s="1" t="s">
        <v>1</v>
      </c>
      <c r="B6" s="1">
        <v>2022.0</v>
      </c>
      <c r="C6" s="2">
        <v>7.034696102</v>
      </c>
      <c r="D6" s="3">
        <v>10.85352898</v>
      </c>
      <c r="E6" s="3">
        <v>0.941673338</v>
      </c>
      <c r="F6" s="3">
        <v>71.125</v>
      </c>
      <c r="G6" s="3">
        <v>0.853776991</v>
      </c>
      <c r="H6" s="3">
        <v>0.15346466</v>
      </c>
      <c r="I6" s="3">
        <v>0.545216978</v>
      </c>
      <c r="K6" s="22" t="s">
        <v>181</v>
      </c>
      <c r="L6" s="20">
        <f t="shared" ref="L6:R6" si="3">CORREL($F$3:$F$67, C3:C67)</f>
        <v>0.7287752747</v>
      </c>
      <c r="M6" s="20">
        <f t="shared" si="3"/>
        <v>0.8873948293</v>
      </c>
      <c r="N6" s="20">
        <f t="shared" si="3"/>
        <v>0.766882929</v>
      </c>
      <c r="O6" s="20">
        <f t="shared" si="3"/>
        <v>1</v>
      </c>
      <c r="P6" s="20">
        <f t="shared" si="3"/>
        <v>0.3368137191</v>
      </c>
      <c r="Q6" s="20">
        <f t="shared" si="3"/>
        <v>-0.1358500665</v>
      </c>
      <c r="R6" s="21">
        <f t="shared" si="3"/>
        <v>-0.4518924714</v>
      </c>
    </row>
    <row r="7">
      <c r="A7" s="1" t="s">
        <v>3</v>
      </c>
      <c r="B7" s="1">
        <v>2022.0</v>
      </c>
      <c r="C7" s="2">
        <v>6.998997211</v>
      </c>
      <c r="D7" s="3">
        <v>10.93891716</v>
      </c>
      <c r="E7" s="3">
        <v>0.876287401</v>
      </c>
      <c r="F7" s="3">
        <v>71.27500153</v>
      </c>
      <c r="G7" s="3">
        <v>0.855502605</v>
      </c>
      <c r="H7" s="3">
        <v>0.139042094</v>
      </c>
      <c r="I7" s="3">
        <v>0.524212122</v>
      </c>
      <c r="K7" s="22" t="s">
        <v>182</v>
      </c>
      <c r="L7" s="20">
        <f t="shared" ref="L7:R7" si="4">CORREL($G$3:$G$67, C3:C67)</f>
        <v>0.4965766265</v>
      </c>
      <c r="M7" s="20">
        <f t="shared" si="4"/>
        <v>0.3409461618</v>
      </c>
      <c r="N7" s="20">
        <f t="shared" si="4"/>
        <v>0.3693032035</v>
      </c>
      <c r="O7" s="20">
        <f t="shared" si="4"/>
        <v>0.3368137191</v>
      </c>
      <c r="P7" s="20">
        <f t="shared" si="4"/>
        <v>1</v>
      </c>
      <c r="Q7" s="20">
        <f t="shared" si="4"/>
        <v>0.2159734366</v>
      </c>
      <c r="R7" s="21">
        <f t="shared" si="4"/>
        <v>-0.4849010156</v>
      </c>
    </row>
    <row r="8">
      <c r="A8" s="1" t="s">
        <v>25</v>
      </c>
      <c r="B8" s="1">
        <v>2022.0</v>
      </c>
      <c r="C8" s="2">
        <v>3.407532215</v>
      </c>
      <c r="D8" s="3">
        <v>8.743256569</v>
      </c>
      <c r="E8" s="3">
        <v>0.403707534</v>
      </c>
      <c r="F8" s="3">
        <v>64.67500305</v>
      </c>
      <c r="G8" s="3">
        <v>0.86457628</v>
      </c>
      <c r="H8" s="3">
        <v>-0.054776076</v>
      </c>
      <c r="I8" s="3">
        <v>0.61687237</v>
      </c>
      <c r="K8" s="22" t="s">
        <v>183</v>
      </c>
      <c r="L8" s="20">
        <f t="shared" ref="L8:R8" si="5">CORREL($H$3:$H$67, C3:C67)</f>
        <v>-0.02591072873</v>
      </c>
      <c r="M8" s="20">
        <f t="shared" si="5"/>
        <v>-0.1106488354</v>
      </c>
      <c r="N8" s="20">
        <f t="shared" si="5"/>
        <v>-0.009014641238</v>
      </c>
      <c r="O8" s="20">
        <f t="shared" si="5"/>
        <v>-0.1358500665</v>
      </c>
      <c r="P8" s="20">
        <f t="shared" si="5"/>
        <v>0.2159734366</v>
      </c>
      <c r="Q8" s="20">
        <f t="shared" si="5"/>
        <v>1</v>
      </c>
      <c r="R8" s="21">
        <f t="shared" si="5"/>
        <v>-0.2744890446</v>
      </c>
    </row>
    <row r="9">
      <c r="A9" s="1" t="s">
        <v>3</v>
      </c>
      <c r="B9" s="1">
        <v>2022.0</v>
      </c>
      <c r="C9" s="2">
        <v>6.856874466</v>
      </c>
      <c r="D9" s="3">
        <v>10.87826824</v>
      </c>
      <c r="E9" s="3">
        <v>0.922732711</v>
      </c>
      <c r="F9" s="3">
        <v>71.05000305</v>
      </c>
      <c r="G9" s="3">
        <v>0.889889002</v>
      </c>
      <c r="H9" s="3">
        <v>0.096943997</v>
      </c>
      <c r="I9" s="3">
        <v>0.48338443</v>
      </c>
      <c r="K9" s="23" t="s">
        <v>184</v>
      </c>
      <c r="L9" s="24">
        <f t="shared" ref="L9:R9" si="6">CORREL($I$3:$I$67,C3:C67)</f>
        <v>-0.5774004218</v>
      </c>
      <c r="M9" s="24">
        <f t="shared" si="6"/>
        <v>-0.5471312015</v>
      </c>
      <c r="N9" s="24">
        <f t="shared" si="6"/>
        <v>-0.3758551138</v>
      </c>
      <c r="O9" s="24">
        <f t="shared" si="6"/>
        <v>-0.4518924714</v>
      </c>
      <c r="P9" s="24">
        <f t="shared" si="6"/>
        <v>-0.4849010156</v>
      </c>
      <c r="Q9" s="24">
        <f t="shared" si="6"/>
        <v>-0.2744890446</v>
      </c>
      <c r="R9" s="25">
        <f t="shared" si="6"/>
        <v>1</v>
      </c>
    </row>
    <row r="10">
      <c r="A10" s="1" t="s">
        <v>5</v>
      </c>
      <c r="B10" s="1">
        <v>2022.0</v>
      </c>
      <c r="C10" s="2">
        <v>5.928882122</v>
      </c>
      <c r="D10" s="3">
        <v>9.014473915</v>
      </c>
      <c r="E10" s="3">
        <v>0.823510289</v>
      </c>
      <c r="F10" s="3">
        <v>63.75</v>
      </c>
      <c r="G10" s="3">
        <v>0.86501044</v>
      </c>
      <c r="H10" s="3">
        <v>-0.080244467</v>
      </c>
      <c r="I10" s="3">
        <v>0.84024471</v>
      </c>
    </row>
    <row r="11">
      <c r="A11" s="1" t="s">
        <v>5</v>
      </c>
      <c r="B11" s="1">
        <v>2022.0</v>
      </c>
      <c r="C11" s="2">
        <v>6.257079601</v>
      </c>
      <c r="D11" s="3">
        <v>9.610548019</v>
      </c>
      <c r="E11" s="3">
        <v>0.865809739</v>
      </c>
      <c r="F11" s="3">
        <v>65.92500305</v>
      </c>
      <c r="G11" s="3">
        <v>0.82977134</v>
      </c>
      <c r="H11" s="3">
        <v>-0.060690548</v>
      </c>
      <c r="I11" s="3">
        <v>0.741963506</v>
      </c>
    </row>
    <row r="12">
      <c r="A12" s="1" t="s">
        <v>15</v>
      </c>
      <c r="B12" s="1">
        <v>2022.0</v>
      </c>
      <c r="C12" s="2">
        <v>5.378348827</v>
      </c>
      <c r="D12" s="3">
        <v>10.13758183</v>
      </c>
      <c r="E12" s="3">
        <v>0.952761054</v>
      </c>
      <c r="F12" s="3">
        <v>66.59999847</v>
      </c>
      <c r="G12" s="3">
        <v>0.741359413</v>
      </c>
      <c r="H12" s="3">
        <v>-0.145212695</v>
      </c>
      <c r="I12" s="3">
        <v>0.941625774</v>
      </c>
      <c r="K12" s="14" t="s">
        <v>186</v>
      </c>
    </row>
    <row r="13">
      <c r="A13" s="1" t="s">
        <v>47</v>
      </c>
      <c r="B13" s="1">
        <v>2022.0</v>
      </c>
      <c r="C13" s="2">
        <v>4.250280857</v>
      </c>
      <c r="D13" s="3">
        <v>8.414617538</v>
      </c>
      <c r="E13" s="3">
        <v>0.78360188</v>
      </c>
      <c r="F13" s="3">
        <v>62.09999847</v>
      </c>
      <c r="G13" s="3">
        <v>0.946244061</v>
      </c>
      <c r="H13" s="3">
        <v>0.154094294</v>
      </c>
      <c r="I13" s="3">
        <v>0.859684169</v>
      </c>
      <c r="K13" s="26"/>
      <c r="L13" s="27" t="s">
        <v>178</v>
      </c>
      <c r="M13" s="27" t="s">
        <v>179</v>
      </c>
      <c r="N13" s="27" t="s">
        <v>180</v>
      </c>
      <c r="O13" s="27" t="s">
        <v>181</v>
      </c>
      <c r="P13" s="27" t="s">
        <v>182</v>
      </c>
      <c r="Q13" s="27" t="s">
        <v>183</v>
      </c>
      <c r="R13" s="28" t="s">
        <v>184</v>
      </c>
    </row>
    <row r="14">
      <c r="A14" s="1" t="s">
        <v>42</v>
      </c>
      <c r="B14" s="1">
        <v>2022.0</v>
      </c>
      <c r="C14" s="2">
        <v>4.712408066</v>
      </c>
      <c r="D14" s="3">
        <v>8.227441788</v>
      </c>
      <c r="E14" s="3">
        <v>0.629108608</v>
      </c>
      <c r="F14" s="3">
        <v>56.52500153</v>
      </c>
      <c r="G14" s="3">
        <v>0.674506366</v>
      </c>
      <c r="H14" s="3">
        <v>0.025319204</v>
      </c>
      <c r="I14" s="3">
        <v>0.849325359</v>
      </c>
      <c r="K14" s="29" t="s">
        <v>178</v>
      </c>
      <c r="L14" s="30">
        <v>1.0000000000000002</v>
      </c>
      <c r="M14" s="30">
        <v>0.8141827442392522</v>
      </c>
      <c r="N14" s="30">
        <v>0.8078085179503747</v>
      </c>
      <c r="O14" s="30">
        <v>0.786137149219409</v>
      </c>
      <c r="P14" s="30">
        <v>0.5373562055191814</v>
      </c>
      <c r="Q14" s="30">
        <v>0.038661421831202664</v>
      </c>
      <c r="R14" s="31">
        <v>-0.49362639652532697</v>
      </c>
    </row>
    <row r="15">
      <c r="A15" s="1" t="s">
        <v>1</v>
      </c>
      <c r="B15" s="1">
        <v>2022.0</v>
      </c>
      <c r="C15" s="2">
        <v>6.917935371</v>
      </c>
      <c r="D15" s="3">
        <v>10.80336666</v>
      </c>
      <c r="E15" s="3">
        <v>0.929101527</v>
      </c>
      <c r="F15" s="3">
        <v>71.44999695</v>
      </c>
      <c r="G15" s="3">
        <v>0.838263929</v>
      </c>
      <c r="H15" s="3">
        <v>0.221541926</v>
      </c>
      <c r="I15" s="3">
        <v>0.44200018</v>
      </c>
      <c r="K15" s="29" t="s">
        <v>179</v>
      </c>
      <c r="L15" s="30">
        <v>0.8141827442392522</v>
      </c>
      <c r="M15" s="30">
        <v>0.9999999999999997</v>
      </c>
      <c r="N15" s="30">
        <v>0.8156662410220712</v>
      </c>
      <c r="O15" s="30">
        <v>0.8790280644208414</v>
      </c>
      <c r="P15" s="30">
        <v>0.40025734516962086</v>
      </c>
      <c r="Q15" s="30">
        <v>-0.07645427490110805</v>
      </c>
      <c r="R15" s="31">
        <v>-0.4697301206357171</v>
      </c>
    </row>
    <row r="16">
      <c r="A16" s="1" t="s">
        <v>42</v>
      </c>
      <c r="B16" s="1">
        <v>2022.0</v>
      </c>
      <c r="C16" s="2">
        <v>4.396646023</v>
      </c>
      <c r="D16" s="3">
        <v>7.261128902</v>
      </c>
      <c r="E16" s="3">
        <v>0.719671786</v>
      </c>
      <c r="F16" s="3">
        <v>53.125</v>
      </c>
      <c r="G16" s="3">
        <v>0.679479539</v>
      </c>
      <c r="H16" s="3">
        <v>0.221161678</v>
      </c>
      <c r="I16" s="3">
        <v>0.805424452</v>
      </c>
      <c r="K16" s="29" t="s">
        <v>180</v>
      </c>
      <c r="L16" s="30">
        <v>0.8078085179503747</v>
      </c>
      <c r="M16" s="30">
        <v>0.8156662410220712</v>
      </c>
      <c r="N16" s="30">
        <v>1.0000000000000004</v>
      </c>
      <c r="O16" s="30">
        <v>0.7778147880382225</v>
      </c>
      <c r="P16" s="30">
        <v>0.4436019948309487</v>
      </c>
      <c r="Q16" s="30">
        <v>0.0279774160445933</v>
      </c>
      <c r="R16" s="31">
        <v>-0.28054808378535495</v>
      </c>
    </row>
    <row r="17">
      <c r="A17" s="1" t="s">
        <v>5</v>
      </c>
      <c r="B17" s="1">
        <v>2022.0</v>
      </c>
      <c r="C17" s="2">
        <v>6.415198803</v>
      </c>
      <c r="D17" s="3">
        <v>10.15356255</v>
      </c>
      <c r="E17" s="3">
        <v>0.886761963</v>
      </c>
      <c r="F17" s="3">
        <v>70.44999695</v>
      </c>
      <c r="G17" s="3">
        <v>0.793485582</v>
      </c>
      <c r="H17" s="3">
        <v>-0.010977617</v>
      </c>
      <c r="I17" s="3">
        <v>0.796396375</v>
      </c>
      <c r="K17" s="29" t="s">
        <v>181</v>
      </c>
      <c r="L17" s="30">
        <v>0.786137149219409</v>
      </c>
      <c r="M17" s="30">
        <v>0.8790280644208414</v>
      </c>
      <c r="N17" s="30">
        <v>0.7778147880382225</v>
      </c>
      <c r="O17" s="30">
        <v>0.9999999999999998</v>
      </c>
      <c r="P17" s="30">
        <v>0.4021836876686856</v>
      </c>
      <c r="Q17" s="30">
        <v>-0.049061435345613545</v>
      </c>
      <c r="R17" s="31">
        <v>-0.3945244836835276</v>
      </c>
    </row>
    <row r="18">
      <c r="A18" s="1" t="s">
        <v>5</v>
      </c>
      <c r="B18" s="1">
        <v>2022.0</v>
      </c>
      <c r="C18" s="2">
        <v>5.891712189</v>
      </c>
      <c r="D18" s="3">
        <v>9.659547806</v>
      </c>
      <c r="E18" s="3">
        <v>0.87694943</v>
      </c>
      <c r="F18" s="3">
        <v>69.52500153</v>
      </c>
      <c r="G18" s="3">
        <v>0.799183786</v>
      </c>
      <c r="H18" s="3">
        <v>-0.161807224</v>
      </c>
      <c r="I18" s="3">
        <v>0.862641215</v>
      </c>
      <c r="K18" s="29" t="s">
        <v>182</v>
      </c>
      <c r="L18" s="30">
        <v>0.5373562055191814</v>
      </c>
      <c r="M18" s="30">
        <v>0.40025734516962086</v>
      </c>
      <c r="N18" s="30">
        <v>0.4436019948309487</v>
      </c>
      <c r="O18" s="30">
        <v>0.4021836876686856</v>
      </c>
      <c r="P18" s="30">
        <v>0.9999999999999994</v>
      </c>
      <c r="Q18" s="30">
        <v>0.23732915939136184</v>
      </c>
      <c r="R18" s="31">
        <v>-0.4504988265237509</v>
      </c>
    </row>
    <row r="19">
      <c r="A19" s="1" t="s">
        <v>42</v>
      </c>
      <c r="B19" s="1">
        <v>2022.0</v>
      </c>
      <c r="C19" s="2">
        <v>5.804918766</v>
      </c>
      <c r="D19" s="3">
        <v>8.077151299</v>
      </c>
      <c r="E19" s="3">
        <v>0.646345079</v>
      </c>
      <c r="F19" s="3">
        <v>57.17499924</v>
      </c>
      <c r="G19" s="3">
        <v>0.69769448</v>
      </c>
      <c r="H19" s="3">
        <v>0.027624207</v>
      </c>
      <c r="I19" s="3">
        <v>0.759754062</v>
      </c>
      <c r="K19" s="29" t="s">
        <v>183</v>
      </c>
      <c r="L19" s="30">
        <v>0.038661421831202664</v>
      </c>
      <c r="M19" s="30">
        <v>-0.07645427490110805</v>
      </c>
      <c r="N19" s="30">
        <v>0.0279774160445933</v>
      </c>
      <c r="O19" s="30">
        <v>-0.049061435345613545</v>
      </c>
      <c r="P19" s="30">
        <v>0.23732915939136184</v>
      </c>
      <c r="Q19" s="30">
        <v>1.0000000000000004</v>
      </c>
      <c r="R19" s="31">
        <v>-0.28387387085416144</v>
      </c>
    </row>
    <row r="20">
      <c r="A20" s="1" t="s">
        <v>5</v>
      </c>
      <c r="B20" s="1">
        <v>2022.0</v>
      </c>
      <c r="C20" s="2">
        <v>7.076658249</v>
      </c>
      <c r="D20" s="3">
        <v>9.997837067</v>
      </c>
      <c r="E20" s="3">
        <v>0.901608407</v>
      </c>
      <c r="F20" s="3">
        <v>70.0</v>
      </c>
      <c r="G20" s="3">
        <v>0.910026312</v>
      </c>
      <c r="H20" s="3">
        <v>-0.047002032</v>
      </c>
      <c r="I20" s="3">
        <v>0.750560999</v>
      </c>
      <c r="K20" s="32" t="s">
        <v>184</v>
      </c>
      <c r="L20" s="33">
        <v>-0.49362639652532697</v>
      </c>
      <c r="M20" s="33">
        <v>-0.4697301206357171</v>
      </c>
      <c r="N20" s="33">
        <v>-0.28054808378535495</v>
      </c>
      <c r="O20" s="33">
        <v>-0.3945244836835276</v>
      </c>
      <c r="P20" s="33">
        <v>-0.4504988265237509</v>
      </c>
      <c r="Q20" s="33">
        <v>-0.28387387085416144</v>
      </c>
      <c r="R20" s="34">
        <v>1.0</v>
      </c>
    </row>
    <row r="21">
      <c r="A21" s="1" t="s">
        <v>15</v>
      </c>
      <c r="B21" s="1">
        <v>2022.0</v>
      </c>
      <c r="C21" s="2">
        <v>5.578691483</v>
      </c>
      <c r="D21" s="3">
        <v>10.4582634</v>
      </c>
      <c r="E21" s="3">
        <v>0.90998435</v>
      </c>
      <c r="F21" s="3">
        <v>69.125</v>
      </c>
      <c r="G21" s="3">
        <v>0.593485951</v>
      </c>
      <c r="H21" s="3">
        <v>-0.212666839</v>
      </c>
      <c r="I21" s="3">
        <v>0.87508148</v>
      </c>
    </row>
    <row r="22">
      <c r="A22" s="1" t="s">
        <v>3</v>
      </c>
      <c r="B22" s="1">
        <v>2022.0</v>
      </c>
      <c r="C22" s="2">
        <v>7.54496479</v>
      </c>
      <c r="D22" s="3">
        <v>10.99429893</v>
      </c>
      <c r="E22" s="3">
        <v>0.970306337</v>
      </c>
      <c r="F22" s="3">
        <v>71.375</v>
      </c>
      <c r="G22" s="3">
        <v>0.929547489</v>
      </c>
      <c r="H22" s="3">
        <v>0.224115312</v>
      </c>
      <c r="I22" s="3">
        <v>0.203140497</v>
      </c>
    </row>
    <row r="23">
      <c r="A23" s="1" t="s">
        <v>5</v>
      </c>
      <c r="B23" s="1">
        <v>2022.0</v>
      </c>
      <c r="C23" s="2">
        <v>5.518415928</v>
      </c>
      <c r="D23" s="3">
        <v>9.873703003</v>
      </c>
      <c r="E23" s="3">
        <v>0.820422471</v>
      </c>
      <c r="F23" s="3">
        <v>64.59999847</v>
      </c>
      <c r="G23" s="3">
        <v>0.853301883</v>
      </c>
      <c r="H23" s="3">
        <v>-0.083819024</v>
      </c>
      <c r="I23" s="3">
        <v>0.655976236</v>
      </c>
    </row>
    <row r="24">
      <c r="A24" s="1" t="s">
        <v>5</v>
      </c>
      <c r="B24" s="1">
        <v>2022.0</v>
      </c>
      <c r="C24" s="2">
        <v>5.887132168</v>
      </c>
      <c r="D24" s="3">
        <v>9.290071487</v>
      </c>
      <c r="E24" s="3">
        <v>0.825139701</v>
      </c>
      <c r="F24" s="3">
        <v>69.25</v>
      </c>
      <c r="G24" s="3">
        <v>0.758587241</v>
      </c>
      <c r="H24" s="3">
        <v>-0.079987943</v>
      </c>
      <c r="I24" s="3">
        <v>0.865789473</v>
      </c>
    </row>
    <row r="25">
      <c r="A25" s="1" t="s">
        <v>5</v>
      </c>
      <c r="B25" s="1">
        <v>2022.0</v>
      </c>
      <c r="C25" s="2">
        <v>6.492156029</v>
      </c>
      <c r="D25" s="3">
        <v>9.134880066</v>
      </c>
      <c r="E25" s="3">
        <v>0.772380829</v>
      </c>
      <c r="F25" s="3">
        <v>65.94999695</v>
      </c>
      <c r="G25" s="3">
        <v>0.914063275</v>
      </c>
      <c r="H25" s="3">
        <v>-0.112227663</v>
      </c>
      <c r="I25" s="3">
        <v>0.621097445</v>
      </c>
    </row>
    <row r="26">
      <c r="A26" s="1" t="s">
        <v>15</v>
      </c>
      <c r="B26" s="1">
        <v>2022.0</v>
      </c>
      <c r="C26" s="2">
        <v>6.357114315</v>
      </c>
      <c r="D26" s="3">
        <v>10.57135296</v>
      </c>
      <c r="E26" s="3">
        <v>0.933332503</v>
      </c>
      <c r="F26" s="3">
        <v>69.875</v>
      </c>
      <c r="G26" s="3">
        <v>0.903950691</v>
      </c>
      <c r="H26" s="3">
        <v>0.13574183</v>
      </c>
      <c r="I26" s="3">
        <v>0.39030093</v>
      </c>
    </row>
    <row r="27">
      <c r="A27" s="1" t="s">
        <v>42</v>
      </c>
      <c r="B27" s="1">
        <v>2022.0</v>
      </c>
      <c r="C27" s="2">
        <v>3.628071547</v>
      </c>
      <c r="D27" s="3">
        <v>7.757498741</v>
      </c>
      <c r="E27" s="3">
        <v>0.740167618</v>
      </c>
      <c r="F27" s="3">
        <v>61.09999847</v>
      </c>
      <c r="G27" s="3">
        <v>0.67365855</v>
      </c>
      <c r="H27" s="3">
        <v>0.361245096</v>
      </c>
      <c r="I27" s="3">
        <v>0.793105245</v>
      </c>
    </row>
    <row r="28">
      <c r="A28" s="1" t="s">
        <v>3</v>
      </c>
      <c r="B28" s="1">
        <v>2022.0</v>
      </c>
      <c r="C28" s="2">
        <v>7.728998184</v>
      </c>
      <c r="D28" s="3">
        <v>10.81419277</v>
      </c>
      <c r="E28" s="3">
        <v>0.974395156</v>
      </c>
      <c r="F28" s="3">
        <v>71.22499847</v>
      </c>
      <c r="G28" s="3">
        <v>0.958609104</v>
      </c>
      <c r="H28" s="3">
        <v>0.102147363</v>
      </c>
      <c r="I28" s="3">
        <v>0.190206692</v>
      </c>
    </row>
    <row r="29">
      <c r="A29" s="1" t="s">
        <v>3</v>
      </c>
      <c r="B29" s="1">
        <v>2022.0</v>
      </c>
      <c r="C29" s="2">
        <v>6.613806725</v>
      </c>
      <c r="D29" s="3">
        <v>10.7368784</v>
      </c>
      <c r="E29" s="3">
        <v>0.865514636</v>
      </c>
      <c r="F29" s="3">
        <v>72.40000153</v>
      </c>
      <c r="G29" s="3">
        <v>0.798249364</v>
      </c>
      <c r="H29" s="3">
        <v>-0.024987714</v>
      </c>
      <c r="I29" s="3">
        <v>0.532776713</v>
      </c>
    </row>
    <row r="30">
      <c r="A30" s="1" t="s">
        <v>42</v>
      </c>
      <c r="B30" s="1">
        <v>2022.0</v>
      </c>
      <c r="C30" s="2">
        <v>5.139500618</v>
      </c>
      <c r="D30" s="3">
        <v>9.539199829</v>
      </c>
      <c r="E30" s="3">
        <v>0.775247753</v>
      </c>
      <c r="F30" s="3">
        <v>58.57500076</v>
      </c>
      <c r="G30" s="3">
        <v>0.69927603</v>
      </c>
      <c r="H30" s="3">
        <v>-0.164365619</v>
      </c>
      <c r="I30" s="3">
        <v>0.802774906</v>
      </c>
    </row>
    <row r="31">
      <c r="A31" s="1" t="s">
        <v>42</v>
      </c>
      <c r="B31" s="1">
        <v>2022.0</v>
      </c>
      <c r="C31" s="2">
        <v>4.279441357</v>
      </c>
      <c r="D31" s="3">
        <v>7.647816658</v>
      </c>
      <c r="E31" s="3">
        <v>0.587696254</v>
      </c>
      <c r="F31" s="3">
        <v>57.90000153</v>
      </c>
      <c r="G31" s="3">
        <v>0.599087417</v>
      </c>
      <c r="H31" s="3">
        <v>0.364203513</v>
      </c>
      <c r="I31" s="3">
        <v>0.883752167</v>
      </c>
    </row>
    <row r="32">
      <c r="A32" s="1" t="s">
        <v>36</v>
      </c>
      <c r="B32" s="1">
        <v>2022.0</v>
      </c>
      <c r="C32" s="2">
        <v>5.292755127</v>
      </c>
      <c r="D32" s="3">
        <v>9.746482849</v>
      </c>
      <c r="E32" s="3">
        <v>0.754490972</v>
      </c>
      <c r="F32" s="3">
        <v>65.07499695</v>
      </c>
      <c r="G32" s="3">
        <v>0.820903182</v>
      </c>
      <c r="H32" s="3">
        <v>-0.252852231</v>
      </c>
      <c r="I32" s="3">
        <v>0.65517211</v>
      </c>
    </row>
    <row r="33">
      <c r="A33" s="1" t="s">
        <v>3</v>
      </c>
      <c r="B33" s="1">
        <v>2022.0</v>
      </c>
      <c r="C33" s="2">
        <v>6.608206749</v>
      </c>
      <c r="D33" s="3">
        <v>10.89852619</v>
      </c>
      <c r="E33" s="3">
        <v>0.915808022</v>
      </c>
      <c r="F33" s="3">
        <v>71.5</v>
      </c>
      <c r="G33" s="3">
        <v>0.895221889</v>
      </c>
      <c r="H33" s="3">
        <v>0.080924116</v>
      </c>
      <c r="I33" s="3">
        <v>0.41657716</v>
      </c>
    </row>
    <row r="34">
      <c r="A34" s="1" t="s">
        <v>42</v>
      </c>
      <c r="B34" s="1">
        <v>2022.0</v>
      </c>
      <c r="C34" s="2">
        <v>4.190854549</v>
      </c>
      <c r="D34" s="3">
        <v>8.615270615</v>
      </c>
      <c r="E34" s="3">
        <v>0.628161311</v>
      </c>
      <c r="F34" s="3">
        <v>59.125</v>
      </c>
      <c r="G34" s="3">
        <v>0.786439955</v>
      </c>
      <c r="H34" s="3">
        <v>0.117221721</v>
      </c>
      <c r="I34" s="3">
        <v>0.908888876</v>
      </c>
    </row>
    <row r="35">
      <c r="A35" s="1" t="s">
        <v>3</v>
      </c>
      <c r="B35" s="1">
        <v>2022.0</v>
      </c>
      <c r="C35" s="2">
        <v>5.90045929</v>
      </c>
      <c r="D35" s="3">
        <v>10.36369228</v>
      </c>
      <c r="E35" s="3">
        <v>0.875312984</v>
      </c>
      <c r="F35" s="3">
        <v>71.27500153</v>
      </c>
      <c r="G35" s="3">
        <v>0.562556148</v>
      </c>
      <c r="H35" s="3">
        <v>-0.316424966</v>
      </c>
      <c r="I35" s="3">
        <v>0.874286056</v>
      </c>
    </row>
    <row r="36">
      <c r="A36" s="1" t="s">
        <v>5</v>
      </c>
      <c r="B36" s="1">
        <v>2022.0</v>
      </c>
      <c r="C36" s="2">
        <v>6.150331497</v>
      </c>
      <c r="D36" s="3">
        <v>9.115709305</v>
      </c>
      <c r="E36" s="3">
        <v>0.806016386</v>
      </c>
      <c r="F36" s="3">
        <v>62.90000153</v>
      </c>
      <c r="G36" s="3">
        <v>0.856143475</v>
      </c>
      <c r="H36" s="3">
        <v>-0.057260394</v>
      </c>
      <c r="I36" s="3">
        <v>0.835372388</v>
      </c>
    </row>
    <row r="37">
      <c r="A37" s="1" t="s">
        <v>42</v>
      </c>
      <c r="B37" s="1">
        <v>2022.0</v>
      </c>
      <c r="C37" s="2">
        <v>5.317492962</v>
      </c>
      <c r="D37" s="3">
        <v>7.899697304</v>
      </c>
      <c r="E37" s="3">
        <v>0.582017422</v>
      </c>
      <c r="F37" s="3">
        <v>54.65000153</v>
      </c>
      <c r="G37" s="3">
        <v>0.729232073</v>
      </c>
      <c r="H37" s="3">
        <v>0.139162883</v>
      </c>
      <c r="I37" s="3">
        <v>0.770350397</v>
      </c>
    </row>
    <row r="38">
      <c r="A38" s="1" t="s">
        <v>5</v>
      </c>
      <c r="B38" s="1">
        <v>2022.0</v>
      </c>
      <c r="C38" s="2">
        <v>5.931803703</v>
      </c>
      <c r="D38" s="3">
        <v>8.644883156</v>
      </c>
      <c r="E38" s="3">
        <v>0.728614807</v>
      </c>
      <c r="F38" s="3">
        <v>64.27500153</v>
      </c>
      <c r="G38" s="3">
        <v>0.851199389</v>
      </c>
      <c r="H38" s="3">
        <v>0.081259228</v>
      </c>
      <c r="I38" s="3">
        <v>0.834249735</v>
      </c>
    </row>
    <row r="39">
      <c r="A39" s="1" t="s">
        <v>15</v>
      </c>
      <c r="B39" s="1">
        <v>2022.0</v>
      </c>
      <c r="C39" s="2">
        <v>5.861183167</v>
      </c>
      <c r="D39" s="3">
        <v>10.48420715</v>
      </c>
      <c r="E39" s="3">
        <v>0.937058866</v>
      </c>
      <c r="F39" s="3">
        <v>67.65000153</v>
      </c>
      <c r="G39" s="3">
        <v>0.775502026</v>
      </c>
      <c r="H39" s="3">
        <v>-0.008475153</v>
      </c>
      <c r="I39" s="3">
        <v>0.848249376</v>
      </c>
    </row>
    <row r="40">
      <c r="A40" s="1" t="s">
        <v>3</v>
      </c>
      <c r="B40" s="1">
        <v>2022.0</v>
      </c>
      <c r="C40" s="2">
        <v>7.448794365</v>
      </c>
      <c r="D40" s="3">
        <v>10.935112</v>
      </c>
      <c r="E40" s="3">
        <v>0.984801114</v>
      </c>
      <c r="F40" s="3">
        <v>72.07499695</v>
      </c>
      <c r="G40" s="3">
        <v>0.935669005</v>
      </c>
      <c r="H40" s="3">
        <v>0.221910581</v>
      </c>
      <c r="I40" s="3">
        <v>0.692434132</v>
      </c>
    </row>
    <row r="41">
      <c r="A41" s="1" t="s">
        <v>25</v>
      </c>
      <c r="B41" s="1">
        <v>2022.0</v>
      </c>
      <c r="C41" s="2">
        <v>3.929816246</v>
      </c>
      <c r="D41" s="3">
        <v>8.849925041</v>
      </c>
      <c r="E41" s="3">
        <v>0.608045101</v>
      </c>
      <c r="F41" s="3">
        <v>61.20000076</v>
      </c>
      <c r="G41" s="3">
        <v>0.893131018</v>
      </c>
      <c r="H41" s="3">
        <v>0.089502126</v>
      </c>
      <c r="I41" s="3">
        <v>0.770741999</v>
      </c>
    </row>
    <row r="42">
      <c r="A42" s="1" t="s">
        <v>47</v>
      </c>
      <c r="B42" s="1">
        <v>2022.0</v>
      </c>
      <c r="C42" s="2">
        <v>5.584685802</v>
      </c>
      <c r="D42" s="3">
        <v>9.425395966</v>
      </c>
      <c r="E42" s="3">
        <v>0.834076643</v>
      </c>
      <c r="F42" s="3">
        <v>63.17499924</v>
      </c>
      <c r="G42" s="3">
        <v>0.903250694</v>
      </c>
      <c r="H42" s="3">
        <v>0.518823147</v>
      </c>
      <c r="I42" s="3">
        <v>0.861708522</v>
      </c>
    </row>
    <row r="43">
      <c r="A43" s="1" t="s">
        <v>10</v>
      </c>
      <c r="B43" s="1">
        <v>2022.0</v>
      </c>
      <c r="C43" s="2">
        <v>4.976995468</v>
      </c>
      <c r="D43" s="3">
        <v>9.637630463</v>
      </c>
      <c r="E43" s="3">
        <v>0.800070286</v>
      </c>
      <c r="F43" s="3">
        <v>66.75</v>
      </c>
      <c r="G43" s="3">
        <v>0.570203483</v>
      </c>
      <c r="H43" s="3">
        <v>0.211653218</v>
      </c>
      <c r="I43" s="3">
        <v>0.766079903</v>
      </c>
    </row>
    <row r="44">
      <c r="A44" s="1" t="s">
        <v>3</v>
      </c>
      <c r="B44" s="1">
        <v>2022.0</v>
      </c>
      <c r="C44" s="2">
        <v>6.869863987</v>
      </c>
      <c r="D44" s="3">
        <v>11.62491417</v>
      </c>
      <c r="E44" s="3">
        <v>0.906079292</v>
      </c>
      <c r="F44" s="3">
        <v>71.40000153</v>
      </c>
      <c r="G44" s="3">
        <v>0.895009518</v>
      </c>
      <c r="H44" s="3">
        <v>0.140264258</v>
      </c>
      <c r="I44" s="3">
        <v>0.357812256</v>
      </c>
    </row>
    <row r="45">
      <c r="A45" s="1" t="s">
        <v>10</v>
      </c>
      <c r="B45" s="1">
        <v>2022.0</v>
      </c>
      <c r="C45" s="2">
        <v>7.662397385</v>
      </c>
      <c r="D45" s="3">
        <v>10.69227314</v>
      </c>
      <c r="E45" s="3">
        <v>0.95365274</v>
      </c>
      <c r="F45" s="3">
        <v>72.84999847</v>
      </c>
      <c r="G45" s="3">
        <v>0.774947405</v>
      </c>
      <c r="H45" s="3">
        <v>-0.004873357</v>
      </c>
      <c r="I45" s="3">
        <v>0.654698849</v>
      </c>
    </row>
    <row r="46">
      <c r="A46" s="1" t="s">
        <v>3</v>
      </c>
      <c r="B46" s="1">
        <v>2022.0</v>
      </c>
      <c r="C46" s="2">
        <v>6.258476734</v>
      </c>
      <c r="D46" s="3">
        <v>10.68542004</v>
      </c>
      <c r="E46" s="3">
        <v>0.869363606</v>
      </c>
      <c r="F46" s="3">
        <v>72.125</v>
      </c>
      <c r="G46" s="3">
        <v>0.710519016</v>
      </c>
      <c r="H46" s="3">
        <v>0.028278332</v>
      </c>
      <c r="I46" s="3">
        <v>0.818708301</v>
      </c>
    </row>
    <row r="47">
      <c r="A47" s="1" t="s">
        <v>42</v>
      </c>
      <c r="B47" s="1">
        <v>2022.0</v>
      </c>
      <c r="C47" s="2">
        <v>4.84867382</v>
      </c>
      <c r="D47" s="3">
        <v>8.611810684</v>
      </c>
      <c r="E47" s="3">
        <v>0.536297083</v>
      </c>
      <c r="F47" s="3">
        <v>56.52500153</v>
      </c>
      <c r="G47" s="3">
        <v>0.713349819</v>
      </c>
      <c r="H47" s="3">
        <v>-0.005134096</v>
      </c>
      <c r="I47" s="3">
        <v>0.742839873</v>
      </c>
    </row>
    <row r="48">
      <c r="A48" s="1" t="s">
        <v>5</v>
      </c>
      <c r="B48" s="1">
        <v>2022.0</v>
      </c>
      <c r="C48" s="2">
        <v>5.892068863</v>
      </c>
      <c r="D48" s="3">
        <v>9.448805809</v>
      </c>
      <c r="E48" s="3">
        <v>0.822743475</v>
      </c>
      <c r="F48" s="3">
        <v>70.02500153</v>
      </c>
      <c r="G48" s="3">
        <v>0.764267087</v>
      </c>
      <c r="H48" s="3">
        <v>-0.177565202</v>
      </c>
      <c r="I48" s="3">
        <v>0.88399142</v>
      </c>
    </row>
    <row r="49">
      <c r="A49" s="1" t="s">
        <v>15</v>
      </c>
      <c r="B49" s="1">
        <v>2022.0</v>
      </c>
      <c r="C49" s="2">
        <v>6.666265011</v>
      </c>
      <c r="D49" s="3">
        <v>10.50880241</v>
      </c>
      <c r="E49" s="3">
        <v>0.886446774</v>
      </c>
      <c r="F49" s="3">
        <v>69.22499847</v>
      </c>
      <c r="G49" s="3">
        <v>0.800018609</v>
      </c>
      <c r="H49" s="3">
        <v>-0.206587344</v>
      </c>
      <c r="I49" s="3">
        <v>0.667024732</v>
      </c>
    </row>
    <row r="50">
      <c r="A50" s="1" t="s">
        <v>3</v>
      </c>
      <c r="B50" s="1">
        <v>2022.0</v>
      </c>
      <c r="C50" s="2">
        <v>5.952542782</v>
      </c>
      <c r="D50" s="3">
        <v>10.48707771</v>
      </c>
      <c r="E50" s="3">
        <v>0.862344146</v>
      </c>
      <c r="F50" s="3">
        <v>71.375</v>
      </c>
      <c r="G50" s="3">
        <v>0.903218091</v>
      </c>
      <c r="H50" s="3">
        <v>-0.137060419</v>
      </c>
      <c r="I50" s="3">
        <v>0.892955482</v>
      </c>
    </row>
    <row r="51">
      <c r="A51" s="1" t="s">
        <v>15</v>
      </c>
      <c r="B51" s="1">
        <v>2022.0</v>
      </c>
      <c r="C51" s="2">
        <v>6.436973572</v>
      </c>
      <c r="D51" s="3">
        <v>10.40412903</v>
      </c>
      <c r="E51" s="3">
        <v>0.83033675</v>
      </c>
      <c r="F51" s="3">
        <v>67.17500305</v>
      </c>
      <c r="G51" s="3">
        <v>0.836366534</v>
      </c>
      <c r="H51" s="3">
        <v>-0.171969727</v>
      </c>
      <c r="I51" s="3">
        <v>0.941487908</v>
      </c>
    </row>
    <row r="52">
      <c r="A52" s="1" t="s">
        <v>36</v>
      </c>
      <c r="B52" s="1">
        <v>2022.0</v>
      </c>
      <c r="C52" s="2">
        <v>6.044072628</v>
      </c>
      <c r="D52" s="3">
        <v>10.20286655</v>
      </c>
      <c r="E52" s="3">
        <v>0.919851005</v>
      </c>
      <c r="F52" s="3">
        <v>65.32499695</v>
      </c>
      <c r="G52" s="3">
        <v>0.776063859</v>
      </c>
      <c r="H52" s="3">
        <v>-0.07043764</v>
      </c>
      <c r="I52" s="3">
        <v>0.766522646</v>
      </c>
    </row>
    <row r="53">
      <c r="A53" s="1" t="s">
        <v>42</v>
      </c>
      <c r="B53" s="1">
        <v>2022.0</v>
      </c>
      <c r="C53" s="2">
        <v>4.90681982</v>
      </c>
      <c r="D53" s="3">
        <v>8.180175781</v>
      </c>
      <c r="E53" s="3">
        <v>0.609188676</v>
      </c>
      <c r="F53" s="3">
        <v>60.29999924</v>
      </c>
      <c r="G53" s="3">
        <v>0.758471966</v>
      </c>
      <c r="H53" s="3">
        <v>0.051875819</v>
      </c>
      <c r="I53" s="3">
        <v>0.854231179</v>
      </c>
    </row>
    <row r="54">
      <c r="A54" s="1" t="s">
        <v>42</v>
      </c>
      <c r="B54" s="1">
        <v>2022.0</v>
      </c>
      <c r="C54" s="2">
        <v>2.560429573</v>
      </c>
      <c r="D54" s="3">
        <v>7.401130676</v>
      </c>
      <c r="E54" s="3">
        <v>0.502167702</v>
      </c>
      <c r="F54" s="3">
        <v>55.29999924</v>
      </c>
      <c r="G54" s="3">
        <v>0.659596384</v>
      </c>
      <c r="H54" s="3">
        <v>0.10053613</v>
      </c>
      <c r="I54" s="3">
        <v>0.861837387</v>
      </c>
    </row>
    <row r="55">
      <c r="A55" s="1" t="s">
        <v>15</v>
      </c>
      <c r="B55" s="1">
        <v>2022.0</v>
      </c>
      <c r="C55" s="2">
        <v>6.723397732</v>
      </c>
      <c r="D55" s="3">
        <v>10.64416504</v>
      </c>
      <c r="E55" s="3">
        <v>0.941756725</v>
      </c>
      <c r="F55" s="3">
        <v>71.22499847</v>
      </c>
      <c r="G55" s="3">
        <v>0.930381835</v>
      </c>
      <c r="H55" s="3">
        <v>0.101480678</v>
      </c>
      <c r="I55" s="3">
        <v>0.762208223</v>
      </c>
    </row>
    <row r="56">
      <c r="A56" s="1" t="s">
        <v>19</v>
      </c>
      <c r="B56" s="1">
        <v>2022.0</v>
      </c>
      <c r="C56" s="2">
        <v>5.950013638</v>
      </c>
      <c r="D56" s="3">
        <v>10.72598648</v>
      </c>
      <c r="E56" s="3">
        <v>0.81003511</v>
      </c>
      <c r="F56" s="3">
        <v>73.92500305</v>
      </c>
      <c r="G56" s="3">
        <v>0.723479927</v>
      </c>
      <c r="H56" s="3">
        <v>0.00342142</v>
      </c>
      <c r="I56" s="3">
        <v>0.747344434</v>
      </c>
    </row>
    <row r="57">
      <c r="A57" s="1" t="s">
        <v>3</v>
      </c>
      <c r="B57" s="1">
        <v>2022.0</v>
      </c>
      <c r="C57" s="2">
        <v>6.336902142</v>
      </c>
      <c r="D57" s="3">
        <v>10.58749199</v>
      </c>
      <c r="E57" s="3">
        <v>0.933899879</v>
      </c>
      <c r="F57" s="3">
        <v>72.47499847</v>
      </c>
      <c r="G57" s="3">
        <v>0.781408846</v>
      </c>
      <c r="H57" s="3">
        <v>0.00120831</v>
      </c>
      <c r="I57" s="3">
        <v>0.673111916</v>
      </c>
    </row>
    <row r="58">
      <c r="A58" s="1" t="s">
        <v>3</v>
      </c>
      <c r="B58" s="1">
        <v>2022.0</v>
      </c>
      <c r="C58" s="2">
        <v>7.431214333</v>
      </c>
      <c r="D58" s="3">
        <v>10.91266155</v>
      </c>
      <c r="E58" s="3">
        <v>0.949338436</v>
      </c>
      <c r="F58" s="3">
        <v>72.27500153</v>
      </c>
      <c r="G58" s="3">
        <v>0.939461946</v>
      </c>
      <c r="H58" s="3">
        <v>0.234011218</v>
      </c>
      <c r="I58" s="3">
        <v>0.213236347</v>
      </c>
    </row>
    <row r="59">
      <c r="A59" s="1" t="s">
        <v>3</v>
      </c>
      <c r="B59" s="1">
        <v>2022.0</v>
      </c>
      <c r="C59" s="2">
        <v>6.883844376</v>
      </c>
      <c r="D59" s="3">
        <v>11.18412018</v>
      </c>
      <c r="E59" s="3">
        <v>0.880787432</v>
      </c>
      <c r="F59" s="3">
        <v>73.09999847</v>
      </c>
      <c r="G59" s="3">
        <v>0.848361075</v>
      </c>
      <c r="H59" s="3">
        <v>0.128131226</v>
      </c>
      <c r="I59" s="3">
        <v>0.234620094</v>
      </c>
    </row>
    <row r="60">
      <c r="A60" s="1" t="s">
        <v>47</v>
      </c>
      <c r="B60" s="1">
        <v>2022.0</v>
      </c>
      <c r="C60" s="2">
        <v>6.007117271</v>
      </c>
      <c r="D60" s="3">
        <v>9.777226448</v>
      </c>
      <c r="E60" s="3">
        <v>0.866995156</v>
      </c>
      <c r="F60" s="3">
        <v>68.52500153</v>
      </c>
      <c r="G60" s="3">
        <v>0.880613744</v>
      </c>
      <c r="H60" s="3">
        <v>0.301083535</v>
      </c>
      <c r="I60" s="3">
        <v>0.867953539</v>
      </c>
    </row>
    <row r="61">
      <c r="A61" s="1" t="s">
        <v>10</v>
      </c>
      <c r="B61" s="1">
        <v>2022.0</v>
      </c>
      <c r="C61" s="2">
        <v>4.260868073</v>
      </c>
      <c r="D61" s="3">
        <v>9.265902519</v>
      </c>
      <c r="E61" s="3">
        <v>0.754739821</v>
      </c>
      <c r="F61" s="3">
        <v>67.05000305</v>
      </c>
      <c r="G61" s="3">
        <v>0.474189252</v>
      </c>
      <c r="H61" s="3">
        <v>-0.230852157</v>
      </c>
      <c r="I61" s="3">
        <v>0.908436537</v>
      </c>
    </row>
    <row r="62">
      <c r="A62" s="1" t="s">
        <v>36</v>
      </c>
      <c r="B62" s="1">
        <v>2022.0</v>
      </c>
      <c r="C62" s="2">
        <v>4.63743639</v>
      </c>
      <c r="D62" s="3">
        <v>9.049329758</v>
      </c>
      <c r="E62" s="3">
        <v>0.863068104</v>
      </c>
      <c r="F62" s="3">
        <v>64.67500305</v>
      </c>
      <c r="G62" s="3">
        <v>0.829034388</v>
      </c>
      <c r="H62" s="3">
        <v>0.427582234</v>
      </c>
      <c r="I62" s="3">
        <v>0.851863027</v>
      </c>
    </row>
    <row r="63">
      <c r="A63" s="1" t="s">
        <v>3</v>
      </c>
      <c r="B63" s="1">
        <v>2022.0</v>
      </c>
      <c r="C63" s="2">
        <v>6.721779823</v>
      </c>
      <c r="D63" s="3">
        <v>10.75374222</v>
      </c>
      <c r="E63" s="3">
        <v>0.8634395</v>
      </c>
      <c r="F63" s="3">
        <v>70.40000153</v>
      </c>
      <c r="G63" s="3">
        <v>0.857062578</v>
      </c>
      <c r="H63" s="3">
        <v>0.309394181</v>
      </c>
      <c r="I63" s="3">
        <v>0.426054806</v>
      </c>
    </row>
    <row r="64">
      <c r="A64" s="1" t="s">
        <v>1</v>
      </c>
      <c r="B64" s="1">
        <v>2022.0</v>
      </c>
      <c r="C64" s="2">
        <v>6.692790031</v>
      </c>
      <c r="D64" s="3">
        <v>11.07859612</v>
      </c>
      <c r="E64" s="3">
        <v>0.900261819</v>
      </c>
      <c r="F64" s="3">
        <v>65.72499847</v>
      </c>
      <c r="G64" s="3">
        <v>0.735639811</v>
      </c>
      <c r="H64" s="3">
        <v>0.190581053</v>
      </c>
      <c r="I64" s="3">
        <v>0.701127529</v>
      </c>
    </row>
    <row r="65">
      <c r="A65" s="1" t="s">
        <v>5</v>
      </c>
      <c r="B65" s="1">
        <v>2022.0</v>
      </c>
      <c r="C65" s="2">
        <v>6.670852661</v>
      </c>
      <c r="D65" s="3">
        <v>10.08412075</v>
      </c>
      <c r="E65" s="3">
        <v>0.904825211</v>
      </c>
      <c r="F65" s="3">
        <v>67.5</v>
      </c>
      <c r="G65" s="3">
        <v>0.877968609</v>
      </c>
      <c r="H65" s="3">
        <v>-0.051668242</v>
      </c>
      <c r="I65" s="3">
        <v>0.631336689</v>
      </c>
    </row>
    <row r="66">
      <c r="A66" s="1" t="s">
        <v>36</v>
      </c>
      <c r="B66" s="1">
        <v>2022.0</v>
      </c>
      <c r="C66" s="2">
        <v>6.016238689</v>
      </c>
      <c r="D66" s="3">
        <v>8.989866257</v>
      </c>
      <c r="E66" s="3">
        <v>0.878923297</v>
      </c>
      <c r="F66" s="3">
        <v>65.59999847</v>
      </c>
      <c r="G66" s="3">
        <v>0.959019244</v>
      </c>
      <c r="H66" s="3">
        <v>0.308950752</v>
      </c>
      <c r="I66" s="3">
        <v>0.615844429</v>
      </c>
    </row>
    <row r="67">
      <c r="A67" s="1" t="s">
        <v>47</v>
      </c>
      <c r="B67" s="1">
        <v>2022.0</v>
      </c>
      <c r="C67" s="2">
        <v>6.266508579</v>
      </c>
      <c r="D67" s="3">
        <v>9.332854271</v>
      </c>
      <c r="E67" s="3">
        <v>0.878744006</v>
      </c>
      <c r="F67" s="3">
        <v>65.59999847</v>
      </c>
      <c r="G67" s="3">
        <v>0.975405157</v>
      </c>
      <c r="H67" s="3">
        <v>-0.178986996</v>
      </c>
      <c r="I67" s="3">
        <v>0.703422904</v>
      </c>
    </row>
  </sheetData>
  <mergeCells count="2">
    <mergeCell ref="K1:R1"/>
    <mergeCell ref="K12:R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178</v>
      </c>
      <c r="B1" s="36" t="s">
        <v>180</v>
      </c>
      <c r="C1" s="37" t="s">
        <v>181</v>
      </c>
      <c r="D1" s="38" t="s">
        <v>182</v>
      </c>
      <c r="E1" s="39" t="s">
        <v>183</v>
      </c>
      <c r="F1" s="40" t="s">
        <v>184</v>
      </c>
      <c r="H1" s="41" t="s">
        <v>187</v>
      </c>
      <c r="I1" s="42"/>
      <c r="J1" s="43" t="s">
        <v>188</v>
      </c>
    </row>
    <row r="2">
      <c r="A2" s="44" t="s">
        <v>99</v>
      </c>
      <c r="B2" s="45" t="s">
        <v>41</v>
      </c>
      <c r="C2" s="45" t="s">
        <v>49</v>
      </c>
      <c r="D2" s="46" t="s">
        <v>155</v>
      </c>
      <c r="E2" s="46" t="s">
        <v>13</v>
      </c>
      <c r="F2" s="46" t="s">
        <v>60</v>
      </c>
      <c r="H2" s="1" t="s">
        <v>189</v>
      </c>
      <c r="J2" s="20" t="str">
        <f>IFERROR(__xludf.DUMMYFUNCTION("UNIQUE(C36:C130)"),"Sierra Leone")</f>
        <v>Sierra Leone</v>
      </c>
      <c r="K2" s="1" t="s">
        <v>190</v>
      </c>
    </row>
    <row r="3">
      <c r="A3" s="44" t="s">
        <v>122</v>
      </c>
      <c r="B3" s="45" t="s">
        <v>39</v>
      </c>
      <c r="C3" s="45" t="s">
        <v>122</v>
      </c>
      <c r="D3" s="46" t="s">
        <v>147</v>
      </c>
      <c r="E3" s="46" t="s">
        <v>61</v>
      </c>
      <c r="F3" s="46" t="s">
        <v>8</v>
      </c>
      <c r="H3" s="1" t="s">
        <v>110</v>
      </c>
      <c r="J3" s="20" t="str">
        <f>IFERROR(__xludf.DUMMYFUNCTION("""COMPUTED_VALUE"""),"Zimbabwe")</f>
        <v>Zimbabwe</v>
      </c>
      <c r="K3" s="47" t="s">
        <v>191</v>
      </c>
    </row>
    <row r="4">
      <c r="A4" s="44" t="s">
        <v>39</v>
      </c>
      <c r="B4" s="45" t="s">
        <v>147</v>
      </c>
      <c r="C4" s="45" t="s">
        <v>162</v>
      </c>
      <c r="D4" s="46" t="s">
        <v>13</v>
      </c>
      <c r="E4" s="46" t="s">
        <v>155</v>
      </c>
      <c r="F4" s="46" t="s">
        <v>30</v>
      </c>
      <c r="H4" s="1" t="s">
        <v>44</v>
      </c>
      <c r="J4" s="20" t="str">
        <f>IFERROR(__xludf.DUMMYFUNCTION("""COMPUTED_VALUE"""),"Bangladesh")</f>
        <v>Bangladesh</v>
      </c>
      <c r="K4" s="1" t="s">
        <v>190</v>
      </c>
    </row>
    <row r="5">
      <c r="A5" s="44" t="s">
        <v>44</v>
      </c>
      <c r="B5" s="45" t="s">
        <v>99</v>
      </c>
      <c r="C5" s="45" t="s">
        <v>44</v>
      </c>
      <c r="D5" s="46" t="s">
        <v>16</v>
      </c>
      <c r="E5" s="46" t="s">
        <v>44</v>
      </c>
      <c r="F5" s="46" t="s">
        <v>107</v>
      </c>
      <c r="H5" s="20" t="s">
        <v>147</v>
      </c>
      <c r="J5" s="20" t="str">
        <f>IFERROR(__xludf.DUMMYFUNCTION("""COMPUTED_VALUE"""),"Botswana")</f>
        <v>Botswana</v>
      </c>
      <c r="K5" s="47" t="s">
        <v>191</v>
      </c>
    </row>
    <row r="6">
      <c r="A6" s="44" t="s">
        <v>147</v>
      </c>
      <c r="B6" s="45" t="s">
        <v>149</v>
      </c>
      <c r="C6" s="45" t="s">
        <v>99</v>
      </c>
      <c r="D6" s="46" t="s">
        <v>128</v>
      </c>
      <c r="E6" s="46" t="s">
        <v>128</v>
      </c>
      <c r="F6" s="46" t="s">
        <v>69</v>
      </c>
      <c r="H6" s="20" t="s">
        <v>41</v>
      </c>
      <c r="J6" s="20" t="str">
        <f>IFERROR(__xludf.DUMMYFUNCTION("""COMPUTED_VALUE"""),"Comoros")</f>
        <v>Comoros</v>
      </c>
      <c r="K6" s="47" t="s">
        <v>191</v>
      </c>
    </row>
    <row r="7">
      <c r="A7" s="44" t="s">
        <v>110</v>
      </c>
      <c r="B7" s="45" t="s">
        <v>112</v>
      </c>
      <c r="C7" s="45" t="s">
        <v>41</v>
      </c>
      <c r="D7" s="46" t="s">
        <v>173</v>
      </c>
      <c r="E7" s="46" t="s">
        <v>26</v>
      </c>
      <c r="F7" s="46" t="s">
        <v>59</v>
      </c>
      <c r="H7" s="20" t="s">
        <v>112</v>
      </c>
      <c r="J7" s="20" t="str">
        <f>IFERROR(__xludf.DUMMYFUNCTION("""COMPUTED_VALUE"""),"Tanzania")</f>
        <v>Tanzania</v>
      </c>
      <c r="K7" s="47" t="s">
        <v>191</v>
      </c>
    </row>
    <row r="8">
      <c r="A8" s="44" t="s">
        <v>166</v>
      </c>
      <c r="B8" s="45" t="s">
        <v>162</v>
      </c>
      <c r="C8" s="45" t="s">
        <v>48</v>
      </c>
      <c r="D8" s="1" t="s">
        <v>112</v>
      </c>
      <c r="E8" s="46" t="s">
        <v>120</v>
      </c>
      <c r="F8" s="46" t="s">
        <v>12</v>
      </c>
      <c r="J8" s="20" t="str">
        <f>IFERROR(__xludf.DUMMYFUNCTION("""COMPUTED_VALUE"""),"Ethiopia")</f>
        <v>Ethiopia</v>
      </c>
      <c r="K8" s="1" t="s">
        <v>190</v>
      </c>
    </row>
    <row r="9">
      <c r="A9" s="44" t="s">
        <v>67</v>
      </c>
      <c r="B9" s="45" t="s">
        <v>173</v>
      </c>
      <c r="C9" s="45" t="s">
        <v>149</v>
      </c>
      <c r="E9" s="46" t="s">
        <v>93</v>
      </c>
      <c r="F9" s="46" t="s">
        <v>32</v>
      </c>
      <c r="J9" s="20" t="str">
        <f>IFERROR(__xludf.DUMMYFUNCTION("""COMPUTED_VALUE"""),"India")</f>
        <v>India</v>
      </c>
      <c r="K9" s="1" t="s">
        <v>190</v>
      </c>
    </row>
    <row r="10">
      <c r="A10" s="48"/>
      <c r="B10" s="45" t="s">
        <v>110</v>
      </c>
      <c r="C10" s="45" t="s">
        <v>141</v>
      </c>
      <c r="E10" s="46" t="s">
        <v>27</v>
      </c>
      <c r="F10" s="46" t="s">
        <v>6</v>
      </c>
      <c r="J10" s="20" t="str">
        <f>IFERROR(__xludf.DUMMYFUNCTION("""COMPUTED_VALUE"""),"Benin")</f>
        <v>Benin</v>
      </c>
      <c r="K10" s="47" t="s">
        <v>191</v>
      </c>
    </row>
    <row r="11">
      <c r="B11" s="45" t="s">
        <v>67</v>
      </c>
      <c r="C11" s="45" t="s">
        <v>112</v>
      </c>
      <c r="E11" s="46" t="s">
        <v>161</v>
      </c>
      <c r="F11" s="46" t="s">
        <v>2</v>
      </c>
      <c r="J11" s="20" t="str">
        <f>IFERROR(__xludf.DUMMYFUNCTION("""COMPUTED_VALUE"""),"Ivory Coast")</f>
        <v>Ivory Coast</v>
      </c>
      <c r="K11" s="1" t="s">
        <v>190</v>
      </c>
    </row>
    <row r="12">
      <c r="B12" s="45" t="s">
        <v>98</v>
      </c>
      <c r="C12" s="45" t="s">
        <v>173</v>
      </c>
      <c r="E12" s="46" t="s">
        <v>111</v>
      </c>
      <c r="F12" s="46" t="s">
        <v>37</v>
      </c>
      <c r="J12" s="20" t="str">
        <f>IFERROR(__xludf.DUMMYFUNCTION("""COMPUTED_VALUE"""),"Togo")</f>
        <v>Togo</v>
      </c>
      <c r="K12" s="47" t="s">
        <v>191</v>
      </c>
    </row>
    <row r="13">
      <c r="B13" s="45" t="s">
        <v>62</v>
      </c>
      <c r="C13" s="45" t="s">
        <v>161</v>
      </c>
      <c r="E13" s="46" t="s">
        <v>119</v>
      </c>
      <c r="F13" s="46" t="s">
        <v>11</v>
      </c>
      <c r="J13" s="20" t="str">
        <f>IFERROR(__xludf.DUMMYFUNCTION("""COMPUTED_VALUE"""),"Guinea")</f>
        <v>Guinea</v>
      </c>
      <c r="K13" s="1" t="s">
        <v>190</v>
      </c>
    </row>
    <row r="14">
      <c r="B14" s="45" t="s">
        <v>48</v>
      </c>
      <c r="C14" s="45" t="s">
        <v>62</v>
      </c>
      <c r="E14" s="46" t="s">
        <v>32</v>
      </c>
      <c r="F14" s="46" t="s">
        <v>0</v>
      </c>
      <c r="J14" s="20" t="str">
        <f>IFERROR(__xludf.DUMMYFUNCTION("""COMPUTED_VALUE"""),"Gambia")</f>
        <v>Gambia</v>
      </c>
      <c r="K14" s="1" t="s">
        <v>190</v>
      </c>
    </row>
    <row r="15">
      <c r="B15" s="45" t="s">
        <v>141</v>
      </c>
      <c r="C15" s="45" t="s">
        <v>147</v>
      </c>
      <c r="E15" s="46" t="s">
        <v>166</v>
      </c>
      <c r="F15" s="46" t="s">
        <v>41</v>
      </c>
      <c r="J15" s="20" t="str">
        <f>IFERROR(__xludf.DUMMYFUNCTION("""COMPUTED_VALUE"""),"Senegal")</f>
        <v>Senegal</v>
      </c>
      <c r="K15" s="1" t="s">
        <v>190</v>
      </c>
    </row>
    <row r="16">
      <c r="B16" s="45" t="s">
        <v>122</v>
      </c>
      <c r="C16" s="45" t="s">
        <v>110</v>
      </c>
      <c r="E16" s="46" t="s">
        <v>173</v>
      </c>
      <c r="F16" s="46" t="s">
        <v>110</v>
      </c>
      <c r="J16" s="20" t="str">
        <f>IFERROR(__xludf.DUMMYFUNCTION("""COMPUTED_VALUE"""),"Ghana")</f>
        <v>Ghana</v>
      </c>
      <c r="K16" s="1" t="s">
        <v>190</v>
      </c>
    </row>
    <row r="17">
      <c r="C17" s="45" t="s">
        <v>98</v>
      </c>
      <c r="E17" s="46" t="s">
        <v>115</v>
      </c>
      <c r="J17" s="20" t="str">
        <f>IFERROR(__xludf.DUMMYFUNCTION("""COMPUTED_VALUE"""),"Cameroon")</f>
        <v>Cameroon</v>
      </c>
      <c r="K17" s="1" t="s">
        <v>190</v>
      </c>
    </row>
    <row r="18">
      <c r="C18" s="45" t="s">
        <v>166</v>
      </c>
      <c r="E18" s="46" t="s">
        <v>68</v>
      </c>
      <c r="J18" s="20" t="str">
        <f>IFERROR(__xludf.DUMMYFUNCTION("""COMPUTED_VALUE"""),"Congo (Brazzaville)")</f>
        <v>Congo (Brazzaville)</v>
      </c>
      <c r="K18" s="1" t="s">
        <v>190</v>
      </c>
    </row>
    <row r="19">
      <c r="C19" s="45" t="s">
        <v>67</v>
      </c>
      <c r="E19" s="46" t="s">
        <v>96</v>
      </c>
      <c r="J19" s="20" t="str">
        <f>IFERROR(__xludf.DUMMYFUNCTION("""COMPUTED_VALUE"""),"Chad")</f>
        <v>Chad</v>
      </c>
      <c r="K19" s="1" t="s">
        <v>190</v>
      </c>
    </row>
    <row r="20">
      <c r="C20" s="45" t="s">
        <v>46</v>
      </c>
      <c r="E20" s="46" t="s">
        <v>122</v>
      </c>
      <c r="J20" s="20" t="str">
        <f>IFERROR(__xludf.DUMMYFUNCTION("""COMPUTED_VALUE"""),"Gabon")</f>
        <v>Gabon</v>
      </c>
      <c r="K20" s="1" t="s">
        <v>190</v>
      </c>
    </row>
    <row r="21">
      <c r="C21" s="45" t="s">
        <v>63</v>
      </c>
      <c r="E21" s="46" t="s">
        <v>123</v>
      </c>
      <c r="J21" s="20" t="str">
        <f>IFERROR(__xludf.DUMMYFUNCTION("""COMPUTED_VALUE"""),"Cambodia")</f>
        <v>Cambodia</v>
      </c>
      <c r="K21" s="1" t="s">
        <v>190</v>
      </c>
    </row>
    <row r="22">
      <c r="C22" s="45" t="s">
        <v>68</v>
      </c>
      <c r="E22" s="46" t="s">
        <v>4</v>
      </c>
      <c r="J22" s="20" t="str">
        <f>IFERROR(__xludf.DUMMYFUNCTION("""COMPUTED_VALUE"""),"Guatemala")</f>
        <v>Guatemala</v>
      </c>
      <c r="K22" s="1" t="s">
        <v>190</v>
      </c>
    </row>
    <row r="23">
      <c r="C23" s="45" t="s">
        <v>43</v>
      </c>
      <c r="E23" s="46" t="s">
        <v>63</v>
      </c>
      <c r="J23" s="20" t="str">
        <f>IFERROR(__xludf.DUMMYFUNCTION("""COMPUTED_VALUE"""),"Indonesia")</f>
        <v>Indonesia</v>
      </c>
      <c r="K23" s="1" t="s">
        <v>190</v>
      </c>
    </row>
    <row r="24">
      <c r="C24" s="45" t="s">
        <v>65</v>
      </c>
      <c r="J24" s="20" t="str">
        <f>IFERROR(__xludf.DUMMYFUNCTION("""COMPUTED_VALUE"""),"Bolivia")</f>
        <v>Bolivia</v>
      </c>
      <c r="K24" s="1" t="s">
        <v>190</v>
      </c>
    </row>
    <row r="25">
      <c r="C25" s="45" t="s">
        <v>56</v>
      </c>
      <c r="J25" s="20" t="str">
        <f>IFERROR(__xludf.DUMMYFUNCTION("""COMPUTED_VALUE"""),"Honduras")</f>
        <v>Honduras</v>
      </c>
      <c r="K25" s="1" t="s">
        <v>190</v>
      </c>
    </row>
    <row r="26">
      <c r="C26" s="45" t="s">
        <v>39</v>
      </c>
      <c r="J26" s="20" t="str">
        <f>IFERROR(__xludf.DUMMYFUNCTION("""COMPUTED_VALUE"""),"Dominican Republic")</f>
        <v>Dominican Republic</v>
      </c>
      <c r="K26" s="1" t="s">
        <v>190</v>
      </c>
    </row>
    <row r="27">
      <c r="C27" s="45" t="s">
        <v>115</v>
      </c>
      <c r="J27" s="20" t="str">
        <f>IFERROR(__xludf.DUMMYFUNCTION("""COMPUTED_VALUE"""),"Ukraine")</f>
        <v>Ukraine</v>
      </c>
      <c r="K27" s="1" t="s">
        <v>190</v>
      </c>
    </row>
    <row r="28">
      <c r="C28" s="45" t="s">
        <v>61</v>
      </c>
      <c r="J28" s="20" t="str">
        <f>IFERROR(__xludf.DUMMYFUNCTION("""COMPUTED_VALUE"""),"Georgia")</f>
        <v>Georgia</v>
      </c>
      <c r="K28" s="1" t="s">
        <v>190</v>
      </c>
    </row>
    <row r="29">
      <c r="C29" s="45" t="s">
        <v>96</v>
      </c>
      <c r="J29" s="20" t="str">
        <f>IFERROR(__xludf.DUMMYFUNCTION("""COMPUTED_VALUE"""),"Russia")</f>
        <v>Russia</v>
      </c>
      <c r="K29" s="1" t="s">
        <v>190</v>
      </c>
    </row>
    <row r="30">
      <c r="J30" s="20" t="str">
        <f>IFERROR(__xludf.DUMMYFUNCTION("""COMPUTED_VALUE"""),"Tunisia")</f>
        <v>Tunisia</v>
      </c>
      <c r="K30" s="1" t="s">
        <v>190</v>
      </c>
    </row>
    <row r="31">
      <c r="J31" s="20" t="str">
        <f>IFERROR(__xludf.DUMMYFUNCTION("""COMPUTED_VALUE"""),"Greece")</f>
        <v>Greece</v>
      </c>
      <c r="K31" s="1" t="s">
        <v>190</v>
      </c>
    </row>
    <row r="32">
      <c r="J32" s="20" t="str">
        <f>IFERROR(__xludf.DUMMYFUNCTION("""COMPUTED_VALUE"""),"Iran")</f>
        <v>Iran</v>
      </c>
      <c r="K32" s="1" t="s">
        <v>190</v>
      </c>
    </row>
    <row r="33">
      <c r="J33" s="20" t="str">
        <f>IFERROR(__xludf.DUMMYFUNCTION("""COMPUTED_VALUE"""),"Croatia")</f>
        <v>Croatia</v>
      </c>
      <c r="K33" s="1" t="s">
        <v>190</v>
      </c>
    </row>
    <row r="34">
      <c r="J34" s="20" t="str">
        <f>IFERROR(__xludf.DUMMYFUNCTION("""COMPUTED_VALUE"""),"Poland")</f>
        <v>Poland</v>
      </c>
      <c r="K34" s="1" t="s">
        <v>190</v>
      </c>
    </row>
    <row r="35">
      <c r="J35" s="20" t="str">
        <f>IFERROR(__xludf.DUMMYFUNCTION("""COMPUTED_VALUE"""),"Vietnam")</f>
        <v>Vietnam</v>
      </c>
      <c r="K35" s="1" t="s">
        <v>190</v>
      </c>
    </row>
    <row r="36">
      <c r="C36" s="44" t="s">
        <v>99</v>
      </c>
      <c r="J36" s="20" t="str">
        <f>IFERROR(__xludf.DUMMYFUNCTION("""COMPUTED_VALUE"""),"Peru")</f>
        <v>Peru</v>
      </c>
      <c r="K36" s="1" t="s">
        <v>190</v>
      </c>
    </row>
    <row r="37">
      <c r="C37" s="44" t="s">
        <v>122</v>
      </c>
      <c r="J37" s="20" t="str">
        <f>IFERROR(__xludf.DUMMYFUNCTION("""COMPUTED_VALUE"""),"Romania")</f>
        <v>Romania</v>
      </c>
      <c r="K37" s="1" t="s">
        <v>190</v>
      </c>
    </row>
    <row r="38">
      <c r="C38" s="44" t="s">
        <v>39</v>
      </c>
      <c r="J38" s="20" t="str">
        <f>IFERROR(__xludf.DUMMYFUNCTION("""COMPUTED_VALUE"""),"Thailand")</f>
        <v>Thailand</v>
      </c>
      <c r="K38" s="1" t="s">
        <v>190</v>
      </c>
    </row>
    <row r="39">
      <c r="C39" s="44" t="s">
        <v>44</v>
      </c>
      <c r="J39" s="20" t="str">
        <f>IFERROR(__xludf.DUMMYFUNCTION("""COMPUTED_VALUE"""),"Uzbekistan")</f>
        <v>Uzbekistan</v>
      </c>
      <c r="K39" s="1" t="s">
        <v>190</v>
      </c>
    </row>
    <row r="40">
      <c r="C40" s="44" t="s">
        <v>147</v>
      </c>
      <c r="J40" s="20" t="str">
        <f>IFERROR(__xludf.DUMMYFUNCTION("""COMPUTED_VALUE"""),"United Kingdom")</f>
        <v>United Kingdom</v>
      </c>
      <c r="K40" s="1" t="s">
        <v>190</v>
      </c>
    </row>
    <row r="41">
      <c r="C41" s="44" t="s">
        <v>110</v>
      </c>
      <c r="J41" s="20" t="str">
        <f>IFERROR(__xludf.DUMMYFUNCTION("""COMPUTED_VALUE"""),"Albania")</f>
        <v>Albania</v>
      </c>
      <c r="K41" s="1" t="s">
        <v>190</v>
      </c>
    </row>
    <row r="42">
      <c r="C42" s="44" t="s">
        <v>166</v>
      </c>
      <c r="J42" s="20" t="str">
        <f>IFERROR(__xludf.DUMMYFUNCTION("""COMPUTED_VALUE"""),"Brazil")</f>
        <v>Brazil</v>
      </c>
      <c r="K42" s="1" t="s">
        <v>190</v>
      </c>
    </row>
    <row r="43">
      <c r="C43" s="44" t="s">
        <v>67</v>
      </c>
      <c r="J43" s="20" t="str">
        <f>IFERROR(__xludf.DUMMYFUNCTION("""COMPUTED_VALUE"""),"Finland")</f>
        <v>Finland</v>
      </c>
      <c r="K43" s="1" t="s">
        <v>190</v>
      </c>
    </row>
    <row r="44">
      <c r="C44" s="45" t="s">
        <v>41</v>
      </c>
      <c r="J44" s="20" t="str">
        <f>IFERROR(__xludf.DUMMYFUNCTION("""COMPUTED_VALUE"""),"Denmark")</f>
        <v>Denmark</v>
      </c>
      <c r="K44" s="1" t="s">
        <v>190</v>
      </c>
    </row>
    <row r="45">
      <c r="C45" s="45" t="s">
        <v>39</v>
      </c>
      <c r="J45" s="20" t="str">
        <f>IFERROR(__xludf.DUMMYFUNCTION("""COMPUTED_VALUE"""),"Sweden")</f>
        <v>Sweden</v>
      </c>
      <c r="K45" s="1" t="s">
        <v>190</v>
      </c>
    </row>
    <row r="46">
      <c r="C46" s="45" t="s">
        <v>147</v>
      </c>
      <c r="J46" s="20" t="str">
        <f>IFERROR(__xludf.DUMMYFUNCTION("""COMPUTED_VALUE"""),"Switzerland")</f>
        <v>Switzerland</v>
      </c>
      <c r="K46" s="1" t="s">
        <v>190</v>
      </c>
    </row>
    <row r="47">
      <c r="C47" s="45" t="s">
        <v>99</v>
      </c>
      <c r="J47" s="20" t="str">
        <f>IFERROR(__xludf.DUMMYFUNCTION("""COMPUTED_VALUE"""),"Ireland")</f>
        <v>Ireland</v>
      </c>
      <c r="K47" s="1" t="s">
        <v>190</v>
      </c>
    </row>
    <row r="48">
      <c r="C48" s="45" t="s">
        <v>149</v>
      </c>
      <c r="J48" s="20" t="str">
        <f>IFERROR(__xludf.DUMMYFUNCTION("""COMPUTED_VALUE"""),"Estonia")</f>
        <v>Estonia</v>
      </c>
      <c r="K48" s="1" t="s">
        <v>190</v>
      </c>
    </row>
    <row r="49">
      <c r="C49" s="45" t="s">
        <v>112</v>
      </c>
      <c r="J49" s="20" t="str">
        <f>IFERROR(__xludf.DUMMYFUNCTION("""COMPUTED_VALUE"""),"Germany")</f>
        <v>Germany</v>
      </c>
      <c r="K49" s="1" t="s">
        <v>190</v>
      </c>
    </row>
    <row r="50">
      <c r="C50" s="45" t="s">
        <v>162</v>
      </c>
      <c r="J50" s="20" t="str">
        <f>IFERROR(__xludf.DUMMYFUNCTION("""COMPUTED_VALUE"""),"Canada")</f>
        <v>Canada</v>
      </c>
      <c r="K50" s="1" t="s">
        <v>190</v>
      </c>
    </row>
    <row r="51">
      <c r="C51" s="45" t="s">
        <v>173</v>
      </c>
      <c r="J51" s="20" t="str">
        <f>IFERROR(__xludf.DUMMYFUNCTION("""COMPUTED_VALUE"""),"Belgium")</f>
        <v>Belgium</v>
      </c>
      <c r="K51" s="1" t="s">
        <v>190</v>
      </c>
    </row>
    <row r="52">
      <c r="C52" s="45" t="s">
        <v>110</v>
      </c>
      <c r="J52" s="20" t="str">
        <f>IFERROR(__xludf.DUMMYFUNCTION("""COMPUTED_VALUE"""),"Austria")</f>
        <v>Austria</v>
      </c>
      <c r="K52" s="1" t="s">
        <v>190</v>
      </c>
    </row>
    <row r="53">
      <c r="C53" s="45" t="s">
        <v>67</v>
      </c>
      <c r="J53" s="20" t="str">
        <f>IFERROR(__xludf.DUMMYFUNCTION("""COMPUTED_VALUE"""),"France")</f>
        <v>France</v>
      </c>
      <c r="K53" s="1" t="s">
        <v>190</v>
      </c>
    </row>
    <row r="54">
      <c r="C54" s="45" t="s">
        <v>98</v>
      </c>
      <c r="J54" s="20" t="str">
        <f>IFERROR(__xludf.DUMMYFUNCTION("""COMPUTED_VALUE"""),"Australia")</f>
        <v>Australia</v>
      </c>
      <c r="K54" s="1" t="s">
        <v>190</v>
      </c>
    </row>
    <row r="55">
      <c r="C55" s="45" t="s">
        <v>62</v>
      </c>
    </row>
    <row r="56">
      <c r="C56" s="45" t="s">
        <v>48</v>
      </c>
    </row>
    <row r="57">
      <c r="C57" s="45" t="s">
        <v>141</v>
      </c>
    </row>
    <row r="58">
      <c r="C58" s="45" t="s">
        <v>122</v>
      </c>
    </row>
    <row r="59">
      <c r="C59" s="45" t="s">
        <v>49</v>
      </c>
    </row>
    <row r="60">
      <c r="C60" s="45" t="s">
        <v>122</v>
      </c>
    </row>
    <row r="61">
      <c r="C61" s="45" t="s">
        <v>162</v>
      </c>
    </row>
    <row r="62">
      <c r="C62" s="45" t="s">
        <v>44</v>
      </c>
    </row>
    <row r="63">
      <c r="C63" s="45" t="s">
        <v>99</v>
      </c>
    </row>
    <row r="64">
      <c r="C64" s="45" t="s">
        <v>41</v>
      </c>
    </row>
    <row r="65">
      <c r="C65" s="45" t="s">
        <v>48</v>
      </c>
    </row>
    <row r="66">
      <c r="C66" s="45" t="s">
        <v>149</v>
      </c>
    </row>
    <row r="67">
      <c r="C67" s="45" t="s">
        <v>141</v>
      </c>
    </row>
    <row r="68">
      <c r="C68" s="45" t="s">
        <v>112</v>
      </c>
    </row>
    <row r="69">
      <c r="C69" s="45" t="s">
        <v>173</v>
      </c>
    </row>
    <row r="70">
      <c r="C70" s="45" t="s">
        <v>161</v>
      </c>
    </row>
    <row r="71">
      <c r="C71" s="45" t="s">
        <v>62</v>
      </c>
    </row>
    <row r="72">
      <c r="C72" s="45" t="s">
        <v>147</v>
      </c>
    </row>
    <row r="73">
      <c r="C73" s="45" t="s">
        <v>110</v>
      </c>
    </row>
    <row r="74">
      <c r="C74" s="45" t="s">
        <v>98</v>
      </c>
    </row>
    <row r="75">
      <c r="C75" s="45" t="s">
        <v>166</v>
      </c>
    </row>
    <row r="76">
      <c r="C76" s="45" t="s">
        <v>67</v>
      </c>
    </row>
    <row r="77">
      <c r="C77" s="45" t="s">
        <v>46</v>
      </c>
    </row>
    <row r="78">
      <c r="C78" s="45" t="s">
        <v>63</v>
      </c>
    </row>
    <row r="79">
      <c r="C79" s="45" t="s">
        <v>68</v>
      </c>
    </row>
    <row r="80">
      <c r="C80" s="45" t="s">
        <v>43</v>
      </c>
    </row>
    <row r="81">
      <c r="C81" s="45" t="s">
        <v>65</v>
      </c>
    </row>
    <row r="82">
      <c r="C82" s="45" t="s">
        <v>56</v>
      </c>
    </row>
    <row r="83">
      <c r="C83" s="45" t="s">
        <v>39</v>
      </c>
    </row>
    <row r="84">
      <c r="C84" s="45" t="s">
        <v>115</v>
      </c>
    </row>
    <row r="85">
      <c r="C85" s="45" t="s">
        <v>61</v>
      </c>
    </row>
    <row r="86">
      <c r="C86" s="45" t="s">
        <v>96</v>
      </c>
    </row>
    <row r="87">
      <c r="C87" s="46" t="s">
        <v>155</v>
      </c>
    </row>
    <row r="88">
      <c r="C88" s="46" t="s">
        <v>147</v>
      </c>
    </row>
    <row r="89">
      <c r="C89" s="46" t="s">
        <v>13</v>
      </c>
    </row>
    <row r="90">
      <c r="C90" s="46" t="s">
        <v>16</v>
      </c>
    </row>
    <row r="91">
      <c r="C91" s="46" t="s">
        <v>128</v>
      </c>
    </row>
    <row r="92">
      <c r="C92" s="46" t="s">
        <v>173</v>
      </c>
    </row>
    <row r="93">
      <c r="C93" s="1" t="s">
        <v>112</v>
      </c>
    </row>
    <row r="94">
      <c r="C94" s="46" t="s">
        <v>13</v>
      </c>
    </row>
    <row r="95">
      <c r="C95" s="46" t="s">
        <v>61</v>
      </c>
    </row>
    <row r="96">
      <c r="C96" s="46" t="s">
        <v>155</v>
      </c>
    </row>
    <row r="97">
      <c r="C97" s="46" t="s">
        <v>44</v>
      </c>
    </row>
    <row r="98">
      <c r="C98" s="46" t="s">
        <v>128</v>
      </c>
    </row>
    <row r="99">
      <c r="C99" s="46" t="s">
        <v>26</v>
      </c>
    </row>
    <row r="100">
      <c r="C100" s="46" t="s">
        <v>120</v>
      </c>
    </row>
    <row r="101">
      <c r="C101" s="46" t="s">
        <v>93</v>
      </c>
    </row>
    <row r="102">
      <c r="C102" s="46" t="s">
        <v>27</v>
      </c>
    </row>
    <row r="103">
      <c r="C103" s="46" t="s">
        <v>161</v>
      </c>
    </row>
    <row r="104">
      <c r="C104" s="46" t="s">
        <v>111</v>
      </c>
    </row>
    <row r="105">
      <c r="C105" s="46" t="s">
        <v>119</v>
      </c>
    </row>
    <row r="106">
      <c r="C106" s="46" t="s">
        <v>32</v>
      </c>
    </row>
    <row r="107">
      <c r="C107" s="46" t="s">
        <v>166</v>
      </c>
    </row>
    <row r="108">
      <c r="C108" s="46" t="s">
        <v>173</v>
      </c>
    </row>
    <row r="109">
      <c r="C109" s="46" t="s">
        <v>115</v>
      </c>
    </row>
    <row r="110">
      <c r="C110" s="46" t="s">
        <v>68</v>
      </c>
    </row>
    <row r="111">
      <c r="C111" s="46" t="s">
        <v>96</v>
      </c>
    </row>
    <row r="112">
      <c r="C112" s="46" t="s">
        <v>122</v>
      </c>
    </row>
    <row r="113">
      <c r="C113" s="46" t="s">
        <v>123</v>
      </c>
    </row>
    <row r="114">
      <c r="C114" s="46" t="s">
        <v>4</v>
      </c>
    </row>
    <row r="115">
      <c r="C115" s="46" t="s">
        <v>63</v>
      </c>
    </row>
    <row r="116">
      <c r="C116" s="46" t="s">
        <v>60</v>
      </c>
    </row>
    <row r="117">
      <c r="C117" s="46" t="s">
        <v>8</v>
      </c>
    </row>
    <row r="118">
      <c r="C118" s="46" t="s">
        <v>30</v>
      </c>
    </row>
    <row r="119">
      <c r="C119" s="46" t="s">
        <v>107</v>
      </c>
    </row>
    <row r="120">
      <c r="C120" s="46" t="s">
        <v>69</v>
      </c>
    </row>
    <row r="121">
      <c r="C121" s="46" t="s">
        <v>59</v>
      </c>
    </row>
    <row r="122">
      <c r="C122" s="46" t="s">
        <v>12</v>
      </c>
    </row>
    <row r="123">
      <c r="C123" s="46" t="s">
        <v>32</v>
      </c>
    </row>
    <row r="124">
      <c r="C124" s="46" t="s">
        <v>6</v>
      </c>
    </row>
    <row r="125">
      <c r="C125" s="46" t="s">
        <v>2</v>
      </c>
    </row>
    <row r="126">
      <c r="C126" s="46" t="s">
        <v>37</v>
      </c>
    </row>
    <row r="127">
      <c r="C127" s="46" t="s">
        <v>11</v>
      </c>
    </row>
    <row r="128">
      <c r="C128" s="46" t="s">
        <v>0</v>
      </c>
    </row>
    <row r="129">
      <c r="C129" s="46" t="s">
        <v>41</v>
      </c>
    </row>
    <row r="130">
      <c r="C130" s="46" t="s">
        <v>110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178</v>
      </c>
      <c r="B1" s="17" t="s">
        <v>179</v>
      </c>
      <c r="C1" s="17" t="s">
        <v>180</v>
      </c>
      <c r="D1" s="17" t="s">
        <v>181</v>
      </c>
      <c r="E1" s="17" t="s">
        <v>182</v>
      </c>
      <c r="F1" s="17" t="s">
        <v>183</v>
      </c>
      <c r="G1" s="18" t="s">
        <v>184</v>
      </c>
      <c r="I1" s="15"/>
      <c r="J1" s="16" t="s">
        <v>178</v>
      </c>
      <c r="K1" s="17" t="s">
        <v>179</v>
      </c>
      <c r="L1" s="17" t="s">
        <v>180</v>
      </c>
      <c r="M1" s="17" t="s">
        <v>181</v>
      </c>
      <c r="N1" s="17" t="s">
        <v>182</v>
      </c>
      <c r="O1" s="17" t="s">
        <v>183</v>
      </c>
      <c r="P1" s="18" t="s">
        <v>184</v>
      </c>
    </row>
    <row r="2">
      <c r="A2" s="49">
        <v>5.212213039</v>
      </c>
      <c r="B2" s="50">
        <v>9.626482964</v>
      </c>
      <c r="C2" s="50">
        <v>0.724089622</v>
      </c>
      <c r="D2" s="50">
        <v>69.17500305</v>
      </c>
      <c r="E2" s="50">
        <v>0.802249789</v>
      </c>
      <c r="F2" s="50">
        <v>-0.065987259</v>
      </c>
      <c r="G2" s="50">
        <v>0.845501959</v>
      </c>
      <c r="I2" s="19" t="s">
        <v>178</v>
      </c>
      <c r="J2" s="20">
        <f>CORREL($A$1:$A$72, $A$1:$A$72)</f>
        <v>1</v>
      </c>
      <c r="K2" s="20">
        <f>CORREL($A$1:$A$72, $B$1:$B$72)</f>
        <v>0.8141827442</v>
      </c>
      <c r="L2" s="20">
        <f>CORREL($A$1:$A$72, $C1:$C$72)</f>
        <v>0.807808518</v>
      </c>
      <c r="M2" s="20">
        <f>CORREL($A$1:$A$72, D1:D72)</f>
        <v>0.7861371492</v>
      </c>
      <c r="N2" s="20">
        <f>CORREL($A$1:$A$72, $E$1:$E$72)</f>
        <v>0.5373562055</v>
      </c>
      <c r="O2" s="20">
        <f>CORREL($A$1:$A$72, $F$1:$F$72)</f>
        <v>0.03866142183</v>
      </c>
      <c r="P2" s="21">
        <f>CORREL($A$1:$A$72, G1:G72)</f>
        <v>-0.4936263965</v>
      </c>
    </row>
    <row r="3">
      <c r="A3" s="49">
        <v>6.260993481</v>
      </c>
      <c r="B3" s="50">
        <v>10.01140499</v>
      </c>
      <c r="C3" s="50">
        <v>0.893329561</v>
      </c>
      <c r="D3" s="50">
        <v>67.25</v>
      </c>
      <c r="E3" s="50">
        <v>0.825188935</v>
      </c>
      <c r="F3" s="50">
        <v>-0.127506226</v>
      </c>
      <c r="G3" s="50">
        <v>0.810037434</v>
      </c>
      <c r="I3" s="22" t="s">
        <v>179</v>
      </c>
      <c r="J3" s="20">
        <f>CORREL($B$1:$B$72,$A$1:$A$72)</f>
        <v>0.8141827442</v>
      </c>
      <c r="K3" s="20">
        <f t="shared" ref="K3:P3" si="1">CORREL($B$1:$B$72,B1:B72)</f>
        <v>1</v>
      </c>
      <c r="L3" s="20">
        <f t="shared" si="1"/>
        <v>0.815666241</v>
      </c>
      <c r="M3" s="20">
        <f t="shared" si="1"/>
        <v>0.8790280644</v>
      </c>
      <c r="N3" s="20">
        <f t="shared" si="1"/>
        <v>0.4002573452</v>
      </c>
      <c r="O3" s="20">
        <f t="shared" si="1"/>
        <v>-0.0764542749</v>
      </c>
      <c r="P3" s="21">
        <f t="shared" si="1"/>
        <v>-0.4697301206</v>
      </c>
    </row>
    <row r="4">
      <c r="A4" s="49">
        <v>5.381942749</v>
      </c>
      <c r="B4" s="50">
        <v>9.667765617</v>
      </c>
      <c r="C4" s="50">
        <v>0.811169267</v>
      </c>
      <c r="D4" s="50">
        <v>67.92500305</v>
      </c>
      <c r="E4" s="50">
        <v>0.789598525</v>
      </c>
      <c r="F4" s="50">
        <v>-0.154325441</v>
      </c>
      <c r="G4" s="50">
        <v>0.704730451</v>
      </c>
      <c r="I4" s="22" t="s">
        <v>180</v>
      </c>
      <c r="J4" s="20">
        <f t="shared" ref="J4:P4" si="2">CORREL($C$1:$C$72, A1:A72)</f>
        <v>0.807808518</v>
      </c>
      <c r="K4" s="20">
        <f t="shared" si="2"/>
        <v>0.815666241</v>
      </c>
      <c r="L4" s="20">
        <f t="shared" si="2"/>
        <v>1</v>
      </c>
      <c r="M4" s="20">
        <f t="shared" si="2"/>
        <v>0.777814788</v>
      </c>
      <c r="N4" s="20">
        <f t="shared" si="2"/>
        <v>0.4436019948</v>
      </c>
      <c r="O4" s="20">
        <f t="shared" si="2"/>
        <v>0.02797741604</v>
      </c>
      <c r="P4" s="21">
        <f t="shared" si="2"/>
        <v>-0.2805480838</v>
      </c>
    </row>
    <row r="5">
      <c r="A5" s="49">
        <v>7.034696102</v>
      </c>
      <c r="B5" s="50">
        <v>10.85352898</v>
      </c>
      <c r="C5" s="50">
        <v>0.941673338</v>
      </c>
      <c r="D5" s="50">
        <v>71.125</v>
      </c>
      <c r="E5" s="50">
        <v>0.853776991</v>
      </c>
      <c r="F5" s="50">
        <v>0.15346466</v>
      </c>
      <c r="G5" s="50">
        <v>0.545216978</v>
      </c>
      <c r="I5" s="22" t="s">
        <v>181</v>
      </c>
      <c r="J5" s="20">
        <f t="shared" ref="J5:P5" si="3">CORREL($D$1:$D$72, A1:A72)</f>
        <v>0.7861371492</v>
      </c>
      <c r="K5" s="20">
        <f t="shared" si="3"/>
        <v>0.8790280644</v>
      </c>
      <c r="L5" s="20">
        <f t="shared" si="3"/>
        <v>0.777814788</v>
      </c>
      <c r="M5" s="20">
        <f t="shared" si="3"/>
        <v>1</v>
      </c>
      <c r="N5" s="20">
        <f t="shared" si="3"/>
        <v>0.4021836877</v>
      </c>
      <c r="O5" s="20">
        <f t="shared" si="3"/>
        <v>-0.04906143535</v>
      </c>
      <c r="P5" s="21">
        <f t="shared" si="3"/>
        <v>-0.3945244837</v>
      </c>
    </row>
    <row r="6">
      <c r="A6" s="49">
        <v>6.998997211</v>
      </c>
      <c r="B6" s="50">
        <v>10.93891716</v>
      </c>
      <c r="C6" s="50">
        <v>0.876287401</v>
      </c>
      <c r="D6" s="50">
        <v>71.27500153</v>
      </c>
      <c r="E6" s="50">
        <v>0.855502605</v>
      </c>
      <c r="F6" s="50">
        <v>0.139042094</v>
      </c>
      <c r="G6" s="50">
        <v>0.524212122</v>
      </c>
      <c r="I6" s="22" t="s">
        <v>182</v>
      </c>
      <c r="J6" s="20">
        <f t="shared" ref="J6:P6" si="4">CORREL($E$1:$E$72, A1:A72)</f>
        <v>0.5373562055</v>
      </c>
      <c r="K6" s="20">
        <f t="shared" si="4"/>
        <v>0.4002573452</v>
      </c>
      <c r="L6" s="20">
        <f t="shared" si="4"/>
        <v>0.4436019948</v>
      </c>
      <c r="M6" s="20">
        <f t="shared" si="4"/>
        <v>0.4021836877</v>
      </c>
      <c r="N6" s="20">
        <f t="shared" si="4"/>
        <v>1</v>
      </c>
      <c r="O6" s="20">
        <f t="shared" si="4"/>
        <v>0.2373291594</v>
      </c>
      <c r="P6" s="21">
        <f t="shared" si="4"/>
        <v>-0.4504988265</v>
      </c>
    </row>
    <row r="7">
      <c r="A7" s="49">
        <v>3.407532215</v>
      </c>
      <c r="B7" s="50">
        <v>8.743256569</v>
      </c>
      <c r="C7" s="50">
        <v>0.403707534</v>
      </c>
      <c r="D7" s="50">
        <v>64.67500305</v>
      </c>
      <c r="E7" s="50">
        <v>0.86457628</v>
      </c>
      <c r="F7" s="50">
        <v>-0.054776076</v>
      </c>
      <c r="G7" s="50">
        <v>0.61687237</v>
      </c>
      <c r="I7" s="22" t="s">
        <v>183</v>
      </c>
      <c r="J7" s="20">
        <f t="shared" ref="J7:P7" si="5">CORREL($F$1:$F$72, A1:A72)</f>
        <v>0.03866142183</v>
      </c>
      <c r="K7" s="20">
        <f t="shared" si="5"/>
        <v>-0.0764542749</v>
      </c>
      <c r="L7" s="20">
        <f t="shared" si="5"/>
        <v>0.02797741604</v>
      </c>
      <c r="M7" s="20">
        <f t="shared" si="5"/>
        <v>-0.04906143535</v>
      </c>
      <c r="N7" s="20">
        <f t="shared" si="5"/>
        <v>0.2373291594</v>
      </c>
      <c r="O7" s="20">
        <f t="shared" si="5"/>
        <v>1</v>
      </c>
      <c r="P7" s="21">
        <f t="shared" si="5"/>
        <v>-0.2838738709</v>
      </c>
    </row>
    <row r="8">
      <c r="A8" s="49">
        <v>6.856874466</v>
      </c>
      <c r="B8" s="50">
        <v>10.87826824</v>
      </c>
      <c r="C8" s="50">
        <v>0.922732711</v>
      </c>
      <c r="D8" s="50">
        <v>71.05000305</v>
      </c>
      <c r="E8" s="50">
        <v>0.889889002</v>
      </c>
      <c r="F8" s="50">
        <v>0.096943997</v>
      </c>
      <c r="G8" s="50">
        <v>0.48338443</v>
      </c>
      <c r="I8" s="23" t="s">
        <v>184</v>
      </c>
      <c r="J8" s="24">
        <f t="shared" ref="J8:P8" si="6">CORREL($G$1:$G$72, A1:A72)</f>
        <v>-0.4936263965</v>
      </c>
      <c r="K8" s="24">
        <f t="shared" si="6"/>
        <v>-0.4697301206</v>
      </c>
      <c r="L8" s="24">
        <f t="shared" si="6"/>
        <v>-0.2805480838</v>
      </c>
      <c r="M8" s="24">
        <f t="shared" si="6"/>
        <v>-0.3945244837</v>
      </c>
      <c r="N8" s="24">
        <f t="shared" si="6"/>
        <v>-0.4504988265</v>
      </c>
      <c r="O8" s="24">
        <f t="shared" si="6"/>
        <v>-0.2838738709</v>
      </c>
      <c r="P8" s="25">
        <f t="shared" si="6"/>
        <v>1</v>
      </c>
    </row>
    <row r="9">
      <c r="A9" s="49">
        <v>4.217325687</v>
      </c>
      <c r="B9" s="50">
        <v>8.136793137</v>
      </c>
      <c r="C9" s="50">
        <v>0.365682811</v>
      </c>
      <c r="D9" s="50">
        <v>56.40000153</v>
      </c>
      <c r="E9" s="50">
        <v>0.714036763</v>
      </c>
      <c r="F9" s="50">
        <v>-0.029674673</v>
      </c>
      <c r="G9" s="50">
        <v>0.579618931</v>
      </c>
    </row>
    <row r="10">
      <c r="A10" s="49">
        <v>5.928882122</v>
      </c>
      <c r="B10" s="50">
        <v>9.014473915</v>
      </c>
      <c r="C10" s="50">
        <v>0.823510289</v>
      </c>
      <c r="D10" s="50">
        <v>63.75</v>
      </c>
      <c r="E10" s="50">
        <v>0.86501044</v>
      </c>
      <c r="F10" s="50">
        <v>-0.080244467</v>
      </c>
      <c r="G10" s="50">
        <v>0.84024471</v>
      </c>
    </row>
    <row r="11">
      <c r="A11" s="49">
        <v>3.435275078</v>
      </c>
      <c r="B11" s="50">
        <v>9.629345894</v>
      </c>
      <c r="C11" s="50">
        <v>0.750399292</v>
      </c>
      <c r="D11" s="50">
        <v>54.72499847</v>
      </c>
      <c r="E11" s="50">
        <v>0.739403069</v>
      </c>
      <c r="F11" s="50">
        <v>-0.21462056</v>
      </c>
      <c r="G11" s="50">
        <v>0.830940306</v>
      </c>
    </row>
    <row r="12">
      <c r="A12" s="49">
        <v>6.257079601</v>
      </c>
      <c r="B12" s="50">
        <v>9.610548019</v>
      </c>
      <c r="C12" s="50">
        <v>0.865809739</v>
      </c>
      <c r="D12" s="50">
        <v>65.92500305</v>
      </c>
      <c r="E12" s="50">
        <v>0.82977134</v>
      </c>
      <c r="F12" s="50">
        <v>-0.060690548</v>
      </c>
      <c r="G12" s="50">
        <v>0.741963506</v>
      </c>
    </row>
    <row r="13">
      <c r="A13" s="49">
        <v>5.378348827</v>
      </c>
      <c r="B13" s="50">
        <v>10.13758183</v>
      </c>
      <c r="C13" s="50">
        <v>0.952761054</v>
      </c>
      <c r="D13" s="50">
        <v>66.59999847</v>
      </c>
      <c r="E13" s="50">
        <v>0.741359413</v>
      </c>
      <c r="F13" s="50">
        <v>-0.145212695</v>
      </c>
      <c r="G13" s="50">
        <v>0.941625774</v>
      </c>
    </row>
    <row r="14">
      <c r="A14" s="49">
        <v>4.250280857</v>
      </c>
      <c r="B14" s="50">
        <v>8.414617538</v>
      </c>
      <c r="C14" s="50">
        <v>0.78360188</v>
      </c>
      <c r="D14" s="50">
        <v>62.09999847</v>
      </c>
      <c r="E14" s="50">
        <v>0.946244061</v>
      </c>
      <c r="F14" s="50">
        <v>0.154094294</v>
      </c>
      <c r="G14" s="50">
        <v>0.859684169</v>
      </c>
    </row>
    <row r="15">
      <c r="A15" s="49">
        <v>4.712408066</v>
      </c>
      <c r="B15" s="50">
        <v>8.227441788</v>
      </c>
      <c r="C15" s="50">
        <v>0.629108608</v>
      </c>
      <c r="D15" s="50">
        <v>56.52500153</v>
      </c>
      <c r="E15" s="50">
        <v>0.674506366</v>
      </c>
      <c r="F15" s="50">
        <v>0.025319204</v>
      </c>
      <c r="G15" s="50">
        <v>0.849325359</v>
      </c>
    </row>
    <row r="16">
      <c r="A16" s="49">
        <v>6.917935371</v>
      </c>
      <c r="B16" s="50">
        <v>10.80336666</v>
      </c>
      <c r="C16" s="50">
        <v>0.929101527</v>
      </c>
      <c r="D16" s="50">
        <v>71.44999695</v>
      </c>
      <c r="E16" s="50">
        <v>0.838263929</v>
      </c>
      <c r="F16" s="50">
        <v>0.221541926</v>
      </c>
      <c r="G16" s="50">
        <v>0.44200018</v>
      </c>
    </row>
    <row r="17">
      <c r="A17" s="49">
        <v>4.396646023</v>
      </c>
      <c r="B17" s="50">
        <v>7.261128902</v>
      </c>
      <c r="C17" s="50">
        <v>0.719671786</v>
      </c>
      <c r="D17" s="50">
        <v>53.125</v>
      </c>
      <c r="E17" s="50">
        <v>0.679479539</v>
      </c>
      <c r="F17" s="50">
        <v>0.221161678</v>
      </c>
      <c r="G17" s="50">
        <v>0.805424452</v>
      </c>
    </row>
    <row r="18">
      <c r="A18" s="49">
        <v>6.415198803</v>
      </c>
      <c r="B18" s="50">
        <v>10.15356255</v>
      </c>
      <c r="C18" s="50">
        <v>0.886761963</v>
      </c>
      <c r="D18" s="50">
        <v>70.44999695</v>
      </c>
      <c r="E18" s="50">
        <v>0.793485582</v>
      </c>
      <c r="F18" s="50">
        <v>-0.010977617</v>
      </c>
      <c r="G18" s="50">
        <v>0.796396375</v>
      </c>
    </row>
    <row r="19">
      <c r="A19" s="49">
        <v>5.891712189</v>
      </c>
      <c r="B19" s="50">
        <v>9.659547806</v>
      </c>
      <c r="C19" s="50">
        <v>0.87694943</v>
      </c>
      <c r="D19" s="50">
        <v>69.52500153</v>
      </c>
      <c r="E19" s="50">
        <v>0.799183786</v>
      </c>
      <c r="F19" s="50">
        <v>-0.161807224</v>
      </c>
      <c r="G19" s="50">
        <v>0.862641215</v>
      </c>
    </row>
    <row r="20">
      <c r="A20" s="49">
        <v>3.545203686</v>
      </c>
      <c r="B20" s="50">
        <v>8.074591637</v>
      </c>
      <c r="C20" s="50">
        <v>0.471820921</v>
      </c>
      <c r="D20" s="50">
        <v>59.42499924</v>
      </c>
      <c r="E20" s="50">
        <v>0.480553567</v>
      </c>
      <c r="F20" s="50">
        <v>-0.014281231</v>
      </c>
      <c r="G20" s="50">
        <v>0.732310832</v>
      </c>
    </row>
    <row r="21">
      <c r="A21" s="49">
        <v>5.804918766</v>
      </c>
      <c r="B21" s="50">
        <v>8.077151299</v>
      </c>
      <c r="C21" s="50">
        <v>0.646345079</v>
      </c>
      <c r="D21" s="50">
        <v>57.17499924</v>
      </c>
      <c r="E21" s="50">
        <v>0.69769448</v>
      </c>
      <c r="F21" s="50">
        <v>0.027624207</v>
      </c>
      <c r="G21" s="50">
        <v>0.759754062</v>
      </c>
    </row>
    <row r="22">
      <c r="A22" s="49">
        <v>7.076658249</v>
      </c>
      <c r="B22" s="50">
        <v>9.997837067</v>
      </c>
      <c r="C22" s="50">
        <v>0.901608407</v>
      </c>
      <c r="D22" s="50">
        <v>70.0</v>
      </c>
      <c r="E22" s="50">
        <v>0.910026312</v>
      </c>
      <c r="F22" s="50">
        <v>-0.047002032</v>
      </c>
      <c r="G22" s="50">
        <v>0.750560999</v>
      </c>
    </row>
    <row r="23">
      <c r="A23" s="49">
        <v>5.578691483</v>
      </c>
      <c r="B23" s="50">
        <v>10.4582634</v>
      </c>
      <c r="C23" s="50">
        <v>0.90998435</v>
      </c>
      <c r="D23" s="50">
        <v>69.125</v>
      </c>
      <c r="E23" s="50">
        <v>0.593485951</v>
      </c>
      <c r="F23" s="50">
        <v>-0.212666839</v>
      </c>
      <c r="G23" s="50">
        <v>0.87508148</v>
      </c>
    </row>
    <row r="24">
      <c r="A24" s="49">
        <v>7.54496479</v>
      </c>
      <c r="B24" s="50">
        <v>10.99429893</v>
      </c>
      <c r="C24" s="50">
        <v>0.970306337</v>
      </c>
      <c r="D24" s="50">
        <v>71.375</v>
      </c>
      <c r="E24" s="50">
        <v>0.929547489</v>
      </c>
      <c r="F24" s="50">
        <v>0.224115312</v>
      </c>
      <c r="G24" s="50">
        <v>0.203140497</v>
      </c>
    </row>
    <row r="25">
      <c r="A25" s="49">
        <v>5.518415928</v>
      </c>
      <c r="B25" s="50">
        <v>9.873703003</v>
      </c>
      <c r="C25" s="50">
        <v>0.820422471</v>
      </c>
      <c r="D25" s="50">
        <v>64.59999847</v>
      </c>
      <c r="E25" s="50">
        <v>0.853301883</v>
      </c>
      <c r="F25" s="50">
        <v>-0.083819024</v>
      </c>
      <c r="G25" s="50">
        <v>0.655976236</v>
      </c>
    </row>
    <row r="26">
      <c r="A26" s="49">
        <v>5.887132168</v>
      </c>
      <c r="B26" s="50">
        <v>9.290071487</v>
      </c>
      <c r="C26" s="50">
        <v>0.825139701</v>
      </c>
      <c r="D26" s="50">
        <v>69.25</v>
      </c>
      <c r="E26" s="50">
        <v>0.758587241</v>
      </c>
      <c r="F26" s="50">
        <v>-0.079987943</v>
      </c>
      <c r="G26" s="50">
        <v>0.865789473</v>
      </c>
    </row>
    <row r="27">
      <c r="A27" s="49">
        <v>6.492156029</v>
      </c>
      <c r="B27" s="50">
        <v>9.134880066</v>
      </c>
      <c r="C27" s="50">
        <v>0.772380829</v>
      </c>
      <c r="D27" s="50">
        <v>65.94999695</v>
      </c>
      <c r="E27" s="50">
        <v>0.914063275</v>
      </c>
      <c r="F27" s="50">
        <v>-0.112227663</v>
      </c>
      <c r="G27" s="50">
        <v>0.621097445</v>
      </c>
    </row>
    <row r="28">
      <c r="A28" s="49">
        <v>6.357114315</v>
      </c>
      <c r="B28" s="50">
        <v>10.57135296</v>
      </c>
      <c r="C28" s="50">
        <v>0.933332503</v>
      </c>
      <c r="D28" s="50">
        <v>69.875</v>
      </c>
      <c r="E28" s="50">
        <v>0.903950691</v>
      </c>
      <c r="F28" s="50">
        <v>0.13574183</v>
      </c>
      <c r="G28" s="50">
        <v>0.39030093</v>
      </c>
    </row>
    <row r="29">
      <c r="A29" s="49">
        <v>3.628071547</v>
      </c>
      <c r="B29" s="50">
        <v>7.757498741</v>
      </c>
      <c r="C29" s="50">
        <v>0.740167618</v>
      </c>
      <c r="D29" s="50">
        <v>61.09999847</v>
      </c>
      <c r="E29" s="50">
        <v>0.67365855</v>
      </c>
      <c r="F29" s="50">
        <v>0.361245096</v>
      </c>
      <c r="G29" s="50">
        <v>0.793105245</v>
      </c>
    </row>
    <row r="30">
      <c r="A30" s="49">
        <v>7.728998184</v>
      </c>
      <c r="B30" s="50">
        <v>10.81419277</v>
      </c>
      <c r="C30" s="50">
        <v>0.974395156</v>
      </c>
      <c r="D30" s="50">
        <v>71.22499847</v>
      </c>
      <c r="E30" s="50">
        <v>0.958609104</v>
      </c>
      <c r="F30" s="50">
        <v>0.102147363</v>
      </c>
      <c r="G30" s="50">
        <v>0.190206692</v>
      </c>
    </row>
    <row r="31">
      <c r="A31" s="49">
        <v>6.613806725</v>
      </c>
      <c r="B31" s="50">
        <v>10.7368784</v>
      </c>
      <c r="C31" s="50">
        <v>0.865514636</v>
      </c>
      <c r="D31" s="50">
        <v>72.40000153</v>
      </c>
      <c r="E31" s="50">
        <v>0.798249364</v>
      </c>
      <c r="F31" s="50">
        <v>-0.024987714</v>
      </c>
      <c r="G31" s="50">
        <v>0.532776713</v>
      </c>
    </row>
    <row r="32">
      <c r="A32" s="49">
        <v>5.139500618</v>
      </c>
      <c r="B32" s="50">
        <v>9.539199829</v>
      </c>
      <c r="C32" s="50">
        <v>0.775247753</v>
      </c>
      <c r="D32" s="50">
        <v>58.57500076</v>
      </c>
      <c r="E32" s="50">
        <v>0.69927603</v>
      </c>
      <c r="F32" s="50">
        <v>-0.164365619</v>
      </c>
      <c r="G32" s="50">
        <v>0.802774906</v>
      </c>
    </row>
    <row r="33">
      <c r="A33" s="49">
        <v>4.279441357</v>
      </c>
      <c r="B33" s="50">
        <v>7.647816658</v>
      </c>
      <c r="C33" s="50">
        <v>0.587696254</v>
      </c>
      <c r="D33" s="50">
        <v>57.90000153</v>
      </c>
      <c r="E33" s="50">
        <v>0.599087417</v>
      </c>
      <c r="F33" s="50">
        <v>0.364203513</v>
      </c>
      <c r="G33" s="50">
        <v>0.883752167</v>
      </c>
    </row>
    <row r="34">
      <c r="A34" s="49">
        <v>5.292755127</v>
      </c>
      <c r="B34" s="50">
        <v>9.746482849</v>
      </c>
      <c r="C34" s="50">
        <v>0.754490972</v>
      </c>
      <c r="D34" s="50">
        <v>65.07499695</v>
      </c>
      <c r="E34" s="50">
        <v>0.820903182</v>
      </c>
      <c r="F34" s="50">
        <v>-0.252852231</v>
      </c>
      <c r="G34" s="50">
        <v>0.65517211</v>
      </c>
    </row>
    <row r="35">
      <c r="A35" s="49">
        <v>6.608206749</v>
      </c>
      <c r="B35" s="50">
        <v>10.89852619</v>
      </c>
      <c r="C35" s="50">
        <v>0.915808022</v>
      </c>
      <c r="D35" s="50">
        <v>71.5</v>
      </c>
      <c r="E35" s="50">
        <v>0.895221889</v>
      </c>
      <c r="F35" s="50">
        <v>0.080924116</v>
      </c>
      <c r="G35" s="50">
        <v>0.41657716</v>
      </c>
    </row>
    <row r="36">
      <c r="A36" s="49">
        <v>4.190854549</v>
      </c>
      <c r="B36" s="50">
        <v>8.615270615</v>
      </c>
      <c r="C36" s="50">
        <v>0.628161311</v>
      </c>
      <c r="D36" s="50">
        <v>59.125</v>
      </c>
      <c r="E36" s="50">
        <v>0.786439955</v>
      </c>
      <c r="F36" s="50">
        <v>0.117221721</v>
      </c>
      <c r="G36" s="50">
        <v>0.908888876</v>
      </c>
    </row>
    <row r="37">
      <c r="A37" s="49">
        <v>5.90045929</v>
      </c>
      <c r="B37" s="50">
        <v>10.36369228</v>
      </c>
      <c r="C37" s="50">
        <v>0.875312984</v>
      </c>
      <c r="D37" s="50">
        <v>71.27500153</v>
      </c>
      <c r="E37" s="50">
        <v>0.562556148</v>
      </c>
      <c r="F37" s="50">
        <v>-0.316424966</v>
      </c>
      <c r="G37" s="50">
        <v>0.874286056</v>
      </c>
    </row>
    <row r="38">
      <c r="A38" s="49">
        <v>6.150331497</v>
      </c>
      <c r="B38" s="50">
        <v>9.115709305</v>
      </c>
      <c r="C38" s="50">
        <v>0.806016386</v>
      </c>
      <c r="D38" s="50">
        <v>62.90000153</v>
      </c>
      <c r="E38" s="50">
        <v>0.856143475</v>
      </c>
      <c r="F38" s="50">
        <v>-0.057260394</v>
      </c>
      <c r="G38" s="50">
        <v>0.835372388</v>
      </c>
    </row>
    <row r="39">
      <c r="A39" s="49">
        <v>5.317492962</v>
      </c>
      <c r="B39" s="50">
        <v>7.899697304</v>
      </c>
      <c r="C39" s="50">
        <v>0.582017422</v>
      </c>
      <c r="D39" s="50">
        <v>54.65000153</v>
      </c>
      <c r="E39" s="50">
        <v>0.729232073</v>
      </c>
      <c r="F39" s="50">
        <v>0.139162883</v>
      </c>
      <c r="G39" s="50">
        <v>0.770350397</v>
      </c>
    </row>
    <row r="40">
      <c r="A40" s="49">
        <v>5.931803703</v>
      </c>
      <c r="B40" s="50">
        <v>8.644883156</v>
      </c>
      <c r="C40" s="50">
        <v>0.728614807</v>
      </c>
      <c r="D40" s="50">
        <v>64.27500153</v>
      </c>
      <c r="E40" s="50">
        <v>0.851199389</v>
      </c>
      <c r="F40" s="50">
        <v>0.081259228</v>
      </c>
      <c r="G40" s="50">
        <v>0.834249735</v>
      </c>
    </row>
    <row r="41">
      <c r="A41" s="49">
        <v>5.861183167</v>
      </c>
      <c r="B41" s="50">
        <v>10.48420715</v>
      </c>
      <c r="C41" s="50">
        <v>0.937058866</v>
      </c>
      <c r="D41" s="50">
        <v>67.65000153</v>
      </c>
      <c r="E41" s="50">
        <v>0.775502026</v>
      </c>
      <c r="F41" s="50">
        <v>-0.008475153</v>
      </c>
      <c r="G41" s="50">
        <v>0.848249376</v>
      </c>
    </row>
    <row r="42">
      <c r="A42" s="49">
        <v>7.448794365</v>
      </c>
      <c r="B42" s="50">
        <v>10.935112</v>
      </c>
      <c r="C42" s="50">
        <v>0.984801114</v>
      </c>
      <c r="D42" s="50">
        <v>72.07499695</v>
      </c>
      <c r="E42" s="50">
        <v>0.935669005</v>
      </c>
      <c r="F42" s="50">
        <v>0.221910581</v>
      </c>
      <c r="G42" s="50">
        <v>0.692434132</v>
      </c>
    </row>
    <row r="43">
      <c r="A43" s="49">
        <v>3.929816246</v>
      </c>
      <c r="B43" s="50">
        <v>8.849925041</v>
      </c>
      <c r="C43" s="50">
        <v>0.608045101</v>
      </c>
      <c r="D43" s="50">
        <v>61.20000076</v>
      </c>
      <c r="E43" s="50">
        <v>0.893131018</v>
      </c>
      <c r="F43" s="50">
        <v>0.089502126</v>
      </c>
      <c r="G43" s="50">
        <v>0.770741999</v>
      </c>
    </row>
    <row r="44">
      <c r="A44" s="49">
        <v>5.584685802</v>
      </c>
      <c r="B44" s="50">
        <v>9.425395966</v>
      </c>
      <c r="C44" s="50">
        <v>0.834076643</v>
      </c>
      <c r="D44" s="50">
        <v>63.17499924</v>
      </c>
      <c r="E44" s="50">
        <v>0.903250694</v>
      </c>
      <c r="F44" s="50">
        <v>0.518823147</v>
      </c>
      <c r="G44" s="50">
        <v>0.861708522</v>
      </c>
    </row>
    <row r="45">
      <c r="A45" s="49">
        <v>4.976995468</v>
      </c>
      <c r="B45" s="50">
        <v>9.637630463</v>
      </c>
      <c r="C45" s="50">
        <v>0.800070286</v>
      </c>
      <c r="D45" s="50">
        <v>66.75</v>
      </c>
      <c r="E45" s="50">
        <v>0.570203483</v>
      </c>
      <c r="F45" s="50">
        <v>0.211653218</v>
      </c>
      <c r="G45" s="50">
        <v>0.766079903</v>
      </c>
    </row>
    <row r="46">
      <c r="A46" s="49">
        <v>6.869863987</v>
      </c>
      <c r="B46" s="50">
        <v>11.62491417</v>
      </c>
      <c r="C46" s="50">
        <v>0.906079292</v>
      </c>
      <c r="D46" s="50">
        <v>71.40000153</v>
      </c>
      <c r="E46" s="50">
        <v>0.895009518</v>
      </c>
      <c r="F46" s="50">
        <v>0.140264258</v>
      </c>
      <c r="G46" s="50">
        <v>0.357812256</v>
      </c>
    </row>
    <row r="47">
      <c r="A47" s="49">
        <v>7.662397385</v>
      </c>
      <c r="B47" s="50">
        <v>10.69227314</v>
      </c>
      <c r="C47" s="50">
        <v>0.95365274</v>
      </c>
      <c r="D47" s="50">
        <v>72.84999847</v>
      </c>
      <c r="E47" s="50">
        <v>0.774947405</v>
      </c>
      <c r="F47" s="50">
        <v>-0.004873357</v>
      </c>
      <c r="G47" s="50">
        <v>0.654698849</v>
      </c>
    </row>
    <row r="48">
      <c r="A48" s="49">
        <v>6.258476734</v>
      </c>
      <c r="B48" s="50">
        <v>10.68542004</v>
      </c>
      <c r="C48" s="50">
        <v>0.869363606</v>
      </c>
      <c r="D48" s="50">
        <v>72.125</v>
      </c>
      <c r="E48" s="50">
        <v>0.710519016</v>
      </c>
      <c r="F48" s="50">
        <v>0.028278332</v>
      </c>
      <c r="G48" s="50">
        <v>0.818708301</v>
      </c>
    </row>
    <row r="49">
      <c r="A49" s="49">
        <v>4.84867382</v>
      </c>
      <c r="B49" s="50">
        <v>8.611810684</v>
      </c>
      <c r="C49" s="50">
        <v>0.536297083</v>
      </c>
      <c r="D49" s="50">
        <v>56.52500153</v>
      </c>
      <c r="E49" s="50">
        <v>0.713349819</v>
      </c>
      <c r="F49" s="50">
        <v>-0.005134096</v>
      </c>
      <c r="G49" s="50">
        <v>0.742839873</v>
      </c>
    </row>
    <row r="50">
      <c r="A50" s="49">
        <v>5.892068863</v>
      </c>
      <c r="B50" s="50">
        <v>9.448805809</v>
      </c>
      <c r="C50" s="50">
        <v>0.822743475</v>
      </c>
      <c r="D50" s="50">
        <v>70.02500153</v>
      </c>
      <c r="E50" s="50">
        <v>0.764267087</v>
      </c>
      <c r="F50" s="50">
        <v>-0.177565202</v>
      </c>
      <c r="G50" s="50">
        <v>0.88399142</v>
      </c>
    </row>
    <row r="51">
      <c r="A51" s="49">
        <v>6.666265011</v>
      </c>
      <c r="B51" s="50">
        <v>10.50880241</v>
      </c>
      <c r="C51" s="50">
        <v>0.886446774</v>
      </c>
      <c r="D51" s="50">
        <v>69.22499847</v>
      </c>
      <c r="E51" s="50">
        <v>0.800018609</v>
      </c>
      <c r="F51" s="50">
        <v>-0.206587344</v>
      </c>
      <c r="G51" s="50">
        <v>0.667024732</v>
      </c>
    </row>
    <row r="52">
      <c r="A52" s="49">
        <v>5.952542782</v>
      </c>
      <c r="B52" s="50">
        <v>10.48707771</v>
      </c>
      <c r="C52" s="50">
        <v>0.862344146</v>
      </c>
      <c r="D52" s="50">
        <v>71.375</v>
      </c>
      <c r="E52" s="50">
        <v>0.903218091</v>
      </c>
      <c r="F52" s="50">
        <v>-0.137060419</v>
      </c>
      <c r="G52" s="50">
        <v>0.892955482</v>
      </c>
    </row>
    <row r="53">
      <c r="A53" s="49">
        <v>6.436973572</v>
      </c>
      <c r="B53" s="50">
        <v>10.40412903</v>
      </c>
      <c r="C53" s="50">
        <v>0.83033675</v>
      </c>
      <c r="D53" s="50">
        <v>67.17500305</v>
      </c>
      <c r="E53" s="50">
        <v>0.836366534</v>
      </c>
      <c r="F53" s="50">
        <v>-0.171969727</v>
      </c>
      <c r="G53" s="50">
        <v>0.941487908</v>
      </c>
    </row>
    <row r="54">
      <c r="A54" s="49">
        <v>6.044072628</v>
      </c>
      <c r="B54" s="50">
        <v>10.20286655</v>
      </c>
      <c r="C54" s="50">
        <v>0.919851005</v>
      </c>
      <c r="D54" s="50">
        <v>65.32499695</v>
      </c>
      <c r="E54" s="50">
        <v>0.776063859</v>
      </c>
      <c r="F54" s="50">
        <v>-0.07043764</v>
      </c>
      <c r="G54" s="50">
        <v>0.766522646</v>
      </c>
    </row>
    <row r="55">
      <c r="A55" s="49">
        <v>4.90681982</v>
      </c>
      <c r="B55" s="50">
        <v>8.180175781</v>
      </c>
      <c r="C55" s="50">
        <v>0.609188676</v>
      </c>
      <c r="D55" s="50">
        <v>60.29999924</v>
      </c>
      <c r="E55" s="50">
        <v>0.758471966</v>
      </c>
      <c r="F55" s="50">
        <v>0.051875819</v>
      </c>
      <c r="G55" s="50">
        <v>0.854231179</v>
      </c>
    </row>
    <row r="56">
      <c r="A56" s="49">
        <v>2.560429573</v>
      </c>
      <c r="B56" s="50">
        <v>7.401130676</v>
      </c>
      <c r="C56" s="50">
        <v>0.502167702</v>
      </c>
      <c r="D56" s="50">
        <v>55.29999924</v>
      </c>
      <c r="E56" s="50">
        <v>0.659596384</v>
      </c>
      <c r="F56" s="50">
        <v>0.10053613</v>
      </c>
      <c r="G56" s="50">
        <v>0.861837387</v>
      </c>
    </row>
    <row r="57">
      <c r="A57" s="49">
        <v>6.723397732</v>
      </c>
      <c r="B57" s="50">
        <v>10.64416504</v>
      </c>
      <c r="C57" s="50">
        <v>0.941756725</v>
      </c>
      <c r="D57" s="50">
        <v>71.22499847</v>
      </c>
      <c r="E57" s="50">
        <v>0.930381835</v>
      </c>
      <c r="F57" s="50">
        <v>0.101480678</v>
      </c>
      <c r="G57" s="50">
        <v>0.762208223</v>
      </c>
    </row>
    <row r="58">
      <c r="A58" s="49">
        <v>5.950013638</v>
      </c>
      <c r="B58" s="50">
        <v>10.72598648</v>
      </c>
      <c r="C58" s="50">
        <v>0.81003511</v>
      </c>
      <c r="D58" s="50">
        <v>73.92500305</v>
      </c>
      <c r="E58" s="50">
        <v>0.723479927</v>
      </c>
      <c r="F58" s="50">
        <v>0.00342142</v>
      </c>
      <c r="G58" s="50">
        <v>0.747344434</v>
      </c>
    </row>
    <row r="59">
      <c r="A59" s="49">
        <v>6.336902142</v>
      </c>
      <c r="B59" s="50">
        <v>10.58749199</v>
      </c>
      <c r="C59" s="50">
        <v>0.933899879</v>
      </c>
      <c r="D59" s="50">
        <v>72.47499847</v>
      </c>
      <c r="E59" s="50">
        <v>0.781408846</v>
      </c>
      <c r="F59" s="50">
        <v>0.00120831</v>
      </c>
      <c r="G59" s="50">
        <v>0.673111916</v>
      </c>
    </row>
    <row r="60">
      <c r="A60" s="49">
        <v>7.431214333</v>
      </c>
      <c r="B60" s="50">
        <v>10.91266155</v>
      </c>
      <c r="C60" s="50">
        <v>0.949338436</v>
      </c>
      <c r="D60" s="50">
        <v>72.27500153</v>
      </c>
      <c r="E60" s="50">
        <v>0.939461946</v>
      </c>
      <c r="F60" s="50">
        <v>0.234011218</v>
      </c>
      <c r="G60" s="50">
        <v>0.213236347</v>
      </c>
    </row>
    <row r="61">
      <c r="A61" s="49">
        <v>6.883844376</v>
      </c>
      <c r="B61" s="50">
        <v>11.18412018</v>
      </c>
      <c r="C61" s="50">
        <v>0.880787432</v>
      </c>
      <c r="D61" s="50">
        <v>73.09999847</v>
      </c>
      <c r="E61" s="50">
        <v>0.848361075</v>
      </c>
      <c r="F61" s="50">
        <v>0.128131226</v>
      </c>
      <c r="G61" s="50">
        <v>0.234620094</v>
      </c>
    </row>
    <row r="62">
      <c r="A62" s="49">
        <v>3.615845203</v>
      </c>
      <c r="B62" s="50">
        <v>7.871555328</v>
      </c>
      <c r="C62" s="50">
        <v>0.600180984</v>
      </c>
      <c r="D62" s="50">
        <v>59.84999847</v>
      </c>
      <c r="E62" s="50">
        <v>0.856139898</v>
      </c>
      <c r="F62" s="50">
        <v>0.136041611</v>
      </c>
      <c r="G62" s="50">
        <v>0.584417045</v>
      </c>
    </row>
    <row r="63">
      <c r="A63" s="49">
        <v>6.007117271</v>
      </c>
      <c r="B63" s="50">
        <v>9.777226448</v>
      </c>
      <c r="C63" s="50">
        <v>0.866995156</v>
      </c>
      <c r="D63" s="50">
        <v>68.52500153</v>
      </c>
      <c r="E63" s="50">
        <v>0.880613744</v>
      </c>
      <c r="F63" s="50">
        <v>0.301083535</v>
      </c>
      <c r="G63" s="50">
        <v>0.867953539</v>
      </c>
    </row>
    <row r="64">
      <c r="A64" s="49">
        <v>4.238982201</v>
      </c>
      <c r="B64" s="50">
        <v>7.685194492</v>
      </c>
      <c r="C64" s="50">
        <v>0.57893008</v>
      </c>
      <c r="D64" s="50">
        <v>57.70000076</v>
      </c>
      <c r="E64" s="50">
        <v>0.695722461</v>
      </c>
      <c r="F64" s="50">
        <v>0.006935479</v>
      </c>
      <c r="G64" s="50">
        <v>0.713181138</v>
      </c>
    </row>
    <row r="65">
      <c r="A65" s="49">
        <v>4.260868073</v>
      </c>
      <c r="B65" s="50">
        <v>9.265902519</v>
      </c>
      <c r="C65" s="50">
        <v>0.754739821</v>
      </c>
      <c r="D65" s="50">
        <v>67.05000305</v>
      </c>
      <c r="E65" s="50">
        <v>0.474189252</v>
      </c>
      <c r="F65" s="50">
        <v>-0.230852157</v>
      </c>
      <c r="G65" s="50">
        <v>0.908436537</v>
      </c>
    </row>
    <row r="66">
      <c r="A66" s="49">
        <v>4.63743639</v>
      </c>
      <c r="B66" s="50">
        <v>9.049329758</v>
      </c>
      <c r="C66" s="50">
        <v>0.863068104</v>
      </c>
      <c r="D66" s="50">
        <v>64.67500305</v>
      </c>
      <c r="E66" s="50">
        <v>0.829034388</v>
      </c>
      <c r="F66" s="50">
        <v>0.427582234</v>
      </c>
      <c r="G66" s="50">
        <v>0.851863027</v>
      </c>
    </row>
    <row r="67">
      <c r="A67" s="49">
        <v>6.721779823</v>
      </c>
      <c r="B67" s="50">
        <v>10.75374222</v>
      </c>
      <c r="C67" s="50">
        <v>0.8634395</v>
      </c>
      <c r="D67" s="50">
        <v>70.40000153</v>
      </c>
      <c r="E67" s="50">
        <v>0.857062578</v>
      </c>
      <c r="F67" s="50">
        <v>0.309394181</v>
      </c>
      <c r="G67" s="50">
        <v>0.426054806</v>
      </c>
    </row>
    <row r="68">
      <c r="A68" s="49">
        <v>6.692790031</v>
      </c>
      <c r="B68" s="50">
        <v>11.07859612</v>
      </c>
      <c r="C68" s="50">
        <v>0.900261819</v>
      </c>
      <c r="D68" s="50">
        <v>65.72499847</v>
      </c>
      <c r="E68" s="50">
        <v>0.735639811</v>
      </c>
      <c r="F68" s="50">
        <v>0.190581053</v>
      </c>
      <c r="G68" s="50">
        <v>0.701127529</v>
      </c>
    </row>
    <row r="69">
      <c r="A69" s="49">
        <v>6.670852661</v>
      </c>
      <c r="B69" s="50">
        <v>10.08412075</v>
      </c>
      <c r="C69" s="50">
        <v>0.904825211</v>
      </c>
      <c r="D69" s="50">
        <v>67.5</v>
      </c>
      <c r="E69" s="50">
        <v>0.877968609</v>
      </c>
      <c r="F69" s="50">
        <v>-0.051668242</v>
      </c>
      <c r="G69" s="50">
        <v>0.631336689</v>
      </c>
    </row>
    <row r="70">
      <c r="A70" s="49">
        <v>6.016238689</v>
      </c>
      <c r="B70" s="50">
        <v>8.989866257</v>
      </c>
      <c r="C70" s="50">
        <v>0.878923297</v>
      </c>
      <c r="D70" s="50">
        <v>65.59999847</v>
      </c>
      <c r="E70" s="50">
        <v>0.959019244</v>
      </c>
      <c r="F70" s="50">
        <v>0.308950752</v>
      </c>
      <c r="G70" s="50">
        <v>0.615844429</v>
      </c>
    </row>
    <row r="71">
      <c r="A71" s="49">
        <v>6.266508579</v>
      </c>
      <c r="B71" s="50">
        <v>9.332854271</v>
      </c>
      <c r="C71" s="50">
        <v>0.878744006</v>
      </c>
      <c r="D71" s="50">
        <v>65.59999847</v>
      </c>
      <c r="E71" s="50">
        <v>0.975405157</v>
      </c>
      <c r="F71" s="50">
        <v>-0.178986996</v>
      </c>
      <c r="G71" s="50">
        <v>0.703422904</v>
      </c>
    </row>
    <row r="72">
      <c r="A72" s="49">
        <v>3.296219587</v>
      </c>
      <c r="B72" s="50">
        <v>7.670122623</v>
      </c>
      <c r="C72" s="50">
        <v>0.666171908</v>
      </c>
      <c r="D72" s="50">
        <v>54.52500153</v>
      </c>
      <c r="E72" s="50">
        <v>0.651987135</v>
      </c>
      <c r="F72" s="50">
        <v>-0.069513284</v>
      </c>
      <c r="G72" s="50">
        <v>0.752632082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178</v>
      </c>
      <c r="B1" s="17" t="s">
        <v>179</v>
      </c>
      <c r="C1" s="17" t="s">
        <v>180</v>
      </c>
      <c r="D1" s="17" t="s">
        <v>181</v>
      </c>
      <c r="E1" s="17" t="s">
        <v>182</v>
      </c>
      <c r="F1" s="17" t="s">
        <v>183</v>
      </c>
      <c r="G1" s="18" t="s">
        <v>184</v>
      </c>
      <c r="K1" s="51" t="s">
        <v>192</v>
      </c>
    </row>
    <row r="2">
      <c r="A2" s="49">
        <v>5.212213039</v>
      </c>
      <c r="B2" s="50">
        <v>9.626482964</v>
      </c>
      <c r="C2" s="50">
        <v>0.724089622</v>
      </c>
      <c r="D2" s="50">
        <v>69.17500305</v>
      </c>
      <c r="E2" s="50">
        <v>0.802249789</v>
      </c>
      <c r="F2" s="50">
        <v>-0.065987259</v>
      </c>
      <c r="G2" s="50">
        <v>0.845501959</v>
      </c>
      <c r="I2" s="15"/>
      <c r="J2" s="16" t="s">
        <v>178</v>
      </c>
      <c r="K2" s="17" t="s">
        <v>179</v>
      </c>
      <c r="L2" s="17" t="s">
        <v>180</v>
      </c>
      <c r="M2" s="17" t="s">
        <v>181</v>
      </c>
      <c r="N2" s="17" t="s">
        <v>182</v>
      </c>
      <c r="O2" s="17" t="s">
        <v>183</v>
      </c>
      <c r="P2" s="18" t="s">
        <v>184</v>
      </c>
    </row>
    <row r="3">
      <c r="A3" s="49">
        <v>6.260993481</v>
      </c>
      <c r="B3" s="50">
        <v>10.01140499</v>
      </c>
      <c r="C3" s="50">
        <v>0.893329561</v>
      </c>
      <c r="D3" s="50">
        <v>67.25</v>
      </c>
      <c r="E3" s="50">
        <v>0.825188935</v>
      </c>
      <c r="F3" s="50">
        <v>-0.127506226</v>
      </c>
      <c r="G3" s="50">
        <v>0.810037434</v>
      </c>
      <c r="I3" s="19" t="s">
        <v>178</v>
      </c>
      <c r="J3" s="20">
        <f>CORREL($A$1:$A$72, $A$1:$A$72)</f>
        <v>1</v>
      </c>
      <c r="K3" s="20">
        <f>CORREL($A$1:$A$72, $B$1:$B$72)</f>
        <v>0.8141827442</v>
      </c>
      <c r="L3" s="20">
        <f>CORREL($A$1:$A$72, $C1:$C$72)</f>
        <v>0.807808518</v>
      </c>
      <c r="M3" s="20">
        <f>CORREL($A$1:$A$72, D1:D72)</f>
        <v>0.7861371492</v>
      </c>
      <c r="N3" s="20">
        <f>CORREL($A$1:$A$72, $E$1:$E$72)</f>
        <v>0.5373562055</v>
      </c>
      <c r="O3" s="20">
        <f>CORREL($A$1:$A$72, $F$1:$F$72)</f>
        <v>0.03866142183</v>
      </c>
      <c r="P3" s="21">
        <f>CORREL($A$1:$A$72, G1:G72)</f>
        <v>-0.4936263965</v>
      </c>
    </row>
    <row r="4">
      <c r="A4" s="49">
        <v>5.381942749</v>
      </c>
      <c r="B4" s="50">
        <v>9.667765617</v>
      </c>
      <c r="C4" s="50">
        <v>0.811169267</v>
      </c>
      <c r="D4" s="50">
        <v>67.92500305</v>
      </c>
      <c r="E4" s="50">
        <v>0.789598525</v>
      </c>
      <c r="F4" s="50">
        <v>-0.154325441</v>
      </c>
      <c r="G4" s="50">
        <v>0.704730451</v>
      </c>
      <c r="I4" s="22" t="s">
        <v>179</v>
      </c>
      <c r="J4" s="20">
        <f>CORREL($B$1:$B$72,$A$1:$A$72)</f>
        <v>0.8141827442</v>
      </c>
      <c r="K4" s="20">
        <f t="shared" ref="K4:P4" si="1">CORREL($B$1:$B$72,B1:B72)</f>
        <v>1</v>
      </c>
      <c r="L4" s="20">
        <f t="shared" si="1"/>
        <v>0.815666241</v>
      </c>
      <c r="M4" s="20">
        <f t="shared" si="1"/>
        <v>0.8790280644</v>
      </c>
      <c r="N4" s="20">
        <f t="shared" si="1"/>
        <v>0.4002573452</v>
      </c>
      <c r="O4" s="20">
        <f t="shared" si="1"/>
        <v>-0.0764542749</v>
      </c>
      <c r="P4" s="21">
        <f t="shared" si="1"/>
        <v>-0.4697301206</v>
      </c>
    </row>
    <row r="5">
      <c r="A5" s="49">
        <v>7.034696102</v>
      </c>
      <c r="B5" s="50">
        <v>10.85352898</v>
      </c>
      <c r="C5" s="50">
        <v>0.941673338</v>
      </c>
      <c r="D5" s="50">
        <v>71.125</v>
      </c>
      <c r="E5" s="50">
        <v>0.853776991</v>
      </c>
      <c r="F5" s="50">
        <v>0.15346466</v>
      </c>
      <c r="G5" s="50">
        <v>0.545216978</v>
      </c>
      <c r="I5" s="22" t="s">
        <v>180</v>
      </c>
      <c r="J5" s="20">
        <f t="shared" ref="J5:P5" si="2">CORREL($C$1:$C$72, A1:A72)</f>
        <v>0.807808518</v>
      </c>
      <c r="K5" s="20">
        <f t="shared" si="2"/>
        <v>0.815666241</v>
      </c>
      <c r="L5" s="20">
        <f t="shared" si="2"/>
        <v>1</v>
      </c>
      <c r="M5" s="20">
        <f t="shared" si="2"/>
        <v>0.777814788</v>
      </c>
      <c r="N5" s="20">
        <f t="shared" si="2"/>
        <v>0.4436019948</v>
      </c>
      <c r="O5" s="20">
        <f t="shared" si="2"/>
        <v>0.02797741604</v>
      </c>
      <c r="P5" s="21">
        <f t="shared" si="2"/>
        <v>-0.2805480838</v>
      </c>
    </row>
    <row r="6">
      <c r="A6" s="49">
        <v>6.998997211</v>
      </c>
      <c r="B6" s="50">
        <v>10.93891716</v>
      </c>
      <c r="C6" s="50">
        <v>0.876287401</v>
      </c>
      <c r="D6" s="50">
        <v>71.27500153</v>
      </c>
      <c r="E6" s="50">
        <v>0.855502605</v>
      </c>
      <c r="F6" s="50">
        <v>0.139042094</v>
      </c>
      <c r="G6" s="50">
        <v>0.524212122</v>
      </c>
      <c r="I6" s="22" t="s">
        <v>181</v>
      </c>
      <c r="J6" s="20">
        <f t="shared" ref="J6:P6" si="3">CORREL($D$1:$D$72, A1:A72)</f>
        <v>0.7861371492</v>
      </c>
      <c r="K6" s="20">
        <f t="shared" si="3"/>
        <v>0.8790280644</v>
      </c>
      <c r="L6" s="20">
        <f t="shared" si="3"/>
        <v>0.777814788</v>
      </c>
      <c r="M6" s="20">
        <f t="shared" si="3"/>
        <v>1</v>
      </c>
      <c r="N6" s="20">
        <f t="shared" si="3"/>
        <v>0.4021836877</v>
      </c>
      <c r="O6" s="20">
        <f t="shared" si="3"/>
        <v>-0.04906143535</v>
      </c>
      <c r="P6" s="21">
        <f t="shared" si="3"/>
        <v>-0.3945244837</v>
      </c>
    </row>
    <row r="7">
      <c r="A7" s="49">
        <v>3.407532215</v>
      </c>
      <c r="B7" s="50">
        <v>8.743256569</v>
      </c>
      <c r="C7" s="50">
        <v>0.403707534</v>
      </c>
      <c r="D7" s="50">
        <v>64.67500305</v>
      </c>
      <c r="E7" s="50">
        <v>0.86457628</v>
      </c>
      <c r="F7" s="50">
        <v>-0.054776076</v>
      </c>
      <c r="G7" s="50">
        <v>0.61687237</v>
      </c>
      <c r="I7" s="22" t="s">
        <v>182</v>
      </c>
      <c r="J7" s="20">
        <f t="shared" ref="J7:P7" si="4">CORREL($E$1:$E$72, A1:A72)</f>
        <v>0.5373562055</v>
      </c>
      <c r="K7" s="20">
        <f t="shared" si="4"/>
        <v>0.4002573452</v>
      </c>
      <c r="L7" s="20">
        <f t="shared" si="4"/>
        <v>0.4436019948</v>
      </c>
      <c r="M7" s="20">
        <f t="shared" si="4"/>
        <v>0.4021836877</v>
      </c>
      <c r="N7" s="20">
        <f t="shared" si="4"/>
        <v>1</v>
      </c>
      <c r="O7" s="20">
        <f t="shared" si="4"/>
        <v>0.2373291594</v>
      </c>
      <c r="P7" s="21">
        <f t="shared" si="4"/>
        <v>-0.4504988265</v>
      </c>
    </row>
    <row r="8">
      <c r="A8" s="49">
        <v>6.856874466</v>
      </c>
      <c r="B8" s="50">
        <v>10.87826824</v>
      </c>
      <c r="C8" s="50">
        <v>0.922732711</v>
      </c>
      <c r="D8" s="50">
        <v>71.05000305</v>
      </c>
      <c r="E8" s="50">
        <v>0.889889002</v>
      </c>
      <c r="F8" s="50">
        <v>0.096943997</v>
      </c>
      <c r="G8" s="50">
        <v>0.48338443</v>
      </c>
      <c r="I8" s="22" t="s">
        <v>183</v>
      </c>
      <c r="J8" s="20">
        <f t="shared" ref="J8:P8" si="5">CORREL($F$1:$F$72, A1:A72)</f>
        <v>0.03866142183</v>
      </c>
      <c r="K8" s="20">
        <f t="shared" si="5"/>
        <v>-0.0764542749</v>
      </c>
      <c r="L8" s="20">
        <f t="shared" si="5"/>
        <v>0.02797741604</v>
      </c>
      <c r="M8" s="20">
        <f t="shared" si="5"/>
        <v>-0.04906143535</v>
      </c>
      <c r="N8" s="20">
        <f t="shared" si="5"/>
        <v>0.2373291594</v>
      </c>
      <c r="O8" s="20">
        <f t="shared" si="5"/>
        <v>1</v>
      </c>
      <c r="P8" s="21">
        <f t="shared" si="5"/>
        <v>-0.2838738709</v>
      </c>
    </row>
    <row r="9">
      <c r="A9" s="49">
        <v>4.217325687</v>
      </c>
      <c r="B9" s="50">
        <v>8.136793137</v>
      </c>
      <c r="C9" s="50">
        <v>0.365682811</v>
      </c>
      <c r="D9" s="50">
        <v>56.40000153</v>
      </c>
      <c r="E9" s="50">
        <v>0.714036763</v>
      </c>
      <c r="F9" s="50">
        <v>-0.029674673</v>
      </c>
      <c r="G9" s="50">
        <v>0.579618931</v>
      </c>
      <c r="I9" s="23" t="s">
        <v>184</v>
      </c>
      <c r="J9" s="24">
        <f t="shared" ref="J9:P9" si="6">CORREL($G$1:$G$72, A1:A72)</f>
        <v>-0.4936263965</v>
      </c>
      <c r="K9" s="24">
        <f t="shared" si="6"/>
        <v>-0.4697301206</v>
      </c>
      <c r="L9" s="24">
        <f t="shared" si="6"/>
        <v>-0.2805480838</v>
      </c>
      <c r="M9" s="24">
        <f t="shared" si="6"/>
        <v>-0.3945244837</v>
      </c>
      <c r="N9" s="24">
        <f t="shared" si="6"/>
        <v>-0.4504988265</v>
      </c>
      <c r="O9" s="24">
        <f t="shared" si="6"/>
        <v>-0.2838738709</v>
      </c>
      <c r="P9" s="25">
        <f t="shared" si="6"/>
        <v>1</v>
      </c>
    </row>
    <row r="10">
      <c r="A10" s="49">
        <v>5.928882122</v>
      </c>
      <c r="B10" s="50">
        <v>9.014473915</v>
      </c>
      <c r="C10" s="50">
        <v>0.823510289</v>
      </c>
      <c r="D10" s="50">
        <v>63.75</v>
      </c>
      <c r="E10" s="50">
        <v>0.86501044</v>
      </c>
      <c r="F10" s="50">
        <v>-0.080244467</v>
      </c>
      <c r="G10" s="50">
        <v>0.84024471</v>
      </c>
    </row>
    <row r="11">
      <c r="A11" s="49">
        <v>3.435275078</v>
      </c>
      <c r="B11" s="50">
        <v>9.629345894</v>
      </c>
      <c r="C11" s="50">
        <v>0.750399292</v>
      </c>
      <c r="D11" s="50">
        <v>54.72499847</v>
      </c>
      <c r="E11" s="50">
        <v>0.739403069</v>
      </c>
      <c r="F11" s="50">
        <v>-0.21462056</v>
      </c>
      <c r="G11" s="50">
        <v>0.830940306</v>
      </c>
    </row>
    <row r="12">
      <c r="A12" s="49">
        <v>6.257079601</v>
      </c>
      <c r="B12" s="50">
        <v>9.610548019</v>
      </c>
      <c r="C12" s="50">
        <v>0.865809739</v>
      </c>
      <c r="D12" s="50">
        <v>65.92500305</v>
      </c>
      <c r="E12" s="50">
        <v>0.82977134</v>
      </c>
      <c r="F12" s="50">
        <v>-0.060690548</v>
      </c>
      <c r="G12" s="50">
        <v>0.741963506</v>
      </c>
    </row>
    <row r="13">
      <c r="A13" s="49">
        <v>5.378348827</v>
      </c>
      <c r="B13" s="50">
        <v>10.13758183</v>
      </c>
      <c r="C13" s="50">
        <v>0.952761054</v>
      </c>
      <c r="D13" s="50">
        <v>66.59999847</v>
      </c>
      <c r="E13" s="50">
        <v>0.741359413</v>
      </c>
      <c r="F13" s="50">
        <v>-0.145212695</v>
      </c>
      <c r="G13" s="50">
        <v>0.941625774</v>
      </c>
      <c r="K13" s="51" t="s">
        <v>193</v>
      </c>
    </row>
    <row r="14">
      <c r="A14" s="49">
        <v>4.250280857</v>
      </c>
      <c r="B14" s="50">
        <v>8.414617538</v>
      </c>
      <c r="C14" s="50">
        <v>0.78360188</v>
      </c>
      <c r="D14" s="50">
        <v>62.09999847</v>
      </c>
      <c r="E14" s="50">
        <v>0.946244061</v>
      </c>
      <c r="F14" s="50">
        <v>0.154094294</v>
      </c>
      <c r="G14" s="50">
        <v>0.859684169</v>
      </c>
      <c r="I14" s="52" t="s">
        <v>194</v>
      </c>
      <c r="J14" s="53">
        <f>(K3-L3*L4)/(SQRT((1-L3^2)*(1-L4^2)))</f>
        <v>0.4553585429</v>
      </c>
      <c r="K14" s="54"/>
      <c r="L14" s="55" t="s">
        <v>195</v>
      </c>
      <c r="M14" s="56">
        <f>(L4-J4*J5)/(SQRT((1-J4^2)*(1-J5^2)))</f>
        <v>0.4615589094</v>
      </c>
      <c r="N14" s="54"/>
      <c r="O14" s="55" t="s">
        <v>196</v>
      </c>
      <c r="P14" s="57">
        <f>(M5-J5*J6)/(SQRT((1-J5^2)*(1-J6^2)))</f>
        <v>0.391884387</v>
      </c>
    </row>
    <row r="15">
      <c r="A15" s="49">
        <v>4.712408066</v>
      </c>
      <c r="B15" s="50">
        <v>8.227441788</v>
      </c>
      <c r="C15" s="50">
        <v>0.629108608</v>
      </c>
      <c r="D15" s="50">
        <v>56.52500153</v>
      </c>
      <c r="E15" s="50">
        <v>0.674506366</v>
      </c>
      <c r="F15" s="50">
        <v>0.025319204</v>
      </c>
      <c r="G15" s="50">
        <v>0.849325359</v>
      </c>
      <c r="I15" s="58" t="s">
        <v>197</v>
      </c>
      <c r="J15" s="59">
        <f>(K3-M3*M4)/(SQRT((1-M3^2)*(1-M4^2)))</f>
        <v>0.4179138211</v>
      </c>
      <c r="K15" s="60"/>
      <c r="L15" s="61" t="s">
        <v>198</v>
      </c>
      <c r="M15" s="62">
        <f>(L4-M4*M5)/(SQRT((1-M4^2)*(1-M5^2)))</f>
        <v>0.440335662</v>
      </c>
      <c r="N15" s="60"/>
      <c r="O15" s="61" t="s">
        <v>199</v>
      </c>
      <c r="P15" s="63">
        <f>(M5-K5*K6)/(SQRT((1-K5^2)*(1-K6^2)))</f>
        <v>0.2205088855</v>
      </c>
    </row>
    <row r="16">
      <c r="A16" s="49">
        <v>6.917935371</v>
      </c>
      <c r="B16" s="50">
        <v>10.80336666</v>
      </c>
      <c r="C16" s="50">
        <v>0.929101527</v>
      </c>
      <c r="D16" s="50">
        <v>71.44999695</v>
      </c>
      <c r="E16" s="50">
        <v>0.838263929</v>
      </c>
      <c r="F16" s="50">
        <v>0.221541926</v>
      </c>
      <c r="G16" s="50">
        <v>0.44200018</v>
      </c>
      <c r="I16" s="58" t="s">
        <v>200</v>
      </c>
      <c r="J16" s="59">
        <f>(K3-N3*N4)/(SQRT((1-N3^2)*(1-N4^2)))</f>
        <v>0.7751820901</v>
      </c>
      <c r="K16" s="60"/>
      <c r="L16" s="61" t="s">
        <v>201</v>
      </c>
      <c r="M16" s="64">
        <f>(L4-N4*N5)/(SQRT((1-N4^2)*(1-N5^2)))</f>
        <v>0.7769507803</v>
      </c>
      <c r="N16" s="60"/>
      <c r="O16" s="61" t="s">
        <v>202</v>
      </c>
      <c r="P16" s="63">
        <f>(M5-N5*N6)/(SQRT((1-N5^2)*(1-N6^2)))</f>
        <v>0.7304958035</v>
      </c>
    </row>
    <row r="17">
      <c r="A17" s="49">
        <v>4.396646023</v>
      </c>
      <c r="B17" s="50">
        <v>7.261128902</v>
      </c>
      <c r="C17" s="50">
        <v>0.719671786</v>
      </c>
      <c r="D17" s="50">
        <v>53.125</v>
      </c>
      <c r="E17" s="50">
        <v>0.679479539</v>
      </c>
      <c r="F17" s="50">
        <v>0.221161678</v>
      </c>
      <c r="G17" s="50">
        <v>0.805424452</v>
      </c>
      <c r="I17" s="58" t="s">
        <v>203</v>
      </c>
      <c r="J17" s="59">
        <f>(K3-O3*O4)/(SQRT((1-O3^2)*(1-O4^2)))</f>
        <v>0.8201504592</v>
      </c>
      <c r="K17" s="60"/>
      <c r="L17" s="61" t="s">
        <v>204</v>
      </c>
      <c r="M17" s="64">
        <f>(L4-O4*O5)/(SQRT((1-O4^2)*(1-O5^2)))</f>
        <v>0.820527095</v>
      </c>
      <c r="N17" s="60"/>
      <c r="O17" s="61" t="s">
        <v>205</v>
      </c>
      <c r="P17" s="63">
        <f>(M5-O5*O6)/(SQRT((1-O5^2)*(1-O6^2)))</f>
        <v>0.7804323541</v>
      </c>
    </row>
    <row r="18">
      <c r="A18" s="49">
        <v>6.415198803</v>
      </c>
      <c r="B18" s="50">
        <v>10.15356255</v>
      </c>
      <c r="C18" s="50">
        <v>0.886761963</v>
      </c>
      <c r="D18" s="50">
        <v>70.44999695</v>
      </c>
      <c r="E18" s="50">
        <v>0.793485582</v>
      </c>
      <c r="F18" s="50">
        <v>-0.010977617</v>
      </c>
      <c r="G18" s="50">
        <v>0.796396375</v>
      </c>
      <c r="I18" s="65" t="s">
        <v>206</v>
      </c>
      <c r="J18" s="59">
        <f>(K3-P3*P4)/(SQRT((1-P3^2)*(1-P4^2)))</f>
        <v>0.758458135</v>
      </c>
      <c r="K18" s="60"/>
      <c r="L18" s="66" t="s">
        <v>207</v>
      </c>
      <c r="M18" s="64">
        <f>(L4-P4*P5)/(SQRT((1-P4^2)*(1-P5^2)))</f>
        <v>0.8070799534</v>
      </c>
      <c r="N18" s="60"/>
      <c r="O18" s="66" t="s">
        <v>208</v>
      </c>
      <c r="P18" s="63">
        <f>(M5-P5*P6)/(SQRT((1-P5^2)*(1-P6^2)))</f>
        <v>0.7563997568</v>
      </c>
    </row>
    <row r="19">
      <c r="A19" s="49">
        <v>5.891712189</v>
      </c>
      <c r="B19" s="50">
        <v>9.659547806</v>
      </c>
      <c r="C19" s="50">
        <v>0.87694943</v>
      </c>
      <c r="D19" s="50">
        <v>69.52500153</v>
      </c>
      <c r="E19" s="50">
        <v>0.799183786</v>
      </c>
      <c r="F19" s="50">
        <v>-0.161807224</v>
      </c>
      <c r="G19" s="50">
        <v>0.862641215</v>
      </c>
      <c r="I19" s="67"/>
      <c r="J19" s="68"/>
      <c r="K19" s="68"/>
      <c r="L19" s="69"/>
      <c r="M19" s="68"/>
      <c r="N19" s="68"/>
      <c r="O19" s="69"/>
      <c r="P19" s="70"/>
    </row>
    <row r="20">
      <c r="A20" s="49">
        <v>3.545203686</v>
      </c>
      <c r="B20" s="50">
        <v>8.074591637</v>
      </c>
      <c r="C20" s="50">
        <v>0.471820921</v>
      </c>
      <c r="D20" s="50">
        <v>59.42499924</v>
      </c>
      <c r="E20" s="50">
        <v>0.480553567</v>
      </c>
      <c r="F20" s="50">
        <v>-0.014281231</v>
      </c>
      <c r="G20" s="50">
        <v>0.732310832</v>
      </c>
      <c r="I20" s="71" t="s">
        <v>209</v>
      </c>
      <c r="J20" s="72">
        <f>(N6-J6*J7)/(SQRT((1-J6^2)*(1-J7^2)))</f>
        <v>-0.03885366198</v>
      </c>
      <c r="K20" s="60"/>
      <c r="L20" s="55" t="s">
        <v>210</v>
      </c>
      <c r="M20" s="64">
        <f>(O7-J7*J8)/(SQRT((1-J7^2)*(1-J8^2)))</f>
        <v>0.2569690452</v>
      </c>
      <c r="N20" s="60"/>
      <c r="O20" s="55" t="s">
        <v>211</v>
      </c>
      <c r="P20" s="73">
        <f>(P8-J8*J9)/(SQRT((1-J8^2)*(1-J9^2)))</f>
        <v>-0.304697698</v>
      </c>
    </row>
    <row r="21">
      <c r="A21" s="49">
        <v>5.804918766</v>
      </c>
      <c r="B21" s="50">
        <v>8.077151299</v>
      </c>
      <c r="C21" s="50">
        <v>0.646345079</v>
      </c>
      <c r="D21" s="50">
        <v>57.17499924</v>
      </c>
      <c r="E21" s="50">
        <v>0.69769448</v>
      </c>
      <c r="F21" s="50">
        <v>0.027624207</v>
      </c>
      <c r="G21" s="50">
        <v>0.759754062</v>
      </c>
      <c r="I21" s="74" t="s">
        <v>212</v>
      </c>
      <c r="J21" s="75">
        <f>(N6-K6*K7)/(SQRT((1-K6^2)*(1-K7^2)))</f>
        <v>0.1152316462</v>
      </c>
      <c r="K21" s="60"/>
      <c r="L21" s="61" t="s">
        <v>213</v>
      </c>
      <c r="M21" s="76">
        <f>(O7-K7*K8)/(SQRT((1-K7^2)*(1-K8^2)))</f>
        <v>0.2932302924</v>
      </c>
      <c r="N21" s="60"/>
      <c r="O21" s="61" t="s">
        <v>214</v>
      </c>
      <c r="P21" s="77">
        <f>(P8-K8*K9)/(SQRT((1-K8^2)*(1-K9^2)))</f>
        <v>-0.3633006621</v>
      </c>
    </row>
    <row r="22">
      <c r="A22" s="49">
        <v>7.076658249</v>
      </c>
      <c r="B22" s="50">
        <v>9.997837067</v>
      </c>
      <c r="C22" s="50">
        <v>0.901608407</v>
      </c>
      <c r="D22" s="50">
        <v>70.0</v>
      </c>
      <c r="E22" s="50">
        <v>0.910026312</v>
      </c>
      <c r="F22" s="50">
        <v>-0.047002032</v>
      </c>
      <c r="G22" s="50">
        <v>0.750560999</v>
      </c>
      <c r="I22" s="74" t="s">
        <v>215</v>
      </c>
      <c r="J22" s="72">
        <f>(N6-L6*L7)/(SQRT((1-L6^2)*(1-L7^2)))</f>
        <v>0.1014493938</v>
      </c>
      <c r="K22" s="60"/>
      <c r="L22" s="61" t="s">
        <v>216</v>
      </c>
      <c r="M22" s="64">
        <f>(O7-L7*L8)/(SQRT((1-L7^2)*(1-L8^2)))</f>
        <v>0.2510604778</v>
      </c>
      <c r="N22" s="60"/>
      <c r="O22" s="61" t="s">
        <v>217</v>
      </c>
      <c r="P22" s="73">
        <f>(P8-L8*L9)/(SQRT((1-L8^2)*(1-L9^2)))</f>
        <v>-0.2876864468</v>
      </c>
    </row>
    <row r="23">
      <c r="A23" s="49">
        <v>5.578691483</v>
      </c>
      <c r="B23" s="50">
        <v>10.4582634</v>
      </c>
      <c r="C23" s="50">
        <v>0.90998435</v>
      </c>
      <c r="D23" s="50">
        <v>69.125</v>
      </c>
      <c r="E23" s="50">
        <v>0.593485951</v>
      </c>
      <c r="F23" s="50">
        <v>-0.212666839</v>
      </c>
      <c r="G23" s="50">
        <v>0.87508148</v>
      </c>
      <c r="I23" s="74" t="s">
        <v>218</v>
      </c>
      <c r="J23" s="72">
        <f>(N6-O6*O7)/(SQRT((1-O6^2)*(1-O7^2)))</f>
        <v>0.4265120965</v>
      </c>
      <c r="K23" s="60"/>
      <c r="L23" s="61" t="s">
        <v>219</v>
      </c>
      <c r="M23" s="64">
        <f>(O7-M7*M8)/(SQRT((1-M7^2)*(1-M8^2)))</f>
        <v>0.2811078304</v>
      </c>
      <c r="N23" s="60"/>
      <c r="O23" s="61" t="s">
        <v>220</v>
      </c>
      <c r="P23" s="73">
        <f>(P8-M8*M9)/(SQRT((1-M8^2)*(1-M9^2)))</f>
        <v>-0.3303952806</v>
      </c>
    </row>
    <row r="24">
      <c r="A24" s="49">
        <v>7.54496479</v>
      </c>
      <c r="B24" s="50">
        <v>10.99429893</v>
      </c>
      <c r="C24" s="50">
        <v>0.970306337</v>
      </c>
      <c r="D24" s="50">
        <v>71.375</v>
      </c>
      <c r="E24" s="50">
        <v>0.929547489</v>
      </c>
      <c r="F24" s="50">
        <v>0.224115312</v>
      </c>
      <c r="G24" s="50">
        <v>0.203140497</v>
      </c>
      <c r="I24" s="78" t="s">
        <v>221</v>
      </c>
      <c r="J24" s="79">
        <f>(N6-P6*P7)/(SQRT((1-P6^2)*(1-P7^2)))</f>
        <v>0.2736005252</v>
      </c>
      <c r="K24" s="80"/>
      <c r="L24" s="66" t="s">
        <v>222</v>
      </c>
      <c r="M24" s="81">
        <f>(O7-P7*P8)/(SQRT((1-P7^2)*(1-P8^2)))</f>
        <v>0.1278480944</v>
      </c>
      <c r="N24" s="80"/>
      <c r="O24" s="66" t="s">
        <v>223</v>
      </c>
      <c r="P24" s="82">
        <f>(P8-N8*N9)/(SQRT((1-N8^2)*(1-N9^2)))</f>
        <v>-0.204039589</v>
      </c>
    </row>
    <row r="25">
      <c r="A25" s="49">
        <v>5.518415928</v>
      </c>
      <c r="B25" s="50">
        <v>9.873703003</v>
      </c>
      <c r="C25" s="50">
        <v>0.820422471</v>
      </c>
      <c r="D25" s="50">
        <v>64.59999847</v>
      </c>
      <c r="E25" s="50">
        <v>0.853301883</v>
      </c>
      <c r="F25" s="50">
        <v>-0.083819024</v>
      </c>
      <c r="G25" s="50">
        <v>0.655976236</v>
      </c>
    </row>
    <row r="26">
      <c r="A26" s="49">
        <v>5.887132168</v>
      </c>
      <c r="B26" s="50">
        <v>9.290071487</v>
      </c>
      <c r="C26" s="50">
        <v>0.825139701</v>
      </c>
      <c r="D26" s="50">
        <v>69.25</v>
      </c>
      <c r="E26" s="50">
        <v>0.758587241</v>
      </c>
      <c r="F26" s="50">
        <v>-0.079987943</v>
      </c>
      <c r="G26" s="50">
        <v>0.865789473</v>
      </c>
      <c r="I26" s="83"/>
      <c r="J26" s="84"/>
    </row>
    <row r="27">
      <c r="A27" s="49">
        <v>6.492156029</v>
      </c>
      <c r="B27" s="50">
        <v>9.134880066</v>
      </c>
      <c r="C27" s="50">
        <v>0.772380829</v>
      </c>
      <c r="D27" s="50">
        <v>65.94999695</v>
      </c>
      <c r="E27" s="50">
        <v>0.914063275</v>
      </c>
      <c r="F27" s="50">
        <v>-0.112227663</v>
      </c>
      <c r="G27" s="50">
        <v>0.621097445</v>
      </c>
      <c r="I27" s="83"/>
      <c r="J27" s="85"/>
    </row>
    <row r="28">
      <c r="A28" s="49">
        <v>6.357114315</v>
      </c>
      <c r="B28" s="50">
        <v>10.57135296</v>
      </c>
      <c r="C28" s="50">
        <v>0.933332503</v>
      </c>
      <c r="D28" s="50">
        <v>69.875</v>
      </c>
      <c r="E28" s="50">
        <v>0.903950691</v>
      </c>
      <c r="F28" s="50">
        <v>0.13574183</v>
      </c>
      <c r="G28" s="50">
        <v>0.39030093</v>
      </c>
      <c r="I28" s="83"/>
      <c r="J28" s="86" t="s">
        <v>224</v>
      </c>
    </row>
    <row r="29">
      <c r="A29" s="49">
        <v>3.628071547</v>
      </c>
      <c r="B29" s="50">
        <v>7.757498741</v>
      </c>
      <c r="C29" s="50">
        <v>0.740167618</v>
      </c>
      <c r="D29" s="50">
        <v>61.09999847</v>
      </c>
      <c r="E29" s="50">
        <v>0.67365855</v>
      </c>
      <c r="F29" s="50">
        <v>0.361245096</v>
      </c>
      <c r="G29" s="50">
        <v>0.793105245</v>
      </c>
      <c r="I29" s="87" t="s">
        <v>225</v>
      </c>
      <c r="J29" s="76">
        <f>SQRT((K3^2+L3^2-2*K3*L3*L4)/(1-L4^2))</f>
        <v>0.8512331598</v>
      </c>
      <c r="K29" s="87" t="s">
        <v>226</v>
      </c>
      <c r="L29" s="76">
        <f>SQRT((L3^2+M3^2-2*L3*M3*M5)/(1-M5^2))</f>
        <v>0.8459334599</v>
      </c>
      <c r="M29" s="87" t="s">
        <v>227</v>
      </c>
      <c r="N29" s="76">
        <f>SQRT((M3^2+N3^2-2*M3*N3*N6)/(1-N6^2))</f>
        <v>0.8224199566</v>
      </c>
      <c r="O29" s="87" t="s">
        <v>228</v>
      </c>
      <c r="P29" s="76">
        <f>SQRT((N3^2+O3^2-2*N3*O3*O7)/(1-O7^2))</f>
        <v>0.5450878436</v>
      </c>
      <c r="Q29" s="88" t="s">
        <v>229</v>
      </c>
      <c r="R29" s="76">
        <f>SQRT((O3^2+P3^2-2*O3*P3*P8)/(1-P8^2))</f>
        <v>0.5048413376</v>
      </c>
    </row>
    <row r="30">
      <c r="A30" s="49">
        <v>7.728998184</v>
      </c>
      <c r="B30" s="50">
        <v>10.81419277</v>
      </c>
      <c r="C30" s="50">
        <v>0.974395156</v>
      </c>
      <c r="D30" s="50">
        <v>71.22499847</v>
      </c>
      <c r="E30" s="50">
        <v>0.958609104</v>
      </c>
      <c r="F30" s="50">
        <v>0.102147363</v>
      </c>
      <c r="G30" s="50">
        <v>0.190206692</v>
      </c>
      <c r="I30" s="87" t="s">
        <v>230</v>
      </c>
      <c r="J30" s="76">
        <f>SQRT((K3^2+M3^2-2*K3*M3*M4)/(1-M4^2))</f>
        <v>0.8274821072</v>
      </c>
      <c r="K30" s="87" t="s">
        <v>231</v>
      </c>
      <c r="L30" s="76">
        <f>SQRT((L3^2+N3^2-2*L3*N3*N5)/(1-N5^2))</f>
        <v>0.8321359338</v>
      </c>
      <c r="M30" s="87" t="s">
        <v>232</v>
      </c>
      <c r="N30" s="76">
        <f>SQRT((M3^2+O3^2-2*M3*O3*O6)/(1-O6^2))</f>
        <v>0.7899307245</v>
      </c>
      <c r="O30" s="87" t="s">
        <v>233</v>
      </c>
      <c r="P30" s="76">
        <f>SQRT((N3^2+P3^2-2*N3*P3*P7)/(1-P7^2))</f>
        <v>0.6067453225</v>
      </c>
      <c r="Q30" s="68"/>
      <c r="R30" s="68"/>
    </row>
    <row r="31">
      <c r="A31" s="49">
        <v>6.613806725</v>
      </c>
      <c r="B31" s="50">
        <v>10.7368784</v>
      </c>
      <c r="C31" s="50">
        <v>0.865514636</v>
      </c>
      <c r="D31" s="50">
        <v>72.40000153</v>
      </c>
      <c r="E31" s="50">
        <v>0.798249364</v>
      </c>
      <c r="F31" s="50">
        <v>-0.024987714</v>
      </c>
      <c r="G31" s="50">
        <v>0.532776713</v>
      </c>
      <c r="I31" s="87" t="s">
        <v>234</v>
      </c>
      <c r="J31" s="76">
        <f>SQRT((K3^2+N3^2-2*K3*N3*N4)/(1-N4^2))</f>
        <v>0.8462540829</v>
      </c>
      <c r="K31" s="87" t="s">
        <v>235</v>
      </c>
      <c r="L31" s="76">
        <f>SQRT((L3^2+O3^2-2*L3*O3*O5)/(1-O5^2))</f>
        <v>0.8079682917</v>
      </c>
      <c r="M31" s="87" t="s">
        <v>236</v>
      </c>
      <c r="N31" s="76">
        <f>SQRT((M3^2+P3^2-2*M3*P3*P6)/(1-P6^2))</f>
        <v>0.8110984392</v>
      </c>
      <c r="O31" s="62"/>
      <c r="P31" s="62"/>
      <c r="Q31" s="68"/>
      <c r="R31" s="68"/>
    </row>
    <row r="32">
      <c r="A32" s="49">
        <v>5.139500618</v>
      </c>
      <c r="B32" s="50">
        <v>9.539199829</v>
      </c>
      <c r="C32" s="50">
        <v>0.775247753</v>
      </c>
      <c r="D32" s="50">
        <v>58.57500076</v>
      </c>
      <c r="E32" s="50">
        <v>0.69927603</v>
      </c>
      <c r="F32" s="50">
        <v>-0.164365619</v>
      </c>
      <c r="G32" s="50">
        <v>0.802774906</v>
      </c>
      <c r="I32" s="87" t="s">
        <v>237</v>
      </c>
      <c r="J32" s="76">
        <f>SQRT((K3^2+O3^2-2*K3*O3*O4)/(1-O4^2))</f>
        <v>0.8204487019</v>
      </c>
      <c r="K32" s="87" t="s">
        <v>238</v>
      </c>
      <c r="L32" s="76">
        <f>SQRT((L3^2+P3^2-2*L3*P3*P5)/(1-P5^2))</f>
        <v>0.8543607712</v>
      </c>
      <c r="M32" s="62"/>
      <c r="N32" s="62"/>
      <c r="O32" s="62"/>
      <c r="P32" s="62"/>
      <c r="Q32" s="68"/>
      <c r="R32" s="68"/>
    </row>
    <row r="33">
      <c r="A33" s="49">
        <v>4.279441357</v>
      </c>
      <c r="B33" s="50">
        <v>7.647816658</v>
      </c>
      <c r="C33" s="50">
        <v>0.587696254</v>
      </c>
      <c r="D33" s="50">
        <v>57.90000153</v>
      </c>
      <c r="E33" s="50">
        <v>0.599087417</v>
      </c>
      <c r="F33" s="50">
        <v>0.364203513</v>
      </c>
      <c r="G33" s="50">
        <v>0.883752167</v>
      </c>
      <c r="I33" s="87" t="s">
        <v>239</v>
      </c>
      <c r="J33" s="76">
        <f>SQRT((K3^2+P3^2-2*K3*P3*P4)/(1-P4^2))</f>
        <v>0.8238653887</v>
      </c>
      <c r="K33" s="62"/>
      <c r="L33" s="62"/>
      <c r="M33" s="62"/>
      <c r="N33" s="62"/>
      <c r="O33" s="62"/>
      <c r="P33" s="62"/>
      <c r="Q33" s="68"/>
      <c r="R33" s="68"/>
    </row>
    <row r="34">
      <c r="A34" s="49">
        <v>5.292755127</v>
      </c>
      <c r="B34" s="50">
        <v>9.746482849</v>
      </c>
      <c r="C34" s="50">
        <v>0.754490972</v>
      </c>
      <c r="D34" s="50">
        <v>65.07499695</v>
      </c>
      <c r="E34" s="50">
        <v>0.820903182</v>
      </c>
      <c r="F34" s="50">
        <v>-0.252852231</v>
      </c>
      <c r="G34" s="50">
        <v>0.65517211</v>
      </c>
      <c r="I34" s="89"/>
      <c r="J34" s="89"/>
      <c r="K34" s="89"/>
      <c r="L34" s="89"/>
      <c r="M34" s="89"/>
      <c r="N34" s="89"/>
      <c r="O34" s="89"/>
      <c r="P34" s="89"/>
    </row>
    <row r="35">
      <c r="A35" s="49">
        <v>6.608206749</v>
      </c>
      <c r="B35" s="50">
        <v>10.89852619</v>
      </c>
      <c r="C35" s="50">
        <v>0.915808022</v>
      </c>
      <c r="D35" s="50">
        <v>71.5</v>
      </c>
      <c r="E35" s="50">
        <v>0.895221889</v>
      </c>
      <c r="F35" s="50">
        <v>0.080924116</v>
      </c>
      <c r="G35" s="50">
        <v>0.41657716</v>
      </c>
    </row>
    <row r="36">
      <c r="A36" s="49">
        <v>4.190854549</v>
      </c>
      <c r="B36" s="50">
        <v>8.615270615</v>
      </c>
      <c r="C36" s="50">
        <v>0.628161311</v>
      </c>
      <c r="D36" s="50">
        <v>59.125</v>
      </c>
      <c r="E36" s="50">
        <v>0.786439955</v>
      </c>
      <c r="F36" s="50">
        <v>0.117221721</v>
      </c>
      <c r="G36" s="50">
        <v>0.908888876</v>
      </c>
    </row>
    <row r="37">
      <c r="A37" s="49">
        <v>5.90045929</v>
      </c>
      <c r="B37" s="50">
        <v>10.36369228</v>
      </c>
      <c r="C37" s="50">
        <v>0.875312984</v>
      </c>
      <c r="D37" s="50">
        <v>71.27500153</v>
      </c>
      <c r="E37" s="50">
        <v>0.562556148</v>
      </c>
      <c r="F37" s="50">
        <v>-0.316424966</v>
      </c>
      <c r="G37" s="50">
        <v>0.874286056</v>
      </c>
    </row>
    <row r="38">
      <c r="A38" s="49">
        <v>6.150331497</v>
      </c>
      <c r="B38" s="50">
        <v>9.115709305</v>
      </c>
      <c r="C38" s="50">
        <v>0.806016386</v>
      </c>
      <c r="D38" s="50">
        <v>62.90000153</v>
      </c>
      <c r="E38" s="50">
        <v>0.856143475</v>
      </c>
      <c r="F38" s="50">
        <v>-0.057260394</v>
      </c>
      <c r="G38" s="50">
        <v>0.835372388</v>
      </c>
    </row>
    <row r="39">
      <c r="A39" s="49">
        <v>5.317492962</v>
      </c>
      <c r="B39" s="50">
        <v>7.899697304</v>
      </c>
      <c r="C39" s="50">
        <v>0.582017422</v>
      </c>
      <c r="D39" s="50">
        <v>54.65000153</v>
      </c>
      <c r="E39" s="50">
        <v>0.729232073</v>
      </c>
      <c r="F39" s="50">
        <v>0.139162883</v>
      </c>
      <c r="G39" s="50">
        <v>0.770350397</v>
      </c>
    </row>
    <row r="40">
      <c r="A40" s="49">
        <v>5.931803703</v>
      </c>
      <c r="B40" s="50">
        <v>8.644883156</v>
      </c>
      <c r="C40" s="50">
        <v>0.728614807</v>
      </c>
      <c r="D40" s="50">
        <v>64.27500153</v>
      </c>
      <c r="E40" s="50">
        <v>0.851199389</v>
      </c>
      <c r="F40" s="50">
        <v>0.081259228</v>
      </c>
      <c r="G40" s="50">
        <v>0.834249735</v>
      </c>
    </row>
    <row r="41">
      <c r="A41" s="49">
        <v>5.861183167</v>
      </c>
      <c r="B41" s="50">
        <v>10.48420715</v>
      </c>
      <c r="C41" s="50">
        <v>0.937058866</v>
      </c>
      <c r="D41" s="50">
        <v>67.65000153</v>
      </c>
      <c r="E41" s="50">
        <v>0.775502026</v>
      </c>
      <c r="F41" s="50">
        <v>-0.008475153</v>
      </c>
      <c r="G41" s="50">
        <v>0.848249376</v>
      </c>
    </row>
    <row r="42">
      <c r="A42" s="49">
        <v>7.448794365</v>
      </c>
      <c r="B42" s="50">
        <v>10.935112</v>
      </c>
      <c r="C42" s="50">
        <v>0.984801114</v>
      </c>
      <c r="D42" s="50">
        <v>72.07499695</v>
      </c>
      <c r="E42" s="50">
        <v>0.935669005</v>
      </c>
      <c r="F42" s="50">
        <v>0.221910581</v>
      </c>
      <c r="G42" s="50">
        <v>0.692434132</v>
      </c>
    </row>
    <row r="43">
      <c r="A43" s="49">
        <v>3.929816246</v>
      </c>
      <c r="B43" s="50">
        <v>8.849925041</v>
      </c>
      <c r="C43" s="50">
        <v>0.608045101</v>
      </c>
      <c r="D43" s="50">
        <v>61.20000076</v>
      </c>
      <c r="E43" s="50">
        <v>0.893131018</v>
      </c>
      <c r="F43" s="50">
        <v>0.089502126</v>
      </c>
      <c r="G43" s="50">
        <v>0.770741999</v>
      </c>
    </row>
    <row r="44">
      <c r="A44" s="49">
        <v>5.584685802</v>
      </c>
      <c r="B44" s="50">
        <v>9.425395966</v>
      </c>
      <c r="C44" s="50">
        <v>0.834076643</v>
      </c>
      <c r="D44" s="50">
        <v>63.17499924</v>
      </c>
      <c r="E44" s="50">
        <v>0.903250694</v>
      </c>
      <c r="F44" s="50">
        <v>0.518823147</v>
      </c>
      <c r="G44" s="50">
        <v>0.861708522</v>
      </c>
    </row>
    <row r="45">
      <c r="A45" s="49">
        <v>4.976995468</v>
      </c>
      <c r="B45" s="50">
        <v>9.637630463</v>
      </c>
      <c r="C45" s="50">
        <v>0.800070286</v>
      </c>
      <c r="D45" s="50">
        <v>66.75</v>
      </c>
      <c r="E45" s="50">
        <v>0.570203483</v>
      </c>
      <c r="F45" s="50">
        <v>0.211653218</v>
      </c>
      <c r="G45" s="50">
        <v>0.766079903</v>
      </c>
    </row>
    <row r="46">
      <c r="A46" s="49">
        <v>6.869863987</v>
      </c>
      <c r="B46" s="50">
        <v>11.62491417</v>
      </c>
      <c r="C46" s="50">
        <v>0.906079292</v>
      </c>
      <c r="D46" s="50">
        <v>71.40000153</v>
      </c>
      <c r="E46" s="50">
        <v>0.895009518</v>
      </c>
      <c r="F46" s="50">
        <v>0.140264258</v>
      </c>
      <c r="G46" s="50">
        <v>0.357812256</v>
      </c>
    </row>
    <row r="47">
      <c r="A47" s="49">
        <v>7.662397385</v>
      </c>
      <c r="B47" s="50">
        <v>10.69227314</v>
      </c>
      <c r="C47" s="50">
        <v>0.95365274</v>
      </c>
      <c r="D47" s="50">
        <v>72.84999847</v>
      </c>
      <c r="E47" s="50">
        <v>0.774947405</v>
      </c>
      <c r="F47" s="50">
        <v>-0.004873357</v>
      </c>
      <c r="G47" s="50">
        <v>0.654698849</v>
      </c>
    </row>
    <row r="48">
      <c r="A48" s="49">
        <v>6.258476734</v>
      </c>
      <c r="B48" s="50">
        <v>10.68542004</v>
      </c>
      <c r="C48" s="50">
        <v>0.869363606</v>
      </c>
      <c r="D48" s="50">
        <v>72.125</v>
      </c>
      <c r="E48" s="50">
        <v>0.710519016</v>
      </c>
      <c r="F48" s="50">
        <v>0.028278332</v>
      </c>
      <c r="G48" s="50">
        <v>0.818708301</v>
      </c>
    </row>
    <row r="49">
      <c r="A49" s="49">
        <v>4.84867382</v>
      </c>
      <c r="B49" s="50">
        <v>8.611810684</v>
      </c>
      <c r="C49" s="50">
        <v>0.536297083</v>
      </c>
      <c r="D49" s="50">
        <v>56.52500153</v>
      </c>
      <c r="E49" s="50">
        <v>0.713349819</v>
      </c>
      <c r="F49" s="50">
        <v>-0.005134096</v>
      </c>
      <c r="G49" s="50">
        <v>0.742839873</v>
      </c>
    </row>
    <row r="50">
      <c r="A50" s="49">
        <v>5.892068863</v>
      </c>
      <c r="B50" s="50">
        <v>9.448805809</v>
      </c>
      <c r="C50" s="50">
        <v>0.822743475</v>
      </c>
      <c r="D50" s="50">
        <v>70.02500153</v>
      </c>
      <c r="E50" s="50">
        <v>0.764267087</v>
      </c>
      <c r="F50" s="50">
        <v>-0.177565202</v>
      </c>
      <c r="G50" s="50">
        <v>0.88399142</v>
      </c>
    </row>
    <row r="51">
      <c r="A51" s="49">
        <v>6.666265011</v>
      </c>
      <c r="B51" s="50">
        <v>10.50880241</v>
      </c>
      <c r="C51" s="50">
        <v>0.886446774</v>
      </c>
      <c r="D51" s="50">
        <v>69.22499847</v>
      </c>
      <c r="E51" s="50">
        <v>0.800018609</v>
      </c>
      <c r="F51" s="50">
        <v>-0.206587344</v>
      </c>
      <c r="G51" s="50">
        <v>0.667024732</v>
      </c>
    </row>
    <row r="52">
      <c r="A52" s="49">
        <v>5.952542782</v>
      </c>
      <c r="B52" s="50">
        <v>10.48707771</v>
      </c>
      <c r="C52" s="50">
        <v>0.862344146</v>
      </c>
      <c r="D52" s="50">
        <v>71.375</v>
      </c>
      <c r="E52" s="50">
        <v>0.903218091</v>
      </c>
      <c r="F52" s="50">
        <v>-0.137060419</v>
      </c>
      <c r="G52" s="50">
        <v>0.892955482</v>
      </c>
    </row>
    <row r="53">
      <c r="A53" s="49">
        <v>6.436973572</v>
      </c>
      <c r="B53" s="50">
        <v>10.40412903</v>
      </c>
      <c r="C53" s="50">
        <v>0.83033675</v>
      </c>
      <c r="D53" s="50">
        <v>67.17500305</v>
      </c>
      <c r="E53" s="50">
        <v>0.836366534</v>
      </c>
      <c r="F53" s="50">
        <v>-0.171969727</v>
      </c>
      <c r="G53" s="50">
        <v>0.941487908</v>
      </c>
    </row>
    <row r="54">
      <c r="A54" s="49">
        <v>6.044072628</v>
      </c>
      <c r="B54" s="50">
        <v>10.20286655</v>
      </c>
      <c r="C54" s="50">
        <v>0.919851005</v>
      </c>
      <c r="D54" s="50">
        <v>65.32499695</v>
      </c>
      <c r="E54" s="50">
        <v>0.776063859</v>
      </c>
      <c r="F54" s="50">
        <v>-0.07043764</v>
      </c>
      <c r="G54" s="50">
        <v>0.766522646</v>
      </c>
    </row>
    <row r="55">
      <c r="A55" s="49">
        <v>4.90681982</v>
      </c>
      <c r="B55" s="50">
        <v>8.180175781</v>
      </c>
      <c r="C55" s="50">
        <v>0.609188676</v>
      </c>
      <c r="D55" s="50">
        <v>60.29999924</v>
      </c>
      <c r="E55" s="50">
        <v>0.758471966</v>
      </c>
      <c r="F55" s="50">
        <v>0.051875819</v>
      </c>
      <c r="G55" s="50">
        <v>0.854231179</v>
      </c>
    </row>
    <row r="56">
      <c r="A56" s="49">
        <v>2.560429573</v>
      </c>
      <c r="B56" s="50">
        <v>7.401130676</v>
      </c>
      <c r="C56" s="50">
        <v>0.502167702</v>
      </c>
      <c r="D56" s="50">
        <v>55.29999924</v>
      </c>
      <c r="E56" s="50">
        <v>0.659596384</v>
      </c>
      <c r="F56" s="50">
        <v>0.10053613</v>
      </c>
      <c r="G56" s="50">
        <v>0.861837387</v>
      </c>
    </row>
    <row r="57">
      <c r="A57" s="49">
        <v>6.723397732</v>
      </c>
      <c r="B57" s="50">
        <v>10.64416504</v>
      </c>
      <c r="C57" s="50">
        <v>0.941756725</v>
      </c>
      <c r="D57" s="50">
        <v>71.22499847</v>
      </c>
      <c r="E57" s="50">
        <v>0.930381835</v>
      </c>
      <c r="F57" s="50">
        <v>0.101480678</v>
      </c>
      <c r="G57" s="50">
        <v>0.762208223</v>
      </c>
    </row>
    <row r="58">
      <c r="A58" s="49">
        <v>5.950013638</v>
      </c>
      <c r="B58" s="50">
        <v>10.72598648</v>
      </c>
      <c r="C58" s="50">
        <v>0.81003511</v>
      </c>
      <c r="D58" s="50">
        <v>73.92500305</v>
      </c>
      <c r="E58" s="50">
        <v>0.723479927</v>
      </c>
      <c r="F58" s="50">
        <v>0.00342142</v>
      </c>
      <c r="G58" s="50">
        <v>0.747344434</v>
      </c>
    </row>
    <row r="59">
      <c r="A59" s="49">
        <v>6.336902142</v>
      </c>
      <c r="B59" s="50">
        <v>10.58749199</v>
      </c>
      <c r="C59" s="50">
        <v>0.933899879</v>
      </c>
      <c r="D59" s="50">
        <v>72.47499847</v>
      </c>
      <c r="E59" s="50">
        <v>0.781408846</v>
      </c>
      <c r="F59" s="50">
        <v>0.00120831</v>
      </c>
      <c r="G59" s="50">
        <v>0.673111916</v>
      </c>
    </row>
    <row r="60">
      <c r="A60" s="49">
        <v>7.431214333</v>
      </c>
      <c r="B60" s="50">
        <v>10.91266155</v>
      </c>
      <c r="C60" s="50">
        <v>0.949338436</v>
      </c>
      <c r="D60" s="50">
        <v>72.27500153</v>
      </c>
      <c r="E60" s="50">
        <v>0.939461946</v>
      </c>
      <c r="F60" s="50">
        <v>0.234011218</v>
      </c>
      <c r="G60" s="50">
        <v>0.213236347</v>
      </c>
    </row>
    <row r="61">
      <c r="A61" s="49">
        <v>6.883844376</v>
      </c>
      <c r="B61" s="50">
        <v>11.18412018</v>
      </c>
      <c r="C61" s="50">
        <v>0.880787432</v>
      </c>
      <c r="D61" s="50">
        <v>73.09999847</v>
      </c>
      <c r="E61" s="50">
        <v>0.848361075</v>
      </c>
      <c r="F61" s="50">
        <v>0.128131226</v>
      </c>
      <c r="G61" s="50">
        <v>0.234620094</v>
      </c>
    </row>
    <row r="62">
      <c r="A62" s="49">
        <v>3.615845203</v>
      </c>
      <c r="B62" s="50">
        <v>7.871555328</v>
      </c>
      <c r="C62" s="50">
        <v>0.600180984</v>
      </c>
      <c r="D62" s="50">
        <v>59.84999847</v>
      </c>
      <c r="E62" s="50">
        <v>0.856139898</v>
      </c>
      <c r="F62" s="50">
        <v>0.136041611</v>
      </c>
      <c r="G62" s="50">
        <v>0.584417045</v>
      </c>
    </row>
    <row r="63">
      <c r="A63" s="49">
        <v>6.007117271</v>
      </c>
      <c r="B63" s="50">
        <v>9.777226448</v>
      </c>
      <c r="C63" s="50">
        <v>0.866995156</v>
      </c>
      <c r="D63" s="50">
        <v>68.52500153</v>
      </c>
      <c r="E63" s="50">
        <v>0.880613744</v>
      </c>
      <c r="F63" s="50">
        <v>0.301083535</v>
      </c>
      <c r="G63" s="50">
        <v>0.867953539</v>
      </c>
    </row>
    <row r="64">
      <c r="A64" s="49">
        <v>4.238982201</v>
      </c>
      <c r="B64" s="50">
        <v>7.685194492</v>
      </c>
      <c r="C64" s="50">
        <v>0.57893008</v>
      </c>
      <c r="D64" s="50">
        <v>57.70000076</v>
      </c>
      <c r="E64" s="50">
        <v>0.695722461</v>
      </c>
      <c r="F64" s="50">
        <v>0.006935479</v>
      </c>
      <c r="G64" s="50">
        <v>0.713181138</v>
      </c>
    </row>
    <row r="65">
      <c r="A65" s="49">
        <v>4.260868073</v>
      </c>
      <c r="B65" s="50">
        <v>9.265902519</v>
      </c>
      <c r="C65" s="50">
        <v>0.754739821</v>
      </c>
      <c r="D65" s="50">
        <v>67.05000305</v>
      </c>
      <c r="E65" s="50">
        <v>0.474189252</v>
      </c>
      <c r="F65" s="50">
        <v>-0.230852157</v>
      </c>
      <c r="G65" s="50">
        <v>0.908436537</v>
      </c>
    </row>
    <row r="66">
      <c r="A66" s="49">
        <v>4.63743639</v>
      </c>
      <c r="B66" s="50">
        <v>9.049329758</v>
      </c>
      <c r="C66" s="50">
        <v>0.863068104</v>
      </c>
      <c r="D66" s="50">
        <v>64.67500305</v>
      </c>
      <c r="E66" s="50">
        <v>0.829034388</v>
      </c>
      <c r="F66" s="50">
        <v>0.427582234</v>
      </c>
      <c r="G66" s="50">
        <v>0.851863027</v>
      </c>
    </row>
    <row r="67">
      <c r="A67" s="49">
        <v>6.721779823</v>
      </c>
      <c r="B67" s="50">
        <v>10.75374222</v>
      </c>
      <c r="C67" s="50">
        <v>0.8634395</v>
      </c>
      <c r="D67" s="50">
        <v>70.40000153</v>
      </c>
      <c r="E67" s="50">
        <v>0.857062578</v>
      </c>
      <c r="F67" s="50">
        <v>0.309394181</v>
      </c>
      <c r="G67" s="50">
        <v>0.426054806</v>
      </c>
    </row>
    <row r="68">
      <c r="A68" s="49">
        <v>6.692790031</v>
      </c>
      <c r="B68" s="50">
        <v>11.07859612</v>
      </c>
      <c r="C68" s="50">
        <v>0.900261819</v>
      </c>
      <c r="D68" s="50">
        <v>65.72499847</v>
      </c>
      <c r="E68" s="50">
        <v>0.735639811</v>
      </c>
      <c r="F68" s="50">
        <v>0.190581053</v>
      </c>
      <c r="G68" s="50">
        <v>0.701127529</v>
      </c>
    </row>
    <row r="69">
      <c r="A69" s="49">
        <v>6.670852661</v>
      </c>
      <c r="B69" s="50">
        <v>10.08412075</v>
      </c>
      <c r="C69" s="50">
        <v>0.904825211</v>
      </c>
      <c r="D69" s="50">
        <v>67.5</v>
      </c>
      <c r="E69" s="50">
        <v>0.877968609</v>
      </c>
      <c r="F69" s="50">
        <v>-0.051668242</v>
      </c>
      <c r="G69" s="50">
        <v>0.631336689</v>
      </c>
    </row>
    <row r="70">
      <c r="A70" s="49">
        <v>6.016238689</v>
      </c>
      <c r="B70" s="50">
        <v>8.989866257</v>
      </c>
      <c r="C70" s="50">
        <v>0.878923297</v>
      </c>
      <c r="D70" s="50">
        <v>65.59999847</v>
      </c>
      <c r="E70" s="50">
        <v>0.959019244</v>
      </c>
      <c r="F70" s="50">
        <v>0.308950752</v>
      </c>
      <c r="G70" s="50">
        <v>0.615844429</v>
      </c>
    </row>
    <row r="71">
      <c r="A71" s="49">
        <v>6.266508579</v>
      </c>
      <c r="B71" s="50">
        <v>9.332854271</v>
      </c>
      <c r="C71" s="50">
        <v>0.878744006</v>
      </c>
      <c r="D71" s="50">
        <v>65.59999847</v>
      </c>
      <c r="E71" s="50">
        <v>0.975405157</v>
      </c>
      <c r="F71" s="50">
        <v>-0.178986996</v>
      </c>
      <c r="G71" s="50">
        <v>0.703422904</v>
      </c>
    </row>
    <row r="72">
      <c r="A72" s="49">
        <v>3.296219587</v>
      </c>
      <c r="B72" s="50">
        <v>7.670122623</v>
      </c>
      <c r="C72" s="50">
        <v>0.666171908</v>
      </c>
      <c r="D72" s="50">
        <v>54.52500153</v>
      </c>
      <c r="E72" s="50">
        <v>0.651987135</v>
      </c>
      <c r="F72" s="50">
        <v>-0.069513284</v>
      </c>
      <c r="G72" s="50">
        <v>0.752632082</v>
      </c>
    </row>
  </sheetData>
  <mergeCells count="3">
    <mergeCell ref="K1:N1"/>
    <mergeCell ref="K13:N13"/>
    <mergeCell ref="J28:O2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183</v>
      </c>
      <c r="B1" s="13" t="s">
        <v>184</v>
      </c>
    </row>
    <row r="2">
      <c r="A2" s="3">
        <v>-0.065987259</v>
      </c>
      <c r="B2" s="3">
        <v>0.845501959</v>
      </c>
    </row>
    <row r="3">
      <c r="A3" s="3">
        <v>-0.127506226</v>
      </c>
      <c r="B3" s="3">
        <v>0.810037434</v>
      </c>
    </row>
    <row r="4">
      <c r="A4" s="3">
        <v>-0.154325441</v>
      </c>
      <c r="B4" s="3">
        <v>0.704730451</v>
      </c>
    </row>
    <row r="5">
      <c r="A5" s="3">
        <v>0.15346466</v>
      </c>
      <c r="B5" s="3">
        <v>0.545216978</v>
      </c>
    </row>
    <row r="6">
      <c r="A6" s="3">
        <v>0.139042094</v>
      </c>
      <c r="B6" s="3">
        <v>0.524212122</v>
      </c>
    </row>
    <row r="7">
      <c r="A7" s="3">
        <v>-0.054776076</v>
      </c>
      <c r="B7" s="3">
        <v>0.61687237</v>
      </c>
    </row>
    <row r="8">
      <c r="A8" s="3">
        <v>0.096943997</v>
      </c>
      <c r="B8" s="3">
        <v>0.48338443</v>
      </c>
    </row>
    <row r="9">
      <c r="A9" s="3">
        <v>-0.029674673</v>
      </c>
      <c r="B9" s="3">
        <v>0.579618931</v>
      </c>
    </row>
    <row r="10">
      <c r="A10" s="3">
        <v>-0.080244467</v>
      </c>
      <c r="B10" s="3">
        <v>0.84024471</v>
      </c>
    </row>
    <row r="11">
      <c r="A11" s="3">
        <v>-0.21462056</v>
      </c>
      <c r="B11" s="3">
        <v>0.830940306</v>
      </c>
    </row>
    <row r="12">
      <c r="A12" s="3">
        <v>-0.060690548</v>
      </c>
      <c r="B12" s="3">
        <v>0.741963506</v>
      </c>
    </row>
    <row r="13">
      <c r="A13" s="3">
        <v>-0.145212695</v>
      </c>
      <c r="B13" s="3">
        <v>0.941625774</v>
      </c>
    </row>
    <row r="14">
      <c r="A14" s="3">
        <v>0.154094294</v>
      </c>
      <c r="B14" s="3">
        <v>0.859684169</v>
      </c>
    </row>
    <row r="15">
      <c r="A15" s="3">
        <v>0.025319204</v>
      </c>
      <c r="B15" s="3">
        <v>0.849325359</v>
      </c>
    </row>
    <row r="16">
      <c r="A16" s="3">
        <v>0.221541926</v>
      </c>
      <c r="B16" s="3">
        <v>0.44200018</v>
      </c>
    </row>
    <row r="17">
      <c r="A17" s="3">
        <v>0.221161678</v>
      </c>
      <c r="B17" s="3">
        <v>0.805424452</v>
      </c>
    </row>
    <row r="18">
      <c r="A18" s="3">
        <v>-0.010977617</v>
      </c>
      <c r="B18" s="3">
        <v>0.796396375</v>
      </c>
    </row>
    <row r="19">
      <c r="A19" s="3">
        <v>-0.161807224</v>
      </c>
      <c r="B19" s="3">
        <v>0.862641215</v>
      </c>
    </row>
    <row r="20">
      <c r="A20" s="3">
        <v>-0.014281231</v>
      </c>
      <c r="B20" s="3">
        <v>0.732310832</v>
      </c>
    </row>
    <row r="21">
      <c r="A21" s="3">
        <v>0.027624207</v>
      </c>
      <c r="B21" s="3">
        <v>0.759754062</v>
      </c>
    </row>
    <row r="22">
      <c r="A22" s="3">
        <v>-0.047002032</v>
      </c>
      <c r="B22" s="3">
        <v>0.750560999</v>
      </c>
    </row>
    <row r="23">
      <c r="A23" s="3">
        <v>-0.212666839</v>
      </c>
      <c r="B23" s="3">
        <v>0.87508148</v>
      </c>
    </row>
    <row r="24">
      <c r="A24" s="3">
        <v>0.224115312</v>
      </c>
      <c r="B24" s="3">
        <v>0.203140497</v>
      </c>
    </row>
    <row r="25">
      <c r="A25" s="3">
        <v>-0.083819024</v>
      </c>
      <c r="B25" s="3">
        <v>0.655976236</v>
      </c>
    </row>
    <row r="26">
      <c r="A26" s="3">
        <v>-0.079987943</v>
      </c>
      <c r="B26" s="3">
        <v>0.865789473</v>
      </c>
    </row>
    <row r="27">
      <c r="A27" s="3">
        <v>-0.112227663</v>
      </c>
      <c r="B27" s="3">
        <v>0.621097445</v>
      </c>
    </row>
    <row r="28">
      <c r="A28" s="3">
        <v>0.13574183</v>
      </c>
      <c r="B28" s="3">
        <v>0.39030093</v>
      </c>
    </row>
    <row r="29">
      <c r="A29" s="3">
        <v>0.361245096</v>
      </c>
      <c r="B29" s="3">
        <v>0.793105245</v>
      </c>
    </row>
    <row r="30">
      <c r="A30" s="3">
        <v>0.102147363</v>
      </c>
      <c r="B30" s="3">
        <v>0.190206692</v>
      </c>
    </row>
    <row r="31">
      <c r="A31" s="3">
        <v>-0.024987714</v>
      </c>
      <c r="B31" s="3">
        <v>0.532776713</v>
      </c>
    </row>
    <row r="32">
      <c r="A32" s="3">
        <v>-0.164365619</v>
      </c>
      <c r="B32" s="3">
        <v>0.802774906</v>
      </c>
    </row>
    <row r="33">
      <c r="A33" s="3">
        <v>0.364203513</v>
      </c>
      <c r="B33" s="3">
        <v>0.883752167</v>
      </c>
    </row>
    <row r="34">
      <c r="A34" s="3">
        <v>-0.252852231</v>
      </c>
      <c r="B34" s="3">
        <v>0.65517211</v>
      </c>
    </row>
    <row r="35">
      <c r="A35" s="3">
        <v>0.080924116</v>
      </c>
      <c r="B35" s="3">
        <v>0.41657716</v>
      </c>
    </row>
    <row r="36">
      <c r="A36" s="3">
        <v>0.117221721</v>
      </c>
      <c r="B36" s="3">
        <v>0.908888876</v>
      </c>
    </row>
    <row r="37">
      <c r="A37" s="3">
        <v>-0.316424966</v>
      </c>
      <c r="B37" s="3">
        <v>0.874286056</v>
      </c>
    </row>
    <row r="38">
      <c r="A38" s="3">
        <v>-0.057260394</v>
      </c>
      <c r="B38" s="3">
        <v>0.835372388</v>
      </c>
    </row>
    <row r="39">
      <c r="A39" s="3">
        <v>0.139162883</v>
      </c>
      <c r="B39" s="3">
        <v>0.770350397</v>
      </c>
    </row>
    <row r="40">
      <c r="A40" s="3">
        <v>0.081259228</v>
      </c>
      <c r="B40" s="3">
        <v>0.834249735</v>
      </c>
    </row>
    <row r="41">
      <c r="A41" s="3">
        <v>-0.008475153</v>
      </c>
      <c r="B41" s="3">
        <v>0.848249376</v>
      </c>
    </row>
    <row r="42">
      <c r="A42" s="3">
        <v>0.221910581</v>
      </c>
      <c r="B42" s="3">
        <v>0.692434132</v>
      </c>
    </row>
    <row r="43">
      <c r="A43" s="3">
        <v>0.089502126</v>
      </c>
      <c r="B43" s="3">
        <v>0.770741999</v>
      </c>
    </row>
    <row r="44">
      <c r="A44" s="3">
        <v>0.518823147</v>
      </c>
      <c r="B44" s="3">
        <v>0.861708522</v>
      </c>
    </row>
    <row r="45">
      <c r="A45" s="3">
        <v>0.211653218</v>
      </c>
      <c r="B45" s="3">
        <v>0.766079903</v>
      </c>
    </row>
    <row r="46">
      <c r="A46" s="3">
        <v>0.140264258</v>
      </c>
      <c r="B46" s="3">
        <v>0.357812256</v>
      </c>
    </row>
    <row r="47">
      <c r="A47" s="3">
        <v>-0.004873357</v>
      </c>
      <c r="B47" s="3">
        <v>0.654698849</v>
      </c>
    </row>
    <row r="48">
      <c r="A48" s="3">
        <v>0.028278332</v>
      </c>
      <c r="B48" s="3">
        <v>0.818708301</v>
      </c>
    </row>
    <row r="49">
      <c r="A49" s="3">
        <v>-0.005134096</v>
      </c>
      <c r="B49" s="3">
        <v>0.742839873</v>
      </c>
    </row>
    <row r="50">
      <c r="A50" s="3">
        <v>-0.177565202</v>
      </c>
      <c r="B50" s="3">
        <v>0.88399142</v>
      </c>
    </row>
    <row r="51">
      <c r="A51" s="3">
        <v>-0.206587344</v>
      </c>
      <c r="B51" s="3">
        <v>0.667024732</v>
      </c>
    </row>
    <row r="52">
      <c r="A52" s="3">
        <v>-0.137060419</v>
      </c>
      <c r="B52" s="3">
        <v>0.892955482</v>
      </c>
    </row>
    <row r="53">
      <c r="A53" s="3">
        <v>-0.171969727</v>
      </c>
      <c r="B53" s="3">
        <v>0.941487908</v>
      </c>
    </row>
    <row r="54">
      <c r="A54" s="3">
        <v>-0.07043764</v>
      </c>
      <c r="B54" s="3">
        <v>0.766522646</v>
      </c>
    </row>
    <row r="55">
      <c r="A55" s="3">
        <v>0.051875819</v>
      </c>
      <c r="B55" s="3">
        <v>0.854231179</v>
      </c>
    </row>
    <row r="56">
      <c r="A56" s="3">
        <v>0.10053613</v>
      </c>
      <c r="B56" s="3">
        <v>0.861837387</v>
      </c>
    </row>
    <row r="57">
      <c r="A57" s="3">
        <v>0.101480678</v>
      </c>
      <c r="B57" s="3">
        <v>0.762208223</v>
      </c>
    </row>
    <row r="58">
      <c r="A58" s="3">
        <v>0.00342142</v>
      </c>
      <c r="B58" s="3">
        <v>0.747344434</v>
      </c>
    </row>
    <row r="59">
      <c r="A59" s="3">
        <v>0.00120831</v>
      </c>
      <c r="B59" s="3">
        <v>0.673111916</v>
      </c>
    </row>
    <row r="60">
      <c r="A60" s="3">
        <v>0.234011218</v>
      </c>
      <c r="B60" s="3">
        <v>0.213236347</v>
      </c>
    </row>
    <row r="61">
      <c r="A61" s="3">
        <v>0.128131226</v>
      </c>
      <c r="B61" s="3">
        <v>0.234620094</v>
      </c>
    </row>
    <row r="62">
      <c r="A62" s="3">
        <v>0.136041611</v>
      </c>
      <c r="B62" s="3">
        <v>0.584417045</v>
      </c>
    </row>
    <row r="63">
      <c r="A63" s="3">
        <v>0.301083535</v>
      </c>
      <c r="B63" s="3">
        <v>0.867953539</v>
      </c>
    </row>
    <row r="64">
      <c r="A64" s="3">
        <v>0.006935479</v>
      </c>
      <c r="B64" s="3">
        <v>0.713181138</v>
      </c>
    </row>
    <row r="65">
      <c r="A65" s="3">
        <v>-0.230852157</v>
      </c>
      <c r="B65" s="3">
        <v>0.908436537</v>
      </c>
    </row>
    <row r="66">
      <c r="A66" s="3">
        <v>0.427582234</v>
      </c>
      <c r="B66" s="3">
        <v>0.851863027</v>
      </c>
    </row>
    <row r="67">
      <c r="A67" s="3">
        <v>0.309394181</v>
      </c>
      <c r="B67" s="3">
        <v>0.426054806</v>
      </c>
    </row>
    <row r="68">
      <c r="A68" s="3">
        <v>0.190581053</v>
      </c>
      <c r="B68" s="3">
        <v>0.701127529</v>
      </c>
    </row>
    <row r="69">
      <c r="A69" s="3">
        <v>-0.051668242</v>
      </c>
      <c r="B69" s="3">
        <v>0.631336689</v>
      </c>
    </row>
    <row r="70">
      <c r="A70" s="3">
        <v>0.308950752</v>
      </c>
      <c r="B70" s="3">
        <v>0.615844429</v>
      </c>
    </row>
    <row r="71">
      <c r="A71" s="3">
        <v>-0.178986996</v>
      </c>
      <c r="B71" s="3">
        <v>0.703422904</v>
      </c>
    </row>
    <row r="72">
      <c r="A72" s="3">
        <v>-0.069513284</v>
      </c>
      <c r="B72" s="3">
        <v>0.752632082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182</v>
      </c>
      <c r="B1" s="18" t="s">
        <v>184</v>
      </c>
    </row>
    <row r="2">
      <c r="A2" s="50">
        <v>0.802249789</v>
      </c>
      <c r="B2" s="50">
        <v>0.845501959</v>
      </c>
    </row>
    <row r="3">
      <c r="A3" s="50">
        <v>0.825188935</v>
      </c>
      <c r="B3" s="50">
        <v>0.810037434</v>
      </c>
    </row>
    <row r="4">
      <c r="A4" s="50">
        <v>0.789598525</v>
      </c>
      <c r="B4" s="50">
        <v>0.704730451</v>
      </c>
    </row>
    <row r="5">
      <c r="A5" s="50">
        <v>0.853776991</v>
      </c>
      <c r="B5" s="50">
        <v>0.545216978</v>
      </c>
    </row>
    <row r="6">
      <c r="A6" s="50">
        <v>0.855502605</v>
      </c>
      <c r="B6" s="50">
        <v>0.524212122</v>
      </c>
    </row>
    <row r="7">
      <c r="A7" s="50">
        <v>0.86457628</v>
      </c>
      <c r="B7" s="50">
        <v>0.61687237</v>
      </c>
    </row>
    <row r="8">
      <c r="A8" s="50">
        <v>0.889889002</v>
      </c>
      <c r="B8" s="50">
        <v>0.48338443</v>
      </c>
    </row>
    <row r="9">
      <c r="A9" s="50">
        <v>0.714036763</v>
      </c>
      <c r="B9" s="50">
        <v>0.579618931</v>
      </c>
    </row>
    <row r="10">
      <c r="A10" s="50">
        <v>0.86501044</v>
      </c>
      <c r="B10" s="50">
        <v>0.84024471</v>
      </c>
    </row>
    <row r="11">
      <c r="A11" s="50">
        <v>0.739403069</v>
      </c>
      <c r="B11" s="50">
        <v>0.830940306</v>
      </c>
    </row>
    <row r="12">
      <c r="A12" s="50">
        <v>0.82977134</v>
      </c>
      <c r="B12" s="50">
        <v>0.741963506</v>
      </c>
    </row>
    <row r="13">
      <c r="A13" s="50">
        <v>0.741359413</v>
      </c>
      <c r="B13" s="50">
        <v>0.941625774</v>
      </c>
    </row>
    <row r="14">
      <c r="A14" s="50">
        <v>0.946244061</v>
      </c>
      <c r="B14" s="50">
        <v>0.859684169</v>
      </c>
    </row>
    <row r="15">
      <c r="A15" s="50">
        <v>0.674506366</v>
      </c>
      <c r="B15" s="50">
        <v>0.849325359</v>
      </c>
    </row>
    <row r="16">
      <c r="A16" s="50">
        <v>0.838263929</v>
      </c>
      <c r="B16" s="50">
        <v>0.44200018</v>
      </c>
    </row>
    <row r="17">
      <c r="A17" s="50">
        <v>0.679479539</v>
      </c>
      <c r="B17" s="50">
        <v>0.805424452</v>
      </c>
    </row>
    <row r="18">
      <c r="A18" s="50">
        <v>0.793485582</v>
      </c>
      <c r="B18" s="50">
        <v>0.796396375</v>
      </c>
    </row>
    <row r="19">
      <c r="A19" s="50">
        <v>0.799183786</v>
      </c>
      <c r="B19" s="50">
        <v>0.862641215</v>
      </c>
    </row>
    <row r="20">
      <c r="A20" s="50">
        <v>0.480553567</v>
      </c>
      <c r="B20" s="50">
        <v>0.732310832</v>
      </c>
    </row>
    <row r="21">
      <c r="A21" s="50">
        <v>0.69769448</v>
      </c>
      <c r="B21" s="50">
        <v>0.759754062</v>
      </c>
    </row>
    <row r="22">
      <c r="A22" s="50">
        <v>0.910026312</v>
      </c>
      <c r="B22" s="50">
        <v>0.750560999</v>
      </c>
    </row>
    <row r="23">
      <c r="A23" s="50">
        <v>0.593485951</v>
      </c>
      <c r="B23" s="50">
        <v>0.87508148</v>
      </c>
    </row>
    <row r="24">
      <c r="A24" s="50">
        <v>0.929547489</v>
      </c>
      <c r="B24" s="50">
        <v>0.203140497</v>
      </c>
    </row>
    <row r="25">
      <c r="A25" s="50">
        <v>0.853301883</v>
      </c>
      <c r="B25" s="50">
        <v>0.655976236</v>
      </c>
    </row>
    <row r="26">
      <c r="A26" s="50">
        <v>0.758587241</v>
      </c>
      <c r="B26" s="50">
        <v>0.865789473</v>
      </c>
    </row>
    <row r="27">
      <c r="A27" s="50">
        <v>0.914063275</v>
      </c>
      <c r="B27" s="50">
        <v>0.621097445</v>
      </c>
    </row>
    <row r="28">
      <c r="A28" s="50">
        <v>0.903950691</v>
      </c>
      <c r="B28" s="50">
        <v>0.39030093</v>
      </c>
    </row>
    <row r="29">
      <c r="A29" s="50">
        <v>0.67365855</v>
      </c>
      <c r="B29" s="50">
        <v>0.793105245</v>
      </c>
    </row>
    <row r="30">
      <c r="A30" s="50">
        <v>0.958609104</v>
      </c>
      <c r="B30" s="50">
        <v>0.190206692</v>
      </c>
    </row>
    <row r="31">
      <c r="A31" s="50">
        <v>0.798249364</v>
      </c>
      <c r="B31" s="50">
        <v>0.532776713</v>
      </c>
    </row>
    <row r="32">
      <c r="A32" s="50">
        <v>0.69927603</v>
      </c>
      <c r="B32" s="50">
        <v>0.802774906</v>
      </c>
    </row>
    <row r="33">
      <c r="A33" s="50">
        <v>0.599087417</v>
      </c>
      <c r="B33" s="50">
        <v>0.883752167</v>
      </c>
    </row>
    <row r="34">
      <c r="A34" s="50">
        <v>0.820903182</v>
      </c>
      <c r="B34" s="50">
        <v>0.65517211</v>
      </c>
    </row>
    <row r="35">
      <c r="A35" s="50">
        <v>0.895221889</v>
      </c>
      <c r="B35" s="50">
        <v>0.41657716</v>
      </c>
    </row>
    <row r="36">
      <c r="A36" s="50">
        <v>0.786439955</v>
      </c>
      <c r="B36" s="50">
        <v>0.908888876</v>
      </c>
    </row>
    <row r="37">
      <c r="A37" s="50">
        <v>0.562556148</v>
      </c>
      <c r="B37" s="50">
        <v>0.874286056</v>
      </c>
    </row>
    <row r="38">
      <c r="A38" s="50">
        <v>0.856143475</v>
      </c>
      <c r="B38" s="50">
        <v>0.835372388</v>
      </c>
    </row>
    <row r="39">
      <c r="A39" s="50">
        <v>0.729232073</v>
      </c>
      <c r="B39" s="50">
        <v>0.770350397</v>
      </c>
    </row>
    <row r="40">
      <c r="A40" s="50">
        <v>0.851199389</v>
      </c>
      <c r="B40" s="50">
        <v>0.834249735</v>
      </c>
    </row>
    <row r="41">
      <c r="A41" s="50">
        <v>0.775502026</v>
      </c>
      <c r="B41" s="50">
        <v>0.848249376</v>
      </c>
    </row>
    <row r="42">
      <c r="A42" s="50">
        <v>0.935669005</v>
      </c>
      <c r="B42" s="50">
        <v>0.692434132</v>
      </c>
    </row>
    <row r="43">
      <c r="A43" s="50">
        <v>0.893131018</v>
      </c>
      <c r="B43" s="50">
        <v>0.770741999</v>
      </c>
    </row>
    <row r="44">
      <c r="A44" s="50">
        <v>0.903250694</v>
      </c>
      <c r="B44" s="50">
        <v>0.861708522</v>
      </c>
    </row>
    <row r="45">
      <c r="A45" s="50">
        <v>0.570203483</v>
      </c>
      <c r="B45" s="50">
        <v>0.766079903</v>
      </c>
    </row>
    <row r="46">
      <c r="A46" s="50">
        <v>0.895009518</v>
      </c>
      <c r="B46" s="50">
        <v>0.357812256</v>
      </c>
    </row>
    <row r="47">
      <c r="A47" s="50">
        <v>0.774947405</v>
      </c>
      <c r="B47" s="50">
        <v>0.654698849</v>
      </c>
    </row>
    <row r="48">
      <c r="A48" s="50">
        <v>0.710519016</v>
      </c>
      <c r="B48" s="50">
        <v>0.818708301</v>
      </c>
    </row>
    <row r="49">
      <c r="A49" s="50">
        <v>0.713349819</v>
      </c>
      <c r="B49" s="50">
        <v>0.742839873</v>
      </c>
    </row>
    <row r="50">
      <c r="A50" s="50">
        <v>0.764267087</v>
      </c>
      <c r="B50" s="50">
        <v>0.88399142</v>
      </c>
    </row>
    <row r="51">
      <c r="A51" s="50">
        <v>0.800018609</v>
      </c>
      <c r="B51" s="50">
        <v>0.667024732</v>
      </c>
    </row>
    <row r="52">
      <c r="A52" s="50">
        <v>0.903218091</v>
      </c>
      <c r="B52" s="50">
        <v>0.892955482</v>
      </c>
    </row>
    <row r="53">
      <c r="A53" s="50">
        <v>0.836366534</v>
      </c>
      <c r="B53" s="50">
        <v>0.941487908</v>
      </c>
    </row>
    <row r="54">
      <c r="A54" s="50">
        <v>0.776063859</v>
      </c>
      <c r="B54" s="50">
        <v>0.766522646</v>
      </c>
    </row>
    <row r="55">
      <c r="A55" s="50">
        <v>0.758471966</v>
      </c>
      <c r="B55" s="50">
        <v>0.854231179</v>
      </c>
    </row>
    <row r="56">
      <c r="A56" s="50">
        <v>0.659596384</v>
      </c>
      <c r="B56" s="50">
        <v>0.861837387</v>
      </c>
    </row>
    <row r="57">
      <c r="A57" s="50">
        <v>0.930381835</v>
      </c>
      <c r="B57" s="50">
        <v>0.762208223</v>
      </c>
    </row>
    <row r="58">
      <c r="A58" s="50">
        <v>0.723479927</v>
      </c>
      <c r="B58" s="50">
        <v>0.747344434</v>
      </c>
    </row>
    <row r="59">
      <c r="A59" s="50">
        <v>0.781408846</v>
      </c>
      <c r="B59" s="50">
        <v>0.673111916</v>
      </c>
    </row>
    <row r="60">
      <c r="A60" s="50">
        <v>0.939461946</v>
      </c>
      <c r="B60" s="50">
        <v>0.213236347</v>
      </c>
    </row>
    <row r="61">
      <c r="A61" s="50">
        <v>0.848361075</v>
      </c>
      <c r="B61" s="50">
        <v>0.234620094</v>
      </c>
    </row>
    <row r="62">
      <c r="A62" s="50">
        <v>0.856139898</v>
      </c>
      <c r="B62" s="50">
        <v>0.584417045</v>
      </c>
    </row>
    <row r="63">
      <c r="A63" s="50">
        <v>0.880613744</v>
      </c>
      <c r="B63" s="50">
        <v>0.867953539</v>
      </c>
    </row>
    <row r="64">
      <c r="A64" s="50">
        <v>0.695722461</v>
      </c>
      <c r="B64" s="50">
        <v>0.713181138</v>
      </c>
    </row>
    <row r="65">
      <c r="A65" s="50">
        <v>0.474189252</v>
      </c>
      <c r="B65" s="50">
        <v>0.908436537</v>
      </c>
    </row>
    <row r="66">
      <c r="A66" s="50">
        <v>0.829034388</v>
      </c>
      <c r="B66" s="50">
        <v>0.851863027</v>
      </c>
    </row>
    <row r="67">
      <c r="A67" s="50">
        <v>0.857062578</v>
      </c>
      <c r="B67" s="50">
        <v>0.426054806</v>
      </c>
    </row>
    <row r="68">
      <c r="A68" s="50">
        <v>0.735639811</v>
      </c>
      <c r="B68" s="50">
        <v>0.701127529</v>
      </c>
    </row>
    <row r="69">
      <c r="A69" s="50">
        <v>0.877968609</v>
      </c>
      <c r="B69" s="50">
        <v>0.631336689</v>
      </c>
    </row>
    <row r="70">
      <c r="A70" s="50">
        <v>0.959019244</v>
      </c>
      <c r="B70" s="50">
        <v>0.615844429</v>
      </c>
    </row>
    <row r="71">
      <c r="A71" s="50">
        <v>0.975405157</v>
      </c>
      <c r="B71" s="50">
        <v>0.703422904</v>
      </c>
    </row>
    <row r="72">
      <c r="A72" s="50">
        <v>0.651987135</v>
      </c>
      <c r="B72" s="50">
        <v>0.752632082</v>
      </c>
    </row>
  </sheetData>
  <drawing r:id="rId1"/>
</worksheet>
</file>