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2" l="1"/>
  <c r="F17" i="2"/>
  <c r="B21" i="1"/>
  <c r="F19" i="1"/>
  <c r="E19" i="1"/>
  <c r="D19" i="1"/>
  <c r="C19" i="1"/>
  <c r="B19" i="1"/>
  <c r="G13" i="1"/>
  <c r="B1" i="2"/>
  <c r="H16" i="2" s="1"/>
  <c r="H15" i="2" l="1"/>
  <c r="F15" i="2"/>
  <c r="F16" i="2"/>
  <c r="B8" i="2"/>
  <c r="B9" i="2"/>
  <c r="B4" i="2" l="1"/>
  <c r="B8" i="1"/>
  <c r="G7" i="2"/>
  <c r="P7" i="2"/>
  <c r="O7" i="2"/>
  <c r="N7" i="2"/>
  <c r="M7" i="2"/>
  <c r="L7" i="2"/>
  <c r="K7" i="2"/>
  <c r="J7" i="2"/>
  <c r="I7" i="2"/>
  <c r="H7" i="2"/>
  <c r="F7" i="2"/>
  <c r="E7" i="2"/>
  <c r="D7" i="2"/>
  <c r="C21" i="1" l="1"/>
  <c r="D21" i="1"/>
  <c r="E21" i="1"/>
  <c r="F21" i="1"/>
  <c r="B10" i="1" l="1"/>
  <c r="B13" i="1" s="1"/>
  <c r="C13" i="1" l="1"/>
  <c r="D13" i="1" s="1"/>
  <c r="E13" i="1" s="1"/>
  <c r="F13" i="1" s="1"/>
  <c r="B4" i="1"/>
  <c r="C4" i="1"/>
  <c r="D4" i="1"/>
  <c r="E4" i="1"/>
  <c r="F4" i="1"/>
  <c r="G4" i="1"/>
  <c r="H4" i="1"/>
  <c r="I4" i="1"/>
  <c r="J4" i="1"/>
  <c r="K4" i="1"/>
  <c r="L4" i="1"/>
  <c r="M4" i="1"/>
  <c r="A4" i="1"/>
  <c r="B7" i="2" l="1"/>
  <c r="B5" i="2"/>
  <c r="B6" i="2" s="1"/>
</calcChain>
</file>

<file path=xl/sharedStrings.xml><?xml version="1.0" encoding="utf-8"?>
<sst xmlns="http://schemas.openxmlformats.org/spreadsheetml/2006/main" count="45" uniqueCount="36">
  <si>
    <t>Xmin</t>
  </si>
  <si>
    <t>Xmax</t>
  </si>
  <si>
    <t>размах</t>
  </si>
  <si>
    <t>Xi</t>
  </si>
  <si>
    <t>Ni</t>
  </si>
  <si>
    <t>Wi</t>
  </si>
  <si>
    <t>Количество частичных  интервалов (k)</t>
  </si>
  <si>
    <t>Шаг интервального ряда (h)</t>
  </si>
  <si>
    <t xml:space="preserve">промежутки </t>
  </si>
  <si>
    <t>серидина интервала (Xi)</t>
  </si>
  <si>
    <t>n</t>
  </si>
  <si>
    <t>Эмпирическая функция</t>
  </si>
  <si>
    <t>частотный ряд</t>
  </si>
  <si>
    <t>выборочное среднее(Mx)</t>
  </si>
  <si>
    <t>мода(Mo)</t>
  </si>
  <si>
    <t>медиана(Me)</t>
  </si>
  <si>
    <t>абсолютное отклонение(0)</t>
  </si>
  <si>
    <t>коэффициент вариации(V)</t>
  </si>
  <si>
    <t>Q(x)</t>
  </si>
  <si>
    <t>сумма xi</t>
  </si>
  <si>
    <t>Точечная оценка генеральной десперсии (D~)</t>
  </si>
  <si>
    <t>Среднее абсолютное отклонение (Ø)</t>
  </si>
  <si>
    <t>интервальный ряд</t>
  </si>
  <si>
    <t>[12,24;12,48]</t>
  </si>
  <si>
    <t>[12,48;12,72]</t>
  </si>
  <si>
    <t>[12,72;12,96]</t>
  </si>
  <si>
    <t>[12,96;13,2]</t>
  </si>
  <si>
    <t>[12;12,24]</t>
  </si>
  <si>
    <t>t1=</t>
  </si>
  <si>
    <t>t2=</t>
  </si>
  <si>
    <t>t3=</t>
  </si>
  <si>
    <t>&lt;12,645&lt;</t>
  </si>
  <si>
    <t>точечная</t>
  </si>
  <si>
    <t>грубая</t>
  </si>
  <si>
    <t>дискретный ряд</t>
  </si>
  <si>
    <t>вариационный 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</si>
</sst>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Font="0" applyAlignment="0" applyProtection="0"/>
    <xf numFmtId="0" fontId="1" fillId="8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4" fillId="3" borderId="0" xfId="2" applyNumberFormat="1" applyAlignment="1">
      <alignment horizontal="center"/>
    </xf>
    <xf numFmtId="0" fontId="3" fillId="5" borderId="0" xfId="1" applyFill="1"/>
    <xf numFmtId="164" fontId="4" fillId="3" borderId="0" xfId="2" applyNumberFormat="1" applyAlignment="1">
      <alignment horizontal="center"/>
    </xf>
    <xf numFmtId="0" fontId="4" fillId="3" borderId="0" xfId="2" applyAlignment="1">
      <alignment horizontal="center"/>
    </xf>
    <xf numFmtId="0" fontId="4" fillId="3" borderId="0" xfId="2"/>
    <xf numFmtId="165" fontId="4" fillId="3" borderId="0" xfId="2" applyNumberFormat="1"/>
    <xf numFmtId="0" fontId="3" fillId="4" borderId="1" xfId="3" applyFont="1"/>
    <xf numFmtId="0" fontId="0" fillId="4" borderId="1" xfId="3" applyFont="1"/>
    <xf numFmtId="165" fontId="4" fillId="3" borderId="0" xfId="2" applyNumberFormat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5" fontId="0" fillId="7" borderId="0" xfId="0" applyNumberForma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2" fillId="4" borderId="1" xfId="3" applyFont="1" applyAlignment="1">
      <alignment horizontal="center"/>
    </xf>
    <xf numFmtId="0" fontId="2" fillId="4" borderId="1" xfId="3" applyFont="1" applyAlignment="1">
      <alignment horizontal="center" vertical="top" wrapText="1"/>
    </xf>
    <xf numFmtId="0" fontId="2" fillId="4" borderId="1" xfId="3" applyFont="1" applyAlignment="1">
      <alignment horizontal="center" wrapText="1"/>
    </xf>
    <xf numFmtId="0" fontId="2" fillId="4" borderId="1" xfId="3" applyFont="1"/>
    <xf numFmtId="0" fontId="4" fillId="6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2" fillId="5" borderId="1" xfId="3" applyFont="1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3" fillId="7" borderId="5" xfId="3" applyFont="1" applyFill="1" applyBorder="1" applyAlignment="1">
      <alignment horizontal="center"/>
    </xf>
    <xf numFmtId="0" fontId="3" fillId="7" borderId="6" xfId="3" applyFont="1" applyFill="1" applyBorder="1" applyAlignment="1">
      <alignment horizontal="center"/>
    </xf>
    <xf numFmtId="0" fontId="1" fillId="8" borderId="0" xfId="4" applyAlignment="1">
      <alignment horizontal="center"/>
    </xf>
    <xf numFmtId="0" fontId="1" fillId="7" borderId="4" xfId="3" applyFont="1" applyFill="1" applyBorder="1" applyAlignment="1">
      <alignment horizontal="center"/>
    </xf>
  </cellXfs>
  <cellStyles count="5">
    <cellStyle name="20% — акцент3" xfId="4" builtinId="38"/>
    <cellStyle name="Акцент2" xfId="2" builtinId="33"/>
    <cellStyle name="Обычный" xfId="0" builtinId="0"/>
    <cellStyle name="Примечание" xfId="3" builtinId="1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Лист1!$A$2:$M$2</c:f>
              <c:numCache>
                <c:formatCode>0.0</c:formatCode>
                <c:ptCount val="13"/>
                <c:pt idx="0" formatCode="General">
                  <c:v>12</c:v>
                </c:pt>
                <c:pt idx="1">
                  <c:v>12.1</c:v>
                </c:pt>
                <c:pt idx="2" formatCode="General">
                  <c:v>12.2</c:v>
                </c:pt>
                <c:pt idx="3" formatCode="General">
                  <c:v>12.3</c:v>
                </c:pt>
                <c:pt idx="4" formatCode="General">
                  <c:v>12.4</c:v>
                </c:pt>
                <c:pt idx="5" formatCode="General">
                  <c:v>12.5</c:v>
                </c:pt>
                <c:pt idx="6" formatCode="General">
                  <c:v>12.6</c:v>
                </c:pt>
                <c:pt idx="7" formatCode="General">
                  <c:v>12.7</c:v>
                </c:pt>
                <c:pt idx="8" formatCode="General">
                  <c:v>12.8</c:v>
                </c:pt>
                <c:pt idx="9" formatCode="General">
                  <c:v>12.9</c:v>
                </c:pt>
                <c:pt idx="10" formatCode="General">
                  <c:v>13</c:v>
                </c:pt>
                <c:pt idx="11" formatCode="General">
                  <c:v>13.1</c:v>
                </c:pt>
                <c:pt idx="12" formatCode="General">
                  <c:v>13.2</c:v>
                </c:pt>
              </c:numCache>
            </c:numRef>
          </c:cat>
          <c:val>
            <c:numRef>
              <c:f>Лист1!$A$3:$M$3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F-48D0-8617-1D1ECDF1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24032"/>
        <c:axId val="206242368"/>
      </c:barChart>
      <c:catAx>
        <c:axId val="2061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2368"/>
        <c:crosses val="autoZero"/>
        <c:auto val="1"/>
        <c:lblAlgn val="ctr"/>
        <c:lblOffset val="100"/>
        <c:noMultiLvlLbl val="0"/>
      </c:catAx>
      <c:valAx>
        <c:axId val="206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Лист1!$A$2:$M$2</c:f>
              <c:numCache>
                <c:formatCode>0.0</c:formatCode>
                <c:ptCount val="13"/>
                <c:pt idx="0" formatCode="General">
                  <c:v>12</c:v>
                </c:pt>
                <c:pt idx="1">
                  <c:v>12.1</c:v>
                </c:pt>
                <c:pt idx="2" formatCode="General">
                  <c:v>12.2</c:v>
                </c:pt>
                <c:pt idx="3" formatCode="General">
                  <c:v>12.3</c:v>
                </c:pt>
                <c:pt idx="4" formatCode="General">
                  <c:v>12.4</c:v>
                </c:pt>
                <c:pt idx="5" formatCode="General">
                  <c:v>12.5</c:v>
                </c:pt>
                <c:pt idx="6" formatCode="General">
                  <c:v>12.6</c:v>
                </c:pt>
                <c:pt idx="7" formatCode="General">
                  <c:v>12.7</c:v>
                </c:pt>
                <c:pt idx="8" formatCode="General">
                  <c:v>12.8</c:v>
                </c:pt>
                <c:pt idx="9" formatCode="General">
                  <c:v>12.9</c:v>
                </c:pt>
                <c:pt idx="10" formatCode="General">
                  <c:v>13</c:v>
                </c:pt>
                <c:pt idx="11" formatCode="General">
                  <c:v>13.1</c:v>
                </c:pt>
                <c:pt idx="12" formatCode="General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7-4432-9DC5-C43700953B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7-4432-9DC5-C4370095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25056"/>
        <c:axId val="206244096"/>
      </c:lineChart>
      <c:catAx>
        <c:axId val="20612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4096"/>
        <c:crosses val="autoZero"/>
        <c:auto val="1"/>
        <c:lblAlgn val="ctr"/>
        <c:lblOffset val="100"/>
        <c:noMultiLvlLbl val="0"/>
      </c:catAx>
      <c:valAx>
        <c:axId val="2062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162670750944166E-2"/>
          <c:y val="0.20520055325034581"/>
          <c:w val="0.87626210065387711"/>
          <c:h val="0.666454950392611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Лист1!$A$2:$M$2</c:f>
              <c:numCache>
                <c:formatCode>0.0</c:formatCode>
                <c:ptCount val="13"/>
                <c:pt idx="0" formatCode="General">
                  <c:v>12</c:v>
                </c:pt>
                <c:pt idx="1">
                  <c:v>12.1</c:v>
                </c:pt>
                <c:pt idx="2" formatCode="General">
                  <c:v>12.2</c:v>
                </c:pt>
                <c:pt idx="3" formatCode="General">
                  <c:v>12.3</c:v>
                </c:pt>
                <c:pt idx="4" formatCode="General">
                  <c:v>12.4</c:v>
                </c:pt>
                <c:pt idx="5" formatCode="General">
                  <c:v>12.5</c:v>
                </c:pt>
                <c:pt idx="6" formatCode="General">
                  <c:v>12.6</c:v>
                </c:pt>
                <c:pt idx="7" formatCode="General">
                  <c:v>12.7</c:v>
                </c:pt>
                <c:pt idx="8" formatCode="General">
                  <c:v>12.8</c:v>
                </c:pt>
                <c:pt idx="9" formatCode="General">
                  <c:v>12.9</c:v>
                </c:pt>
                <c:pt idx="10" formatCode="General">
                  <c:v>13</c:v>
                </c:pt>
                <c:pt idx="11" formatCode="General">
                  <c:v>13.1</c:v>
                </c:pt>
                <c:pt idx="12" formatCode="General">
                  <c:v>13.2</c:v>
                </c:pt>
              </c:numCache>
            </c:numRef>
          </c:cat>
          <c:val>
            <c:numRef>
              <c:f>Лист1!$A$3:$M$3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A-49F5-9523-9255118BD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24032"/>
        <c:axId val="206242368"/>
      </c:barChart>
      <c:catAx>
        <c:axId val="2061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2368"/>
        <c:crosses val="autoZero"/>
        <c:auto val="1"/>
        <c:lblAlgn val="ctr"/>
        <c:lblOffset val="100"/>
        <c:noMultiLvlLbl val="0"/>
      </c:catAx>
      <c:valAx>
        <c:axId val="206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0</xdr:row>
      <xdr:rowOff>19050</xdr:rowOff>
    </xdr:from>
    <xdr:to>
      <xdr:col>20</xdr:col>
      <xdr:colOff>161925</xdr:colOff>
      <xdr:row>9</xdr:row>
      <xdr:rowOff>238125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238126</xdr:rowOff>
    </xdr:from>
    <xdr:to>
      <xdr:col>20</xdr:col>
      <xdr:colOff>171450</xdr:colOff>
      <xdr:row>21</xdr:row>
      <xdr:rowOff>28576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0</xdr:colOff>
      <xdr:row>5</xdr:row>
      <xdr:rowOff>19051</xdr:rowOff>
    </xdr:from>
    <xdr:to>
      <xdr:col>23</xdr:col>
      <xdr:colOff>507800</xdr:colOff>
      <xdr:row>21</xdr:row>
      <xdr:rowOff>161925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3350" y="971551"/>
          <a:ext cx="2669975" cy="3571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18</xdr:row>
      <xdr:rowOff>36513</xdr:rowOff>
    </xdr:from>
    <xdr:to>
      <xdr:col>7</xdr:col>
      <xdr:colOff>590550</xdr:colOff>
      <xdr:row>30</xdr:row>
      <xdr:rowOff>46038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26</xdr:row>
      <xdr:rowOff>0</xdr:rowOff>
    </xdr:from>
    <xdr:to>
      <xdr:col>5</xdr:col>
      <xdr:colOff>114300</xdr:colOff>
      <xdr:row>28</xdr:row>
      <xdr:rowOff>180975</xdr:rowOff>
    </xdr:to>
    <xdr:cxnSp macro="">
      <xdr:nvCxnSpPr>
        <xdr:cNvPr id="4" name="Прямая соединительная линия 3"/>
        <xdr:cNvCxnSpPr/>
      </xdr:nvCxnSpPr>
      <xdr:spPr>
        <a:xfrm>
          <a:off x="4314825" y="5524500"/>
          <a:ext cx="9525" cy="56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125730</xdr:colOff>
      <xdr:row>26</xdr:row>
      <xdr:rowOff>19050</xdr:rowOff>
    </xdr:from>
    <xdr:to>
      <xdr:col>5</xdr:col>
      <xdr:colOff>133350</xdr:colOff>
      <xdr:row>28</xdr:row>
      <xdr:rowOff>156210</xdr:rowOff>
    </xdr:to>
    <xdr:cxnSp macro="">
      <xdr:nvCxnSpPr>
        <xdr:cNvPr id="7" name="Прямая соединительная линия 6"/>
        <xdr:cNvCxnSpPr/>
      </xdr:nvCxnSpPr>
      <xdr:spPr>
        <a:xfrm>
          <a:off x="4335780" y="5543550"/>
          <a:ext cx="7620" cy="5181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</xdr:colOff>
      <xdr:row>26</xdr:row>
      <xdr:rowOff>15240</xdr:rowOff>
    </xdr:from>
    <xdr:to>
      <xdr:col>5</xdr:col>
      <xdr:colOff>53340</xdr:colOff>
      <xdr:row>28</xdr:row>
      <xdr:rowOff>148590</xdr:rowOff>
    </xdr:to>
    <xdr:cxnSp macro="">
      <xdr:nvCxnSpPr>
        <xdr:cNvPr id="9" name="Прямая соединительная линия 8"/>
        <xdr:cNvCxnSpPr/>
      </xdr:nvCxnSpPr>
      <xdr:spPr>
        <a:xfrm>
          <a:off x="4263390" y="5539740"/>
          <a:ext cx="0" cy="51435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148590</xdr:colOff>
      <xdr:row>26</xdr:row>
      <xdr:rowOff>22860</xdr:rowOff>
    </xdr:from>
    <xdr:to>
      <xdr:col>5</xdr:col>
      <xdr:colOff>156210</xdr:colOff>
      <xdr:row>28</xdr:row>
      <xdr:rowOff>160020</xdr:rowOff>
    </xdr:to>
    <xdr:cxnSp macro="">
      <xdr:nvCxnSpPr>
        <xdr:cNvPr id="11" name="Прямая соединительная линия 10"/>
        <xdr:cNvCxnSpPr/>
      </xdr:nvCxnSpPr>
      <xdr:spPr>
        <a:xfrm>
          <a:off x="4358640" y="5547360"/>
          <a:ext cx="7620" cy="51816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0.54863</cdr:x>
      <cdr:y>0.64315</cdr:y>
    </cdr:from>
    <cdr:to>
      <cdr:x>0.54863</cdr:x>
      <cdr:y>0.90456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2095500" y="1476375"/>
          <a:ext cx="0" cy="600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0.54414</cdr:x>
      <cdr:y>0.65477</cdr:y>
    </cdr:from>
    <cdr:to>
      <cdr:x>0.54414</cdr:x>
      <cdr:y>0.88382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>
          <a:off x="2078355" y="1503045"/>
          <a:ext cx="0" cy="5257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K29" sqref="K29"/>
    </sheetView>
  </sheetViews>
  <sheetFormatPr defaultRowHeight="15" x14ac:dyDescent="0.25"/>
  <cols>
    <col min="1" max="1" width="18.42578125" customWidth="1"/>
    <col min="2" max="2" width="11.7109375" customWidth="1"/>
    <col min="3" max="3" width="12" customWidth="1"/>
    <col min="4" max="4" width="11.7109375" customWidth="1"/>
    <col min="5" max="5" width="11.5703125" customWidth="1"/>
    <col min="6" max="6" width="11.85546875" customWidth="1"/>
    <col min="7" max="7" width="12.28515625" customWidth="1"/>
    <col min="8" max="9" width="11.5703125" customWidth="1"/>
    <col min="10" max="10" width="12.140625" customWidth="1"/>
    <col min="11" max="11" width="11.7109375" customWidth="1"/>
    <col min="12" max="12" width="12.140625" customWidth="1"/>
    <col min="14" max="14" width="3.85546875" customWidth="1"/>
    <col min="23" max="23" width="23.28515625" customWidth="1"/>
  </cols>
  <sheetData>
    <row r="1" spans="1:23" x14ac:dyDescent="0.25">
      <c r="A1" s="10"/>
      <c r="B1" s="10"/>
      <c r="C1" s="10"/>
      <c r="D1" s="10"/>
      <c r="E1" s="10"/>
      <c r="F1" s="24" t="s">
        <v>12</v>
      </c>
      <c r="G1" s="10"/>
      <c r="H1" s="10"/>
      <c r="I1" s="10"/>
      <c r="J1" s="10"/>
      <c r="K1" s="10"/>
      <c r="L1" s="10"/>
      <c r="M1" s="10"/>
      <c r="N1" s="10"/>
      <c r="O1" s="5"/>
      <c r="P1" s="5"/>
    </row>
    <row r="2" spans="1:23" x14ac:dyDescent="0.25">
      <c r="A2" s="8">
        <v>12</v>
      </c>
      <c r="B2" s="9">
        <v>12.1</v>
      </c>
      <c r="C2" s="8">
        <v>12.2</v>
      </c>
      <c r="D2" s="8">
        <v>12.3</v>
      </c>
      <c r="E2" s="8">
        <v>12.4</v>
      </c>
      <c r="F2" s="8">
        <v>12.5</v>
      </c>
      <c r="G2" s="8">
        <v>12.6</v>
      </c>
      <c r="H2" s="8">
        <v>12.7</v>
      </c>
      <c r="I2" s="8">
        <v>12.8</v>
      </c>
      <c r="J2" s="8">
        <v>12.9</v>
      </c>
      <c r="K2" s="8">
        <v>13</v>
      </c>
      <c r="L2" s="8">
        <v>13.1</v>
      </c>
      <c r="M2" s="8">
        <v>13.2</v>
      </c>
      <c r="N2" s="25" t="s">
        <v>3</v>
      </c>
    </row>
    <row r="3" spans="1:23" x14ac:dyDescent="0.25">
      <c r="A3">
        <v>1</v>
      </c>
      <c r="B3">
        <v>2</v>
      </c>
      <c r="C3">
        <v>1</v>
      </c>
      <c r="D3">
        <v>1</v>
      </c>
      <c r="E3">
        <v>1</v>
      </c>
      <c r="F3">
        <v>2</v>
      </c>
      <c r="G3">
        <v>2</v>
      </c>
      <c r="H3">
        <v>1</v>
      </c>
      <c r="I3">
        <v>2</v>
      </c>
      <c r="J3">
        <v>1</v>
      </c>
      <c r="K3">
        <v>3</v>
      </c>
      <c r="L3">
        <v>2</v>
      </c>
      <c r="M3">
        <v>1</v>
      </c>
      <c r="N3" s="25" t="s">
        <v>4</v>
      </c>
      <c r="P3" s="5"/>
    </row>
    <row r="4" spans="1:23" x14ac:dyDescent="0.25">
      <c r="A4">
        <f>A2/15</f>
        <v>0.8</v>
      </c>
      <c r="B4">
        <f t="shared" ref="B4:M4" si="0">B2/15</f>
        <v>0.80666666666666664</v>
      </c>
      <c r="C4">
        <f t="shared" si="0"/>
        <v>0.81333333333333324</v>
      </c>
      <c r="D4">
        <f t="shared" si="0"/>
        <v>0.82000000000000006</v>
      </c>
      <c r="E4">
        <f t="shared" si="0"/>
        <v>0.82666666666666666</v>
      </c>
      <c r="F4">
        <f t="shared" si="0"/>
        <v>0.83333333333333337</v>
      </c>
      <c r="G4">
        <f t="shared" si="0"/>
        <v>0.84</v>
      </c>
      <c r="H4">
        <f t="shared" si="0"/>
        <v>0.84666666666666657</v>
      </c>
      <c r="I4">
        <f t="shared" si="0"/>
        <v>0.85333333333333339</v>
      </c>
      <c r="J4">
        <f t="shared" si="0"/>
        <v>0.86</v>
      </c>
      <c r="K4">
        <f t="shared" si="0"/>
        <v>0.8666666666666667</v>
      </c>
      <c r="L4">
        <f t="shared" si="0"/>
        <v>0.87333333333333329</v>
      </c>
      <c r="M4">
        <f t="shared" si="0"/>
        <v>0.88</v>
      </c>
      <c r="N4" s="25" t="s">
        <v>5</v>
      </c>
      <c r="P4" s="5"/>
    </row>
    <row r="5" spans="1:23" x14ac:dyDescent="0.25">
      <c r="W5" s="8" t="s">
        <v>11</v>
      </c>
    </row>
    <row r="6" spans="1:23" x14ac:dyDescent="0.25">
      <c r="A6" s="21" t="s">
        <v>0</v>
      </c>
      <c r="B6" s="1">
        <v>12</v>
      </c>
    </row>
    <row r="7" spans="1:23" x14ac:dyDescent="0.25">
      <c r="A7" s="21" t="s">
        <v>1</v>
      </c>
      <c r="B7" s="1">
        <v>13.2</v>
      </c>
    </row>
    <row r="8" spans="1:23" x14ac:dyDescent="0.25">
      <c r="A8" s="21" t="s">
        <v>2</v>
      </c>
      <c r="B8" s="1">
        <f>B7-B6</f>
        <v>1.1999999999999993</v>
      </c>
    </row>
    <row r="9" spans="1:23" ht="43.9" customHeight="1" x14ac:dyDescent="0.25">
      <c r="A9" s="22" t="s">
        <v>6</v>
      </c>
      <c r="B9" s="2">
        <v>5</v>
      </c>
    </row>
    <row r="10" spans="1:23" ht="45" x14ac:dyDescent="0.25">
      <c r="A10" s="23" t="s">
        <v>7</v>
      </c>
      <c r="B10" s="3">
        <f>B8/B9</f>
        <v>0.23999999999999985</v>
      </c>
    </row>
    <row r="11" spans="1:23" x14ac:dyDescent="0.25">
      <c r="A11" s="1"/>
    </row>
    <row r="12" spans="1:23" x14ac:dyDescent="0.25">
      <c r="A12" s="27" t="s">
        <v>22</v>
      </c>
      <c r="B12" s="27"/>
      <c r="C12" s="27"/>
      <c r="D12" s="27"/>
      <c r="E12" s="27"/>
      <c r="F12" s="27"/>
      <c r="G12" s="27"/>
      <c r="H12" s="33"/>
      <c r="I12" s="33"/>
      <c r="J12" s="33"/>
      <c r="K12" s="33"/>
      <c r="L12" s="33"/>
      <c r="M12" s="33"/>
    </row>
    <row r="13" spans="1:23" x14ac:dyDescent="0.25">
      <c r="A13" s="11"/>
      <c r="B13" s="4">
        <f>$B$6+$B$10</f>
        <v>12.24</v>
      </c>
      <c r="C13" s="4">
        <f>B13+$B$10</f>
        <v>12.48</v>
      </c>
      <c r="D13" s="4">
        <f t="shared" ref="D13:M13" si="1">C13+$B$10</f>
        <v>12.72</v>
      </c>
      <c r="E13" s="4">
        <f t="shared" si="1"/>
        <v>12.96</v>
      </c>
      <c r="F13" s="4">
        <f t="shared" si="1"/>
        <v>13.200000000000001</v>
      </c>
      <c r="G13" s="4">
        <f>F13+$B$10</f>
        <v>13.440000000000001</v>
      </c>
    </row>
    <row r="14" spans="1:23" x14ac:dyDescent="0.25">
      <c r="A14" s="24" t="s">
        <v>8</v>
      </c>
      <c r="B14" t="s">
        <v>27</v>
      </c>
      <c r="C14" t="s">
        <v>23</v>
      </c>
      <c r="D14" t="s">
        <v>24</v>
      </c>
      <c r="E14" t="s">
        <v>25</v>
      </c>
      <c r="F14" t="s">
        <v>26</v>
      </c>
    </row>
    <row r="15" spans="1:23" x14ac:dyDescent="0.25">
      <c r="A15" s="24" t="s">
        <v>4</v>
      </c>
      <c r="B15" s="1">
        <v>4</v>
      </c>
      <c r="C15" s="1">
        <v>2</v>
      </c>
      <c r="D15" s="1">
        <v>5</v>
      </c>
      <c r="E15" s="1">
        <v>3</v>
      </c>
      <c r="F15" s="1">
        <v>6</v>
      </c>
      <c r="G15" s="1"/>
      <c r="H15" s="1"/>
      <c r="I15" s="1"/>
      <c r="J15" s="1"/>
      <c r="K15" s="1"/>
      <c r="L15" s="1"/>
    </row>
    <row r="16" spans="1:23" x14ac:dyDescent="0.25">
      <c r="A16" s="27" t="s">
        <v>34</v>
      </c>
      <c r="B16" s="27"/>
      <c r="C16" s="27"/>
      <c r="D16" s="27"/>
      <c r="E16" s="27"/>
      <c r="F16" s="27"/>
      <c r="G16" s="27"/>
      <c r="H16" s="33"/>
      <c r="I16" s="33"/>
      <c r="J16" s="33"/>
      <c r="K16" s="33"/>
      <c r="L16" s="33"/>
      <c r="M16" s="33"/>
    </row>
    <row r="17" spans="1:12" ht="0.6" customHeight="1" x14ac:dyDescent="0.25"/>
    <row r="18" spans="1:12" hidden="1" x14ac:dyDescent="0.25"/>
    <row r="19" spans="1:12" ht="15.75" customHeight="1" x14ac:dyDescent="0.25">
      <c r="A19" s="23" t="s">
        <v>9</v>
      </c>
      <c r="B19" s="6">
        <f>(B6+C13)/2</f>
        <v>12.24</v>
      </c>
      <c r="C19" s="6">
        <f>(C13+D13)/2</f>
        <v>12.600000000000001</v>
      </c>
      <c r="D19" s="7">
        <f>(D13+E13)/2</f>
        <v>12.84</v>
      </c>
      <c r="E19" s="7">
        <f>(E13+F13)/2</f>
        <v>13.080000000000002</v>
      </c>
      <c r="F19" s="7">
        <f>(F13+G13)/2</f>
        <v>13.32</v>
      </c>
      <c r="G19" s="7">
        <v>12.605</v>
      </c>
    </row>
    <row r="20" spans="1:12" x14ac:dyDescent="0.25">
      <c r="A20" s="21" t="s">
        <v>10</v>
      </c>
      <c r="B20" s="1">
        <v>4</v>
      </c>
      <c r="C20" s="1">
        <v>2</v>
      </c>
      <c r="D20" s="1">
        <v>5</v>
      </c>
      <c r="E20" s="1">
        <v>3</v>
      </c>
      <c r="F20" s="1">
        <v>6</v>
      </c>
      <c r="G20" s="1"/>
      <c r="H20" s="1"/>
      <c r="I20" s="1"/>
      <c r="J20" s="1"/>
      <c r="K20" s="1"/>
      <c r="L20" s="1"/>
    </row>
    <row r="21" spans="1:12" x14ac:dyDescent="0.25">
      <c r="A21" s="21" t="s">
        <v>5</v>
      </c>
      <c r="B21" s="1">
        <f>B20/20</f>
        <v>0.2</v>
      </c>
      <c r="C21" s="1">
        <f t="shared" ref="C21:L21" si="2">C20/20</f>
        <v>0.1</v>
      </c>
      <c r="D21" s="1">
        <f t="shared" si="2"/>
        <v>0.25</v>
      </c>
      <c r="E21" s="1">
        <f t="shared" si="2"/>
        <v>0.15</v>
      </c>
      <c r="F21" s="1">
        <f t="shared" si="2"/>
        <v>0.3</v>
      </c>
      <c r="G21" s="1"/>
      <c r="H21" s="1"/>
      <c r="I21" s="1"/>
      <c r="J21" s="1"/>
      <c r="K21" s="1"/>
      <c r="L21" s="1"/>
    </row>
    <row r="29" spans="1:12" x14ac:dyDescent="0.25">
      <c r="E29" s="28"/>
    </row>
  </sheetData>
  <mergeCells count="2">
    <mergeCell ref="A16:G16"/>
    <mergeCell ref="A12:G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96" zoomScaleNormal="96" workbookViewId="0">
      <selection activeCell="U20" sqref="U20"/>
    </sheetView>
  </sheetViews>
  <sheetFormatPr defaultRowHeight="15" x14ac:dyDescent="0.25"/>
  <cols>
    <col min="1" max="1" width="26.5703125" customWidth="1"/>
  </cols>
  <sheetData>
    <row r="1" spans="1:17" x14ac:dyDescent="0.25">
      <c r="A1" s="13" t="s">
        <v>13</v>
      </c>
      <c r="B1" s="17">
        <f>(D5+E5*2+F5+G5+H5+I5*2+J5*2+K5+L5*2+M5+N5*3+O5*2+P5)/20</f>
        <v>12.645</v>
      </c>
      <c r="D1" s="36" t="s">
        <v>35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x14ac:dyDescent="0.25">
      <c r="A2" s="13" t="s">
        <v>14</v>
      </c>
      <c r="B2" s="17">
        <v>13</v>
      </c>
      <c r="D2" s="16">
        <v>12</v>
      </c>
      <c r="E2" s="16">
        <v>12.1</v>
      </c>
      <c r="F2" s="16">
        <v>12.1</v>
      </c>
      <c r="G2" s="16">
        <v>12.2</v>
      </c>
      <c r="H2" s="16">
        <v>12.3</v>
      </c>
      <c r="I2" s="16">
        <v>12.4</v>
      </c>
      <c r="J2" s="16">
        <v>12.5</v>
      </c>
      <c r="K2" s="16">
        <v>12.5</v>
      </c>
      <c r="L2" s="16">
        <v>12.6</v>
      </c>
      <c r="M2" s="16">
        <v>12.6</v>
      </c>
      <c r="N2" s="16">
        <v>12.7</v>
      </c>
      <c r="O2" s="16">
        <v>12.8</v>
      </c>
      <c r="P2" s="16">
        <v>12.8</v>
      </c>
      <c r="Q2" s="16">
        <v>12.9</v>
      </c>
    </row>
    <row r="3" spans="1:17" x14ac:dyDescent="0.25">
      <c r="A3" s="13" t="s">
        <v>15</v>
      </c>
      <c r="B3" s="17">
        <v>12.35</v>
      </c>
      <c r="D3" s="16">
        <v>13</v>
      </c>
      <c r="E3" s="16">
        <v>13</v>
      </c>
      <c r="F3" s="16">
        <v>13</v>
      </c>
      <c r="G3" s="16">
        <v>13.1</v>
      </c>
      <c r="H3" s="16">
        <v>13.1</v>
      </c>
      <c r="I3" s="16">
        <v>13.2</v>
      </c>
      <c r="J3" s="16"/>
      <c r="K3" s="16"/>
      <c r="L3" s="16"/>
      <c r="M3" s="16"/>
      <c r="N3" s="16"/>
      <c r="O3" s="16"/>
      <c r="P3" s="16"/>
      <c r="Q3" s="16"/>
    </row>
    <row r="4" spans="1:17" x14ac:dyDescent="0.25">
      <c r="A4" s="13" t="s">
        <v>2</v>
      </c>
      <c r="B4" s="17">
        <f>P5-D5</f>
        <v>1.1999999999999993</v>
      </c>
      <c r="D4" s="37" t="s">
        <v>12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1:17" x14ac:dyDescent="0.25">
      <c r="A5" s="13" t="s">
        <v>16</v>
      </c>
      <c r="B5" s="17">
        <f>SQRT(B10)</f>
        <v>0.17888543819998318</v>
      </c>
      <c r="D5" s="7">
        <v>12</v>
      </c>
      <c r="E5" s="12">
        <v>12.1</v>
      </c>
      <c r="F5" s="7">
        <v>12.2</v>
      </c>
      <c r="G5" s="7">
        <v>12.3</v>
      </c>
      <c r="H5" s="7">
        <v>12.4</v>
      </c>
      <c r="I5" s="7">
        <v>12.5</v>
      </c>
      <c r="J5" s="7">
        <v>12.6</v>
      </c>
      <c r="K5" s="7">
        <v>12.7</v>
      </c>
      <c r="L5" s="7">
        <v>12.8</v>
      </c>
      <c r="M5" s="7">
        <v>12.9</v>
      </c>
      <c r="N5" s="7">
        <v>13</v>
      </c>
      <c r="O5" s="7">
        <v>13.1</v>
      </c>
      <c r="P5" s="7">
        <v>13.2</v>
      </c>
      <c r="Q5" s="25" t="s">
        <v>3</v>
      </c>
    </row>
    <row r="6" spans="1:17" x14ac:dyDescent="0.25">
      <c r="A6" s="13" t="s">
        <v>17</v>
      </c>
      <c r="B6" s="18">
        <f>(B5*100)/B1</f>
        <v>1.4146732953735326</v>
      </c>
      <c r="D6" s="20">
        <v>1</v>
      </c>
      <c r="E6" s="20">
        <v>2</v>
      </c>
      <c r="F6" s="20">
        <v>1</v>
      </c>
      <c r="G6" s="20">
        <v>1</v>
      </c>
      <c r="H6" s="20">
        <v>1</v>
      </c>
      <c r="I6" s="20">
        <v>2</v>
      </c>
      <c r="J6" s="20">
        <v>2</v>
      </c>
      <c r="K6" s="20">
        <v>1</v>
      </c>
      <c r="L6" s="20">
        <v>2</v>
      </c>
      <c r="M6" s="20">
        <v>1</v>
      </c>
      <c r="N6" s="20">
        <v>3</v>
      </c>
      <c r="O6" s="20">
        <v>2</v>
      </c>
      <c r="P6" s="20">
        <v>1</v>
      </c>
      <c r="Q6" s="25" t="s">
        <v>4</v>
      </c>
    </row>
    <row r="7" spans="1:17" x14ac:dyDescent="0.25">
      <c r="A7" s="13" t="s">
        <v>18</v>
      </c>
      <c r="B7" s="18">
        <f>SQRT((20/(20-1))*B10)</f>
        <v>0.1835325870964494</v>
      </c>
      <c r="D7" s="20">
        <f>D5/15</f>
        <v>0.8</v>
      </c>
      <c r="E7" s="20">
        <f t="shared" ref="E7:P7" si="0">E5/15</f>
        <v>0.80666666666666664</v>
      </c>
      <c r="F7" s="20">
        <f t="shared" si="0"/>
        <v>0.81333333333333324</v>
      </c>
      <c r="G7" s="20">
        <f>G5/15</f>
        <v>0.82000000000000006</v>
      </c>
      <c r="H7" s="20">
        <f t="shared" si="0"/>
        <v>0.82666666666666666</v>
      </c>
      <c r="I7" s="20">
        <f t="shared" si="0"/>
        <v>0.83333333333333337</v>
      </c>
      <c r="J7" s="20">
        <f t="shared" si="0"/>
        <v>0.84</v>
      </c>
      <c r="K7" s="20">
        <f t="shared" si="0"/>
        <v>0.84666666666666657</v>
      </c>
      <c r="L7" s="20">
        <f t="shared" si="0"/>
        <v>0.85333333333333339</v>
      </c>
      <c r="M7" s="20">
        <f t="shared" si="0"/>
        <v>0.86</v>
      </c>
      <c r="N7" s="20">
        <f t="shared" si="0"/>
        <v>0.8666666666666667</v>
      </c>
      <c r="O7" s="20">
        <f t="shared" si="0"/>
        <v>0.87333333333333329</v>
      </c>
      <c r="P7" s="20">
        <f t="shared" si="0"/>
        <v>0.88</v>
      </c>
      <c r="Q7" s="25" t="s">
        <v>5</v>
      </c>
    </row>
    <row r="8" spans="1:17" ht="30" x14ac:dyDescent="0.25">
      <c r="A8" s="14" t="s">
        <v>21</v>
      </c>
      <c r="B8" s="17">
        <f>(ABS(D2-B1)+ABS(E2-B1)+ABS(F2-B1)+ABS(G2-B1)+ABS(H2-B1)+ABS(I2-B1)+ABS(J2-B1)+ABS(K2-B1)+ABS(L2-B1)+ABS(M2-B1)+ABS(N2-B1)+ABS(O2-B1)+ABS(P2-B1)+ABS(Q2-B1)+ABS(D3-B1)+ABS(E3-B1)+ABS(F3-B1)+ABS(G3-B1)+ABS(H3-B1)+ABS(I3-B1))/20</f>
        <v>0.31500000000000006</v>
      </c>
    </row>
    <row r="9" spans="1:17" x14ac:dyDescent="0.25">
      <c r="A9" s="13" t="s">
        <v>19</v>
      </c>
      <c r="B9" s="19">
        <f>D5+E5+F5+G5+H5+I5+J5+K5+L5+M5+N5+O5+P5</f>
        <v>163.79999999999998</v>
      </c>
      <c r="D9" s="29"/>
    </row>
    <row r="10" spans="1:17" ht="45" x14ac:dyDescent="0.25">
      <c r="A10" s="15" t="s">
        <v>20</v>
      </c>
      <c r="B10" s="17">
        <v>3.2000000000000001E-2</v>
      </c>
      <c r="D10" s="29"/>
      <c r="E10" s="26"/>
      <c r="F10" s="26"/>
      <c r="G10" s="26"/>
      <c r="H10" s="26"/>
      <c r="I10" s="26"/>
      <c r="J10" s="26"/>
    </row>
    <row r="15" spans="1:17" x14ac:dyDescent="0.25">
      <c r="B15" t="s">
        <v>32</v>
      </c>
      <c r="C15" s="31" t="s">
        <v>28</v>
      </c>
      <c r="D15" s="32">
        <v>7.8E-2</v>
      </c>
      <c r="F15">
        <f>$B$1-((D15*$B$5)/SQRT(20))</f>
        <v>12.64188</v>
      </c>
      <c r="G15" t="s">
        <v>31</v>
      </c>
      <c r="H15">
        <f>$B$1+((D15*$B$5)/SQRT(20))</f>
        <v>12.648119999999999</v>
      </c>
      <c r="J15" s="26" t="s">
        <v>33</v>
      </c>
      <c r="K15" s="26">
        <v>12.645</v>
      </c>
    </row>
    <row r="16" spans="1:17" x14ac:dyDescent="0.25">
      <c r="C16" s="31" t="s">
        <v>29</v>
      </c>
      <c r="D16" s="32">
        <v>9.1999999999999998E-2</v>
      </c>
      <c r="F16">
        <f>$B$1-((D16*$B$5)/SQRT(20))</f>
        <v>12.64132</v>
      </c>
      <c r="G16" t="s">
        <v>31</v>
      </c>
      <c r="H16">
        <f>$B$1+((D16*$B$5)/SQRT(20))</f>
        <v>12.648679999999999</v>
      </c>
    </row>
    <row r="17" spans="2:8" x14ac:dyDescent="0.25">
      <c r="C17" s="31" t="s">
        <v>30</v>
      </c>
      <c r="D17" s="32">
        <v>0.122</v>
      </c>
      <c r="F17">
        <f>$B$1-((D17*$B$5)/SQRT(20))</f>
        <v>12.64012</v>
      </c>
      <c r="G17" t="s">
        <v>31</v>
      </c>
      <c r="H17">
        <f>$B$1+((D17*$B$5)/SQRT(20))</f>
        <v>12.64988</v>
      </c>
    </row>
    <row r="19" spans="2:8" x14ac:dyDescent="0.25">
      <c r="C19" s="26"/>
    </row>
    <row r="21" spans="2:8" x14ac:dyDescent="0.25">
      <c r="B21" s="30"/>
    </row>
  </sheetData>
  <mergeCells count="2">
    <mergeCell ref="D4:Q4"/>
    <mergeCell ref="D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2022-10-13T07:39:53Z</dcterms:modified>
</cp:coreProperties>
</file>