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192"/>
  </bookViews>
  <sheets>
    <sheet name="Dataset" sheetId="1" r:id="rId1"/>
    <sheet name="Export" sheetId="3" r:id="rId2"/>
    <sheet name="Descriptors count" sheetId="4" r:id="rId3"/>
    <sheet name="Symmetry groups" sheetId="5" r:id="rId4"/>
    <sheet name="Dopants" sheetId="7" r:id="rId5"/>
    <sheet name="Weight fraction conversion" sheetId="8" r:id="rId6"/>
  </sheets>
  <calcPr calcId="145621"/>
</workbook>
</file>

<file path=xl/calcChain.xml><?xml version="1.0" encoding="utf-8"?>
<calcChain xmlns="http://schemas.openxmlformats.org/spreadsheetml/2006/main">
  <c r="E255" i="3" l="1"/>
  <c r="E254" i="3"/>
  <c r="E253" i="3"/>
  <c r="E252" i="3"/>
  <c r="Q115" i="3"/>
  <c r="Q114" i="3"/>
  <c r="Q113" i="3"/>
  <c r="Q112" i="3"/>
  <c r="Q111" i="3"/>
  <c r="Q109" i="3"/>
  <c r="Q107" i="3"/>
  <c r="J69" i="3"/>
  <c r="K68" i="3"/>
  <c r="J68" i="3"/>
  <c r="G13" i="3"/>
  <c r="L13" i="8" l="1"/>
  <c r="L14" i="8"/>
  <c r="H15" i="8"/>
  <c r="H14" i="8"/>
  <c r="H13" i="8"/>
  <c r="E13" i="8"/>
  <c r="E12" i="8"/>
  <c r="B13" i="8"/>
  <c r="B12" i="8"/>
  <c r="B11" i="8"/>
  <c r="T2" i="8"/>
  <c r="T3" i="8"/>
  <c r="T4" i="8" s="1"/>
  <c r="Q4" i="8"/>
  <c r="Q3" i="8"/>
  <c r="Q2" i="8"/>
  <c r="N5" i="8"/>
  <c r="N4" i="8"/>
  <c r="N3" i="8"/>
  <c r="N2" i="8"/>
  <c r="N1" i="8"/>
  <c r="K4" i="8"/>
  <c r="K3" i="8"/>
  <c r="H5" i="8"/>
  <c r="H4" i="8"/>
  <c r="H3" i="8"/>
  <c r="E5" i="8"/>
  <c r="E4" i="8"/>
  <c r="E3" i="8"/>
  <c r="E255" i="1"/>
  <c r="E254" i="1"/>
  <c r="E253" i="1"/>
  <c r="E252" i="1"/>
  <c r="B4" i="8"/>
  <c r="B5" i="8" s="1"/>
  <c r="B6" i="8" s="1"/>
  <c r="L15" i="8" l="1"/>
  <c r="K5" i="8"/>
  <c r="C14" i="7"/>
  <c r="C11" i="7"/>
  <c r="C10" i="7"/>
  <c r="H13" i="1" l="1"/>
  <c r="B18" i="5" l="1"/>
  <c r="D15" i="5"/>
  <c r="D8" i="5"/>
  <c r="W115" i="1" l="1"/>
  <c r="W114" i="1"/>
  <c r="W113" i="1"/>
  <c r="W112" i="1"/>
  <c r="W111" i="1"/>
  <c r="W109" i="1"/>
  <c r="W107" i="1"/>
  <c r="N69" i="1"/>
  <c r="O68" i="1"/>
  <c r="N68" i="1"/>
</calcChain>
</file>

<file path=xl/sharedStrings.xml><?xml version="1.0" encoding="utf-8"?>
<sst xmlns="http://schemas.openxmlformats.org/spreadsheetml/2006/main" count="4041" uniqueCount="1126">
  <si>
    <t>K4Nb6O17</t>
  </si>
  <si>
    <t>KLaNb2O7</t>
  </si>
  <si>
    <t>RbLaNb2O7</t>
  </si>
  <si>
    <t>CsLaNb2O7</t>
  </si>
  <si>
    <t>KCa2Nb3O10</t>
  </si>
  <si>
    <t>RbCa2Nb3O10</t>
  </si>
  <si>
    <t>CsCa2Nb3O10</t>
  </si>
  <si>
    <t>KSr2Nb3O10</t>
  </si>
  <si>
    <t>TiO2</t>
  </si>
  <si>
    <t>10.1070/rcr4547 </t>
  </si>
  <si>
    <t>RbLaTa2O7</t>
  </si>
  <si>
    <t>RbPrTa2O7</t>
  </si>
  <si>
    <t>RbNdTa2O7</t>
  </si>
  <si>
    <t>RbSmTa2O7</t>
  </si>
  <si>
    <t>CaTa2O6</t>
  </si>
  <si>
    <t>SrTa2O6</t>
  </si>
  <si>
    <t>BaTa2O6</t>
  </si>
  <si>
    <t>CaBi2Ta2O9</t>
  </si>
  <si>
    <t>BaBi2Ta2O9</t>
  </si>
  <si>
    <t>CaBi2Nb2O9</t>
  </si>
  <si>
    <t>SrBi2Nb2O9</t>
  </si>
  <si>
    <t>BaBi2Nb2O9</t>
  </si>
  <si>
    <t>PbBi2Nb1.8W0.2O9</t>
  </si>
  <si>
    <t>PbBi2Nb1.85W0.15O9</t>
  </si>
  <si>
    <t>PbBi2Nb1.9W0.1O9</t>
  </si>
  <si>
    <t>PbBi2Nb2O9</t>
  </si>
  <si>
    <t>PbBi2Nb1.9Ti0.1O9</t>
  </si>
  <si>
    <t>KTaO3</t>
  </si>
  <si>
    <t>NaTaO3</t>
  </si>
  <si>
    <t>10.1016/j.jssc.2006.01.024</t>
  </si>
  <si>
    <t>CaBi4Ti4O15</t>
  </si>
  <si>
    <t>PbBi4Ti4O15</t>
  </si>
  <si>
    <t>K0.5La0.5Ca1.5Nb3O10</t>
  </si>
  <si>
    <t>K0.5La0.25Bi0.25Ca0.75Pb0.75Nb3O10</t>
  </si>
  <si>
    <t>Sr3Ti2O7</t>
  </si>
  <si>
    <t>PbTiO3</t>
  </si>
  <si>
    <t>10.1039/B818922F</t>
  </si>
  <si>
    <t>Sr5Nb4O15</t>
  </si>
  <si>
    <t>Ba5Nb4O15</t>
  </si>
  <si>
    <t>CaLa4Ti4O15</t>
  </si>
  <si>
    <t>BaLa4Ti4O15</t>
  </si>
  <si>
    <t>La4Ti3O12</t>
  </si>
  <si>
    <t>SrLa4Ti4O15</t>
  </si>
  <si>
    <t>Ba3LaNb3O12</t>
  </si>
  <si>
    <t>K2La2Ti3O10</t>
  </si>
  <si>
    <t>Sr4Ti3O10</t>
  </si>
  <si>
    <t>La2Ti2O7</t>
  </si>
  <si>
    <t>La4CaTi5O17</t>
  </si>
  <si>
    <t>Ca2Nb2O7</t>
  </si>
  <si>
    <t>Sr2Nb2O7</t>
  </si>
  <si>
    <t>DOI</t>
  </si>
  <si>
    <t>SrBi2Ta2O9</t>
  </si>
  <si>
    <t>10.1063/1.118003</t>
  </si>
  <si>
    <t>Sr2SnFeO6</t>
  </si>
  <si>
    <t>10.1016/j.jmmm.2017.05.058</t>
  </si>
  <si>
    <t>10.1016/j.jhazmat.2011.02.064</t>
  </si>
  <si>
    <t>Bi2Ti3O10</t>
  </si>
  <si>
    <t>NiO</t>
  </si>
  <si>
    <t>10.1021/jp9919056</t>
  </si>
  <si>
    <t>Rb4Ta6O17</t>
  </si>
  <si>
    <t>Rb4Nb6O17</t>
  </si>
  <si>
    <t>Sr2TiO4</t>
  </si>
  <si>
    <t>Sr1.9La0.1TiO4</t>
  </si>
  <si>
    <t>10.1021/acscatal.8b00369</t>
  </si>
  <si>
    <t>HCa2Nb3O10</t>
  </si>
  <si>
    <t>10.1021/jp044833d</t>
  </si>
  <si>
    <t>Bi5Ti3FeO15</t>
  </si>
  <si>
    <t>10.1021/am505767c</t>
  </si>
  <si>
    <t>Bi4LaTi3FeO15</t>
  </si>
  <si>
    <t>Bi3La2Ti3FeO15</t>
  </si>
  <si>
    <t>Bi2WO6</t>
  </si>
  <si>
    <t>10.1039/C6TC02069K</t>
  </si>
  <si>
    <t>KLaTiO4</t>
  </si>
  <si>
    <t>KLaZr0.1Ti0.9O4</t>
  </si>
  <si>
    <t>KLaZrO4</t>
  </si>
  <si>
    <t>KLaZr0.7Ti0.3O4</t>
  </si>
  <si>
    <t>KLaZr0.5Ti0.5O4</t>
  </si>
  <si>
    <t>KLaZr0.3Ti0.7O4</t>
  </si>
  <si>
    <t>10.1023/a:1025812125852</t>
  </si>
  <si>
    <t>10.1016/j.solmat.2009.12.020</t>
  </si>
  <si>
    <t>K2La2Ti2.9Fe0.1O10</t>
  </si>
  <si>
    <t>10.1016/j.ijhydene.2010.01.022</t>
  </si>
  <si>
    <t>K2La2Ti2.8Fe0.2O10</t>
  </si>
  <si>
    <t>K2La2Ti2.7Fe0.3O10</t>
  </si>
  <si>
    <t>K2La2Ti2.6Fe0.4O10</t>
  </si>
  <si>
    <t>K2La2Ti2.5Fe0.5O10</t>
  </si>
  <si>
    <t>K2La2Ti2.8W0.2O10</t>
  </si>
  <si>
    <t>K2La2Ti2.8Ni0.2O10</t>
  </si>
  <si>
    <t>H2SrTa2O7</t>
  </si>
  <si>
    <t>Li2SrTa2O7</t>
  </si>
  <si>
    <t>10.1039/b312620j</t>
  </si>
  <si>
    <t>La1/3TaO3</t>
  </si>
  <si>
    <t>10.1021/cm050982c</t>
  </si>
  <si>
    <t>K2Sr1.5Ta3O10</t>
  </si>
  <si>
    <t>10.1016/j.cplett.2006.12.047</t>
  </si>
  <si>
    <t>10.1016/j.ijhydene.2005.10.005</t>
  </si>
  <si>
    <t>Na2Ca2Nb4O13</t>
  </si>
  <si>
    <t>10.1111/jace.12122</t>
  </si>
  <si>
    <t>Sr2FeTaO6</t>
  </si>
  <si>
    <t>Sr3FeTaO8</t>
  </si>
  <si>
    <t>Sr4FeTaO9</t>
  </si>
  <si>
    <t>10.1016/j.apcatb.2017.01.011</t>
  </si>
  <si>
    <t>10.1016/j.apcatb.2017.01.012</t>
  </si>
  <si>
    <t>10.1016/j.apcatb.2017.01.013</t>
  </si>
  <si>
    <t>10.1016/j.ijhydene.2009.07.047</t>
  </si>
  <si>
    <t>Bi2W2O9</t>
  </si>
  <si>
    <t>Bi14W2O27</t>
  </si>
  <si>
    <t>Bi2Ti2O7</t>
  </si>
  <si>
    <t>Bi4Ti3O12</t>
  </si>
  <si>
    <t>Bi3TiNbO9</t>
  </si>
  <si>
    <t>Bi2MoO6</t>
  </si>
  <si>
    <t>BaBi4Ti4O15</t>
  </si>
  <si>
    <t>10.1246/cl.1999.1103</t>
  </si>
  <si>
    <t>Perovskite</t>
  </si>
  <si>
    <t>Bandgap, eV</t>
  </si>
  <si>
    <t>10.1246/cl.2005.1528</t>
  </si>
  <si>
    <t>10.1021/ja049676a</t>
  </si>
  <si>
    <t>10.1016/j.ijhydene.2009.04.021</t>
  </si>
  <si>
    <t>10.1016/j.jssc.2008.05.020</t>
  </si>
  <si>
    <t>K0.5La0.5Bi2Ta2O9</t>
  </si>
  <si>
    <t>K0.5La0.5Bi2Nb2O9</t>
  </si>
  <si>
    <t>H1.9K0.3La0.5Bi0.1Ta2O7</t>
  </si>
  <si>
    <t>H1.6K0.2La0.3Bi0.1Nb2O6.5</t>
  </si>
  <si>
    <t>K2LaTa5O17</t>
  </si>
  <si>
    <t>10.1016/j.ijhydene.2012.05.090</t>
  </si>
  <si>
    <t>H1.8Ca0.8Bi0.2Ta2O7</t>
  </si>
  <si>
    <t>H1.8Sr0.8Bi0.2Ta2O7</t>
  </si>
  <si>
    <t>H1.9Ba0.8Bi0.1Ta2O7</t>
  </si>
  <si>
    <t>10.1021/jacs.5b11191</t>
  </si>
  <si>
    <t>Bi4Nb8OCl</t>
  </si>
  <si>
    <t>BiOCl</t>
  </si>
  <si>
    <t>Bi4NbO8Cl</t>
  </si>
  <si>
    <t>Bi4NbO8Br</t>
  </si>
  <si>
    <t>Bi4TaO8Cl</t>
  </si>
  <si>
    <t>Bi4TaO8Br</t>
  </si>
  <si>
    <t>10.1039/c8cy00959g</t>
  </si>
  <si>
    <t>10.1021/cm990577j</t>
  </si>
  <si>
    <t>10.1039/B301938C</t>
  </si>
  <si>
    <t>HLaTa2O7</t>
  </si>
  <si>
    <t>NaLaTa2O7</t>
  </si>
  <si>
    <t>CsLaTa2O7</t>
  </si>
  <si>
    <t>HPrTa2O7</t>
  </si>
  <si>
    <t>NaPrTa2O7</t>
  </si>
  <si>
    <t>CsPrTa2O7</t>
  </si>
  <si>
    <t>HNdTa2O7</t>
  </si>
  <si>
    <t>NaNdTa2O7</t>
  </si>
  <si>
    <t>CsNdTa2O7</t>
  </si>
  <si>
    <t>HSmTa2O7</t>
  </si>
  <si>
    <t>NaSmTa2O7</t>
  </si>
  <si>
    <t>CsSmTa2O7</t>
  </si>
  <si>
    <t>LiCa2Ta3O10</t>
  </si>
  <si>
    <t>10.1246/bcsj.81.401</t>
  </si>
  <si>
    <t>10.1021/cm9007766</t>
  </si>
  <si>
    <t>HSr2Nb3O10</t>
  </si>
  <si>
    <t>10.1039/B903692J</t>
  </si>
  <si>
    <t>HLaNb2O7</t>
  </si>
  <si>
    <t>10.1016/j.solmat.2010.12.017</t>
  </si>
  <si>
    <t>KSr2TaNb2O10</t>
  </si>
  <si>
    <t>KSr2Ta1.5Nb1.5O10</t>
  </si>
  <si>
    <t>KSr2Ta2NbO10</t>
  </si>
  <si>
    <t>KSr2Ta3O10</t>
  </si>
  <si>
    <t>HSr2TaNb2O10</t>
  </si>
  <si>
    <t>HSr2Ta1.5Nb1.5O10</t>
  </si>
  <si>
    <t>HSr2Ta2NbO10</t>
  </si>
  <si>
    <t>HSr2Ta3O10</t>
  </si>
  <si>
    <t>10.1002/anie.201411494</t>
  </si>
  <si>
    <t>10.1021/cm902137s</t>
  </si>
  <si>
    <t>NaLaSrNb2NiO9</t>
  </si>
  <si>
    <t>CsLaSrNb2NiO9</t>
  </si>
  <si>
    <t>HLaSrNb2NiO9</t>
  </si>
  <si>
    <t>10.1016/j.jallcom.2006.11.201</t>
  </si>
  <si>
    <t>H2Ca4Nb6O20</t>
  </si>
  <si>
    <t>H2Ca4Ta2Nb4O20</t>
  </si>
  <si>
    <t>H2Ca4Ta3Nb3O20</t>
  </si>
  <si>
    <t>H2Ca4Ta4Nb2O20</t>
  </si>
  <si>
    <t>H2Ca4Ta6O20</t>
  </si>
  <si>
    <t>10.1021/cs200643h</t>
  </si>
  <si>
    <t>AgLaNb2O7</t>
  </si>
  <si>
    <t>10.1021/cs400466b</t>
  </si>
  <si>
    <t>AgCa2Nb3O10</t>
  </si>
  <si>
    <t>RbSr2Nb3O10</t>
  </si>
  <si>
    <t>AgSr2Nb3O10</t>
  </si>
  <si>
    <t>Rb2La2Ti3O10</t>
  </si>
  <si>
    <t>Ag2La2Ti3O10</t>
  </si>
  <si>
    <t>10.1246/cl.2006.1052</t>
  </si>
  <si>
    <t>10.1039/A902892G</t>
  </si>
  <si>
    <t>KBa2Ta3O10</t>
  </si>
  <si>
    <t>Sr2Ta2O7</t>
  </si>
  <si>
    <t>Sr2Nb0.05Ta0.95O7</t>
  </si>
  <si>
    <t>Sr2Nb0.15Ta0.85O7</t>
  </si>
  <si>
    <t>Sr2Nb0.25Ta0.75O7</t>
  </si>
  <si>
    <t>Sr2Nb0.35Ta0.65O7</t>
  </si>
  <si>
    <t>Sr2Nb0.5Ta0.5O7</t>
  </si>
  <si>
    <t>Sr2Nb0.8Ta0.2O7</t>
  </si>
  <si>
    <t>10.1016/s1010-6030(01)00574-3</t>
  </si>
  <si>
    <t>NdLaTi2O7</t>
  </si>
  <si>
    <t>Nd2Ti2O7</t>
  </si>
  <si>
    <t>Pr2Ti2O7</t>
  </si>
  <si>
    <t>PrLaTi2O7</t>
  </si>
  <si>
    <t>10.1021/jp034229n</t>
  </si>
  <si>
    <t>10.1016/j.apsusc.2009.05.146</t>
  </si>
  <si>
    <t>Cu(I)-K2La2Ti3O10</t>
  </si>
  <si>
    <t>Cu(I)-K4Nb6O17</t>
  </si>
  <si>
    <t>Cu(I)-KLaNb2O7</t>
  </si>
  <si>
    <t>Cu(I)-RbCa2Ta3O10</t>
  </si>
  <si>
    <t>RbCa2Ta3O10</t>
  </si>
  <si>
    <t>LiTaO3</t>
  </si>
  <si>
    <t>Cu(I)-LiTaO3</t>
  </si>
  <si>
    <t>Cu(I)-NaTaO3</t>
  </si>
  <si>
    <t>10.1039/c4sc01829j</t>
  </si>
  <si>
    <t>10.1016/j.solmat.2009.02.001</t>
  </si>
  <si>
    <t>10.1016/j.jhazmat.2008.11.040</t>
  </si>
  <si>
    <t>H0.98LaNb1.98Mo0.02O7</t>
  </si>
  <si>
    <t>H0.95LaNb1.95Mo0.05O7</t>
  </si>
  <si>
    <t>H0.85LaNb1.85Mo0.15O7</t>
  </si>
  <si>
    <t>10.1016/j.matlet.2007.08.089</t>
  </si>
  <si>
    <t>10.1016/j.ssi.2009.10.005</t>
  </si>
  <si>
    <t>CsCa2Ta3O10</t>
  </si>
  <si>
    <t>10.1039/c0cc05440b</t>
  </si>
  <si>
    <t>HPb2Nb3O10</t>
  </si>
  <si>
    <t>10.1016/j.apcata.2013.09.015</t>
  </si>
  <si>
    <t>10.1021/jp202783t</t>
  </si>
  <si>
    <t>Ba5Ta4O15</t>
  </si>
  <si>
    <t>Sr5Ta4O15</t>
  </si>
  <si>
    <t>10.1039/C3TA10446J</t>
  </si>
  <si>
    <t>10.1021/nn102469e</t>
  </si>
  <si>
    <t>10.1007/s11244-005-3837-x</t>
  </si>
  <si>
    <t>10.1021/jp0493226</t>
  </si>
  <si>
    <t>Fe0.02La1.98Ti2O7</t>
  </si>
  <si>
    <t>Cr0.02La1.98Ti2O7</t>
  </si>
  <si>
    <t>10.1039/b417052k</t>
  </si>
  <si>
    <t>10.1039/c3cy00179b</t>
  </si>
  <si>
    <t>10.1016/j.pnsc.2012.03.002</t>
  </si>
  <si>
    <t>10.1016/j.ijhydene.2014.02.172</t>
  </si>
  <si>
    <t>HCa2TaNb2O10</t>
  </si>
  <si>
    <t>10.1016/j.apcatb.2013.10.028</t>
  </si>
  <si>
    <t>10.1023/B:CATL.0000007154.30343.23</t>
  </si>
  <si>
    <t>Ca2Bi2Nb2O9</t>
  </si>
  <si>
    <t>Sr2Bi2Nb2O9</t>
  </si>
  <si>
    <t>Ba2Bi2Nb2O9</t>
  </si>
  <si>
    <t>10.1021/acssuschemeng.7b04181</t>
  </si>
  <si>
    <t>Na2Ta2O6</t>
  </si>
  <si>
    <t>K2Ta2O6</t>
  </si>
  <si>
    <t>10.1016/j.apcata.2005.11.007</t>
  </si>
  <si>
    <t>Ca2Ta2O7</t>
  </si>
  <si>
    <t>10.1088/0957-4484/17/19/014</t>
  </si>
  <si>
    <t>Ba5Ta2Nb2O15</t>
  </si>
  <si>
    <t>10.1002/smll.201402679</t>
  </si>
  <si>
    <t>10.1007/s10008-017-3533-3</t>
  </si>
  <si>
    <t>ZnO</t>
  </si>
  <si>
    <t>10.1039/C0EE00604A</t>
  </si>
  <si>
    <t>CdS</t>
  </si>
  <si>
    <t>Zn0.1Cd0.9S</t>
  </si>
  <si>
    <t>ZnS</t>
  </si>
  <si>
    <t>Zn0.9Cd0.1S</t>
  </si>
  <si>
    <t>Zn0.7Cd0.2S</t>
  </si>
  <si>
    <t>Zn0.5Cd0.5S</t>
  </si>
  <si>
    <t>Zn0.3Cd0.7S</t>
  </si>
  <si>
    <t>10.1016/j.jcat.2005.02.021</t>
  </si>
  <si>
    <t>Sr4Ta2O9</t>
  </si>
  <si>
    <t xml:space="preserve">CuBi2O4 </t>
  </si>
  <si>
    <t>10.1021/acsami.8b02439</t>
  </si>
  <si>
    <t>10.1016/S0927-6513(96)00112-5</t>
  </si>
  <si>
    <t>10.1021/ja3043678</t>
  </si>
  <si>
    <t>CsCa2Ta3O9.7N0.2</t>
  </si>
  <si>
    <t>10.1021/jp0751155</t>
  </si>
  <si>
    <t>10.1021/acsami.5b06281</t>
  </si>
  <si>
    <t>Ca2Nb3O10</t>
  </si>
  <si>
    <t>10.1039/C3RA40638E</t>
  </si>
  <si>
    <t>10.3390/catal3010001</t>
  </si>
  <si>
    <t>10.1021/ja207103j</t>
  </si>
  <si>
    <t>CsBa2Nb3O10</t>
  </si>
  <si>
    <t>10.1134/S0036023623602842</t>
  </si>
  <si>
    <t>HBa2Nb3O10</t>
  </si>
  <si>
    <t>10.3390/molecules28124807</t>
  </si>
  <si>
    <t>HSr2Nb3O19*yH2O</t>
  </si>
  <si>
    <t>HSr2Nb3O19*MeNH2*yH2O</t>
  </si>
  <si>
    <t>HSr2Nb3O19*EtNH2*yH2O</t>
  </si>
  <si>
    <t>HSr2Nb3O19*PrNH2*yH2O</t>
  </si>
  <si>
    <t>HSr2Nb3O19*BuNH2*yH2O</t>
  </si>
  <si>
    <t>HSr2Nb3O19*HxNH2*yH2O</t>
  </si>
  <si>
    <t>HSr2Nb3O19*OcNH2*yH2O</t>
  </si>
  <si>
    <t>HSr2Nb3O19*MeOH*yH2O</t>
  </si>
  <si>
    <t>HSr2Nb3O19*EtOH*yH2O</t>
  </si>
  <si>
    <t>HSr2Nb3O19*PrOH*yH2O</t>
  </si>
  <si>
    <t>HSr2Nb3O19*BuOH*yH2O</t>
  </si>
  <si>
    <t>HSr2Nb3O19*HxOH*yH2O</t>
  </si>
  <si>
    <t>Li2La2Ti3O10</t>
  </si>
  <si>
    <t>10.1134/S1070363212070018</t>
  </si>
  <si>
    <t>Na2La2Ti3O10</t>
  </si>
  <si>
    <t>Li2Nd2Ti3O10</t>
  </si>
  <si>
    <t>Na2Nd2Ti3O10</t>
  </si>
  <si>
    <t>K2Nd2Ti3O10</t>
  </si>
  <si>
    <t>KCa2Nb3O10-Yellow</t>
  </si>
  <si>
    <t>KCa2Nb3O10-Black</t>
  </si>
  <si>
    <t>10.1039/C6RA11407E</t>
  </si>
  <si>
    <t>10.1021/acsnano.7b06131</t>
  </si>
  <si>
    <t>10.1002/asia.201701001</t>
  </si>
  <si>
    <t>Ca2Nb2TaO10</t>
  </si>
  <si>
    <t>10.1039/C5CY01246E</t>
  </si>
  <si>
    <t>10.1002/anie.201408441</t>
  </si>
  <si>
    <t>HCa1.5Sr0.5Nb3O10</t>
  </si>
  <si>
    <t>HCaSrNb3O10</t>
  </si>
  <si>
    <t>HCa0.5Sr1.5Nb3O10</t>
  </si>
  <si>
    <t>HCa2Nb2.7Ta0.3O10</t>
  </si>
  <si>
    <t>HCa2Nb2TaO10</t>
  </si>
  <si>
    <t>HCa2Nb1.5Ta1.5O10</t>
  </si>
  <si>
    <t>10.1002/cssc.201501237</t>
  </si>
  <si>
    <t>KCaSrNb3O10</t>
  </si>
  <si>
    <t>H4Nb6O17</t>
  </si>
  <si>
    <t>10.1021/jp900842e</t>
  </si>
  <si>
    <t>10.1021/acscatal.5b00040</t>
  </si>
  <si>
    <t>10.1016/j.apcatb.2016.09.021</t>
  </si>
  <si>
    <t>KCa2Ta3O10</t>
  </si>
  <si>
    <t>10.1039/C8CY00930A</t>
  </si>
  <si>
    <t>10.1016/j.cattod.2018.03.037</t>
  </si>
  <si>
    <t>CsBa2Ta3O10</t>
  </si>
  <si>
    <t>10.1021/acs.cgd.6b00081</t>
  </si>
  <si>
    <t xml:space="preserve">K2La2Ti3O10 </t>
  </si>
  <si>
    <t>10.1016/j.cattod.2012.05.009</t>
  </si>
  <si>
    <t>10.1038/s41598-017-03911-6</t>
  </si>
  <si>
    <t>Cs0.67Ti1.83O4</t>
  </si>
  <si>
    <t>10.1021/jp805488h</t>
  </si>
  <si>
    <t>HLaTiO4</t>
  </si>
  <si>
    <t>10.3390/catal13040749</t>
  </si>
  <si>
    <t>HLaTiO4*MeNH2</t>
  </si>
  <si>
    <t>HLaTiO4*EtNH2</t>
  </si>
  <si>
    <t>HLaTiO4*PrNH2</t>
  </si>
  <si>
    <t>HLaTiO4*BuNH2</t>
  </si>
  <si>
    <t>HLaTiO4*HxNH2</t>
  </si>
  <si>
    <t>HLaTiO4*OxNH2</t>
  </si>
  <si>
    <t>HLaTiO4*MeOH</t>
  </si>
  <si>
    <t>HLaTiO4*EtOH</t>
  </si>
  <si>
    <t>HLaTiO4*PrOH</t>
  </si>
  <si>
    <t>HLaTiO4*BuOH</t>
  </si>
  <si>
    <t>HLaTiO4*HxOH</t>
  </si>
  <si>
    <t>HLaTiO4*OxOH</t>
  </si>
  <si>
    <t>HNdTiO4</t>
  </si>
  <si>
    <t>HNdTiO4*MeNH2</t>
  </si>
  <si>
    <t>HNdTiO4*EtNH2</t>
  </si>
  <si>
    <t>HNdTiO4*PrNH2</t>
  </si>
  <si>
    <t>HNdTiO4*BuNH2</t>
  </si>
  <si>
    <t>HNdTiO4*HxNH2</t>
  </si>
  <si>
    <t>HNdTiO4*OxNH2</t>
  </si>
  <si>
    <t>HNdTiO4*MeOH</t>
  </si>
  <si>
    <t>HNdTiO4*EtOH</t>
  </si>
  <si>
    <t>HNdTiO4*PrOH</t>
  </si>
  <si>
    <t>HNdTiO4*BuOH</t>
  </si>
  <si>
    <t>HNdTiO4*HxOH</t>
  </si>
  <si>
    <t>HNdTiO4*OxOH</t>
  </si>
  <si>
    <t>10.3390/catal13030614</t>
  </si>
  <si>
    <t>HCa2Nb3O10*MeOH</t>
  </si>
  <si>
    <t>HCa2Nb3O10*EtOH</t>
  </si>
  <si>
    <t>HCa2Nb3O10*PrOH</t>
  </si>
  <si>
    <t>HCa2Nb3O10*BuOH</t>
  </si>
  <si>
    <t>HCa2Nb3O10*HxOH</t>
  </si>
  <si>
    <t>HCa2Nb3O10*OxOH</t>
  </si>
  <si>
    <t>10.3390/catal11080897</t>
  </si>
  <si>
    <t>H2La2Ti3O10</t>
  </si>
  <si>
    <t>10.1155/2017/9628146</t>
  </si>
  <si>
    <t>LiNdTa2O7</t>
  </si>
  <si>
    <t>KNdTa2O7</t>
  </si>
  <si>
    <t>10.1134/S1070363214100041</t>
  </si>
  <si>
    <t>HLa2Ti3O10</t>
  </si>
  <si>
    <t>HLa2Ti3O10*EtNH2</t>
  </si>
  <si>
    <t>HLa2Ti3O10*EtOH</t>
  </si>
  <si>
    <t>10.3390/nano12152717</t>
  </si>
  <si>
    <t>10.1016/j.ceramint.2021.11.284</t>
  </si>
  <si>
    <t>HCa2Nb3O10*MeNH2</t>
  </si>
  <si>
    <t>HCa2Nb3O10*EtNH2</t>
  </si>
  <si>
    <t>HCa2Nb3O10*PrNH2</t>
  </si>
  <si>
    <t>HCa2Nb3O10*BuNH2</t>
  </si>
  <si>
    <t>HCa2Nb3O10*HxNH2</t>
  </si>
  <si>
    <t>HCa2Nb3O10*OcNH2</t>
  </si>
  <si>
    <t>H2La2Ti3O10*MeNH2</t>
  </si>
  <si>
    <t>H2La2Ti3O10*EtNH2</t>
  </si>
  <si>
    <t>H2La2Ti3O10*PrNH2</t>
  </si>
  <si>
    <t>H2La2Ti3O10*BuNH2</t>
  </si>
  <si>
    <t>H2La2Ti3O10*HxNH2</t>
  </si>
  <si>
    <t>H2La2Ti3O10*OcNH2</t>
  </si>
  <si>
    <t>H2La2Ti3O10*MeOH</t>
  </si>
  <si>
    <t>H2La2Ti3O10*EtOH</t>
  </si>
  <si>
    <t>H2La2Ti3O10*PrOH</t>
  </si>
  <si>
    <t>H2La2Ti3O10*BuOH</t>
  </si>
  <si>
    <t>H2La2Ti3O10*HxOH</t>
  </si>
  <si>
    <t>H2La2Ti3O10*OcOH</t>
  </si>
  <si>
    <t>10.3390/catal11111279</t>
  </si>
  <si>
    <t>H2Nd2Ti3O10</t>
  </si>
  <si>
    <t>H2Nd2Ti3O10*MeNH2</t>
  </si>
  <si>
    <t>H2Nd2Ti3O10*EtNH2</t>
  </si>
  <si>
    <t>H2Nd2Ti3O10*PrNH2</t>
  </si>
  <si>
    <t>H2Nd2Ti3O10*BuNH2</t>
  </si>
  <si>
    <t>H2Nd2Ti3O10*HxNH2</t>
  </si>
  <si>
    <t>H2Nd2Ti3O10*OcNH2</t>
  </si>
  <si>
    <t>H2Nd2Ti3O10*MeOH</t>
  </si>
  <si>
    <t>H2Nd2Ti3O10*EtOH</t>
  </si>
  <si>
    <t>H2Nd2Ti3O10*PrOH</t>
  </si>
  <si>
    <t>H2Nd2Ti3O10*BuOH</t>
  </si>
  <si>
    <t>H2Nd2Ti3O10*HxOH</t>
  </si>
  <si>
    <t>H2Nd2Ti3O10*OcOH</t>
  </si>
  <si>
    <t>10.1021/acsomega.0c00424</t>
  </si>
  <si>
    <t>H2K0.5Bi2.5Ti4O13*H2O</t>
  </si>
  <si>
    <t>H2K0.5Bi2.5Ti4O13*H2O*MeNH2</t>
  </si>
  <si>
    <t>H2K0.5Bi2.5Ti4O13*H2O*EtNH3</t>
  </si>
  <si>
    <t>H2K0.5Bi2.5Ti4O13*H2O*PrNH4</t>
  </si>
  <si>
    <t>H2K0.5Bi2.5Ti4O13*H2O*BuNH5</t>
  </si>
  <si>
    <t>H2K0.5Bi2.5Ti4O13*H2O*HxNH6</t>
  </si>
  <si>
    <t>H2K0.5Bi2.5Ti4O13*H2O*OcNH7</t>
  </si>
  <si>
    <t>10.3389/fchem.2019.00863</t>
  </si>
  <si>
    <t>10.1021/ja7114772</t>
  </si>
  <si>
    <t>K2Gd1.4Eu0.6Ti3O10</t>
  </si>
  <si>
    <t>H2Gd1.4Eu0.6Ti3O10</t>
  </si>
  <si>
    <t>RbLa0.7Tb0.3Ta2O7</t>
  </si>
  <si>
    <t>Gd1.4Eu0.6Ti3O10</t>
  </si>
  <si>
    <t>La0.7Tb0.3Ta2O7</t>
  </si>
  <si>
    <t>La3Ni2O6.92</t>
  </si>
  <si>
    <t>La3Ni2O6.35</t>
  </si>
  <si>
    <t>10.1006/jssc.1994.1059</t>
  </si>
  <si>
    <t>La1/3NbO3</t>
  </si>
  <si>
    <t xml:space="preserve">CaTiO3 </t>
  </si>
  <si>
    <t>10.1021/ic101955v</t>
  </si>
  <si>
    <t>10.1021/acs.chemmater.9b00567</t>
  </si>
  <si>
    <t>Sr2Bi3Ta2O11Cl</t>
  </si>
  <si>
    <t>SrPbBi3Ta2O11Cl</t>
  </si>
  <si>
    <t>Ba2Bi3Ta2O11Cl</t>
  </si>
  <si>
    <t>BaPbBi3Ta2O11Cl</t>
  </si>
  <si>
    <t>SrBi4TiTaO11Cl</t>
  </si>
  <si>
    <t>BaBi4TiTaO11Cl</t>
  </si>
  <si>
    <t>PbBi4TiTaO11Cl</t>
  </si>
  <si>
    <t>SrPbBi3Nb2O11Cl</t>
  </si>
  <si>
    <t>Ba2Bi3Nb2O11Cl</t>
  </si>
  <si>
    <t>BaPbBi3Nb2O11Cl</t>
  </si>
  <si>
    <t>SrBi4TiNbO11Cl</t>
  </si>
  <si>
    <t>BaBi4TiNbO11Cl</t>
  </si>
  <si>
    <t>PbBi4TiNbO11Cl</t>
  </si>
  <si>
    <t>Sr2Bi3Nb2O11Cl</t>
  </si>
  <si>
    <t>HCa2Nb3O10*MeNH2/Pt</t>
  </si>
  <si>
    <t>HCa2Nb3O10*BuNH2/Pt</t>
  </si>
  <si>
    <t>HCa2Nb3O10*OcNH2/Pt</t>
  </si>
  <si>
    <t>HCa2Nb3O10/Pt*MeNH2</t>
  </si>
  <si>
    <t>HCa2Nb3O10/Pt*BuNH2</t>
  </si>
  <si>
    <t>HCa2Nb3O10/Pt*OcNH2</t>
  </si>
  <si>
    <t>*</t>
  </si>
  <si>
    <t>Surface area</t>
  </si>
  <si>
    <t>IR</t>
  </si>
  <si>
    <t>10.1016/J.IJHYDENE.2009.04.021</t>
  </si>
  <si>
    <t>SEM/TEM</t>
  </si>
  <si>
    <t>UV speactrum</t>
  </si>
  <si>
    <t>Symmetry group</t>
  </si>
  <si>
    <t>P4/mmm</t>
  </si>
  <si>
    <t>I4/mmm</t>
  </si>
  <si>
    <t>XRD pattern</t>
  </si>
  <si>
    <t>AQY</t>
  </si>
  <si>
    <t>Crystal structure</t>
  </si>
  <si>
    <t>Fm3m</t>
  </si>
  <si>
    <t>EDX</t>
  </si>
  <si>
    <t>XPS</t>
  </si>
  <si>
    <t>10.1038/ncomms1690</t>
  </si>
  <si>
    <t>Emission and excitation spectra</t>
  </si>
  <si>
    <t>Raman</t>
  </si>
  <si>
    <t>A21am</t>
  </si>
  <si>
    <t>P4212</t>
  </si>
  <si>
    <t>P42412</t>
  </si>
  <si>
    <t>10.1016/s1466-6049(01)00071-x</t>
  </si>
  <si>
    <t>10.1007/BF00765319</t>
  </si>
  <si>
    <t>KCa2NaNb4O13</t>
  </si>
  <si>
    <t>H2/O2 rate, umol/(h*g)</t>
  </si>
  <si>
    <t>Conditions</t>
  </si>
  <si>
    <t>450 W Hg-lamp. 14% CH3OH</t>
  </si>
  <si>
    <t>inf</t>
  </si>
  <si>
    <t>400 W Hg, 1 mol/L CH3OH</t>
  </si>
  <si>
    <t>350 W Hg-lamp. 14% CH3OH</t>
  </si>
  <si>
    <t>PDF#49-0608</t>
  </si>
  <si>
    <t>PDF#38-1418</t>
  </si>
  <si>
    <t>-</t>
  </si>
  <si>
    <t>450 W Xe-Ar, 15% CH3OH, 0.1%Pt</t>
  </si>
  <si>
    <t>Number of octahedrons on a layer</t>
  </si>
  <si>
    <t>a, A</t>
  </si>
  <si>
    <t>b, A</t>
  </si>
  <si>
    <t>c, A</t>
  </si>
  <si>
    <t>350 W Hg-lamp. 15% CH3OH</t>
  </si>
  <si>
    <t>450 W Xe-Ar, 15% CH3OH,</t>
  </si>
  <si>
    <t>Cmcm</t>
  </si>
  <si>
    <t>Кристаллическая структура</t>
  </si>
  <si>
    <t>Параметры элементарной ячейки</t>
  </si>
  <si>
    <t>Удельная площадь поверхности</t>
  </si>
  <si>
    <t>Скорость выделения водорода</t>
  </si>
  <si>
    <t>ИК спектр</t>
  </si>
  <si>
    <t>Спектр комбинационного рассеяния</t>
  </si>
  <si>
    <t>UV-vis спектры</t>
  </si>
  <si>
    <t>XPS спектры</t>
  </si>
  <si>
    <t>(BA-H501-USHIO), Na2S/Na2SO3,</t>
  </si>
  <si>
    <t>400 W Hg-lamp</t>
  </si>
  <si>
    <t>Number of octahedrons in a cell</t>
  </si>
  <si>
    <t>400 W Hg-lamp, Pt, 14% CH3OH</t>
  </si>
  <si>
    <t>Immm</t>
  </si>
  <si>
    <t>Pbnm</t>
  </si>
  <si>
    <t>P4/mbm</t>
  </si>
  <si>
    <t>JCPD 49e0609</t>
  </si>
  <si>
    <t>JCPD 49e0607</t>
  </si>
  <si>
    <t>JCPDS 84-0843</t>
  </si>
  <si>
    <t>JCPDS 54-0818</t>
  </si>
  <si>
    <t>JCPDS 54-0819</t>
  </si>
  <si>
    <t>JCPDS 54-0124</t>
  </si>
  <si>
    <t>PDF#51-1876</t>
  </si>
  <si>
    <t>PDF#52-1863</t>
  </si>
  <si>
    <t>P212121</t>
  </si>
  <si>
    <t>P42212</t>
  </si>
  <si>
    <t>451 W Hg-lamp. 14% CH3OH</t>
  </si>
  <si>
    <t>452 W Hg-lamp. 14% CH3OH</t>
  </si>
  <si>
    <t>453 W Hg-lamp. 14% CH3OH</t>
  </si>
  <si>
    <t>454 W Hg-lamp. 14% CH3OH</t>
  </si>
  <si>
    <t>455 W Hg-lamp. 14% CH3OH</t>
  </si>
  <si>
    <t>456 W Hg-lamp. 14% CH3OH</t>
  </si>
  <si>
    <t>457 W Hg-lamp. 14% CH3OH</t>
  </si>
  <si>
    <t>458 W Hg-lamp. 14% CH3OH</t>
  </si>
  <si>
    <t>10.1007/BF00765320</t>
  </si>
  <si>
    <t>10.1007/BF00765321</t>
  </si>
  <si>
    <t>10.1007/BF00765322</t>
  </si>
  <si>
    <t>10.1007/BF00765323</t>
  </si>
  <si>
    <t>10.1007/BF00765324</t>
  </si>
  <si>
    <t>10.1007/BF00765325</t>
  </si>
  <si>
    <t>10.1007/BF00765326</t>
  </si>
  <si>
    <t>10.1007/BF00765327</t>
  </si>
  <si>
    <t>10.1007/BF00765328</t>
  </si>
  <si>
    <t>https://www.wellesu.com/10.1016/0025-5408(81)90063-5</t>
  </si>
  <si>
    <t>https://www.crystallography.net/cod/1518045.html</t>
  </si>
  <si>
    <t>https://www.wellesu.com/10.1016/0025-5408(90)90035-z</t>
  </si>
  <si>
    <t>https://www.wellesu.com/10.1016/0025-5408(87)90060-2</t>
  </si>
  <si>
    <t>Related links</t>
  </si>
  <si>
    <t>10.1016/0025-5408(87)90060-2 </t>
  </si>
  <si>
    <t>https://sci-hub.ru/10.1016/0025-5408(81)90063-5</t>
  </si>
  <si>
    <t xml:space="preserve">https://sci-hub.ru/10.1016/0025-5408(81)90063-5; https://sci-hub.ru/10.1021/ic00217a006; </t>
  </si>
  <si>
    <t>Pmaa</t>
  </si>
  <si>
    <t>Processed</t>
  </si>
  <si>
    <t>Imma</t>
  </si>
  <si>
    <t>Ia1/acd</t>
  </si>
  <si>
    <t>https://next-gen.materialsproject.org/materials/mp-1178119</t>
  </si>
  <si>
    <t>T</t>
  </si>
  <si>
    <t>O</t>
  </si>
  <si>
    <t>C</t>
  </si>
  <si>
    <t>orthorhombic</t>
  </si>
  <si>
    <t>cubic</t>
  </si>
  <si>
    <t>tetragonal</t>
  </si>
  <si>
    <t>Пространственная группа симметрии</t>
  </si>
  <si>
    <t>SEM/TEM фотографии (размер частиц)</t>
  </si>
  <si>
    <t>Materials Project ID</t>
  </si>
  <si>
    <t>mp-560692</t>
  </si>
  <si>
    <t>mp-1223501</t>
  </si>
  <si>
    <t>mp-553965</t>
  </si>
  <si>
    <t>mp-553248</t>
  </si>
  <si>
    <t>mp-557195</t>
  </si>
  <si>
    <t>mp-20396</t>
  </si>
  <si>
    <t>mp-581330</t>
  </si>
  <si>
    <t>mp-1245098</t>
  </si>
  <si>
    <t>mp-541600</t>
  </si>
  <si>
    <t>mp-554038</t>
  </si>
  <si>
    <t>mp-17715</t>
  </si>
  <si>
    <t>mp-676339</t>
  </si>
  <si>
    <t>mp-556848</t>
  </si>
  <si>
    <t>mp-554675</t>
  </si>
  <si>
    <t>mp-23611</t>
  </si>
  <si>
    <t>mp-555616</t>
  </si>
  <si>
    <t>mp-23614</t>
  </si>
  <si>
    <t>mp-555867</t>
  </si>
  <si>
    <t>mp-23101</t>
  </si>
  <si>
    <t>mp-3349</t>
  </si>
  <si>
    <t>mp-19845</t>
  </si>
  <si>
    <t>mp-561133</t>
  </si>
  <si>
    <t>mp-3563</t>
  </si>
  <si>
    <t>mp-1228245</t>
  </si>
  <si>
    <t>mp-3249</t>
  </si>
  <si>
    <t>mp-1228150</t>
  </si>
  <si>
    <t>mp-6548</t>
  </si>
  <si>
    <t>mp-31213</t>
  </si>
  <si>
    <t>mp-4423</t>
  </si>
  <si>
    <t>mp-4155</t>
  </si>
  <si>
    <t>mp-15590</t>
  </si>
  <si>
    <t>mp-1218821</t>
  </si>
  <si>
    <t>mp-1179025</t>
  </si>
  <si>
    <t>mp-13664</t>
  </si>
  <si>
    <t>mp-1180047</t>
  </si>
  <si>
    <t>mp-5532</t>
  </si>
  <si>
    <t>mp-1217452</t>
  </si>
  <si>
    <t>mp-554500</t>
  </si>
  <si>
    <t>mp-1104930</t>
  </si>
  <si>
    <t>mp-6259</t>
  </si>
  <si>
    <t>mp-3614</t>
  </si>
  <si>
    <t>mp-990430</t>
  </si>
  <si>
    <t>mp-31760</t>
  </si>
  <si>
    <t>mp-1197485</t>
  </si>
  <si>
    <t>mp-559482</t>
  </si>
  <si>
    <t>mp-1216832</t>
  </si>
  <si>
    <t>mp-23423</t>
  </si>
  <si>
    <t>mp-1227554</t>
  </si>
  <si>
    <t>mp-22939</t>
  </si>
  <si>
    <t>mp-23630</t>
  </si>
  <si>
    <t>mp-1198841</t>
  </si>
  <si>
    <t>mp-558314</t>
  </si>
  <si>
    <t>mp-554207</t>
  </si>
  <si>
    <t>mp-1220741</t>
  </si>
  <si>
    <t>mp-774479</t>
  </si>
  <si>
    <t>mp-1205881</t>
  </si>
  <si>
    <t>mp-1222828</t>
  </si>
  <si>
    <t>mp-22720</t>
  </si>
  <si>
    <t>mp-6000</t>
  </si>
  <si>
    <t>mp-555785</t>
  </si>
  <si>
    <t>mp-15201</t>
  </si>
  <si>
    <t>mp-6680</t>
  </si>
  <si>
    <t>mp-754345</t>
  </si>
  <si>
    <t>mp-676280</t>
  </si>
  <si>
    <t>mp-10347</t>
  </si>
  <si>
    <t>mp-504554</t>
  </si>
  <si>
    <t>mp-769297</t>
  </si>
  <si>
    <t>mp-640836</t>
  </si>
  <si>
    <t>mp-1245015</t>
  </si>
  <si>
    <t>mp-1021511</t>
  </si>
  <si>
    <t>mp-1244890</t>
  </si>
  <si>
    <t>mp-769246</t>
  </si>
  <si>
    <t>mp-560165</t>
  </si>
  <si>
    <t>mp-505814</t>
  </si>
  <si>
    <t>mp-9406</t>
  </si>
  <si>
    <t>mp-6144</t>
  </si>
  <si>
    <t>mp-6119</t>
  </si>
  <si>
    <t>mp-1223975</t>
  </si>
  <si>
    <t>mp-1223520</t>
  </si>
  <si>
    <t>mp-3442</t>
  </si>
  <si>
    <t>10.1016/j.physb.2017.09.060</t>
  </si>
  <si>
    <t>10.1021/cm302480h</t>
  </si>
  <si>
    <t>COD_ID</t>
  </si>
  <si>
    <t>1001842</t>
  </si>
  <si>
    <t>1545643</t>
  </si>
  <si>
    <t>2004917</t>
  </si>
  <si>
    <t>1521061</t>
  </si>
  <si>
    <t>2238958</t>
  </si>
  <si>
    <t>1518045</t>
  </si>
  <si>
    <t>1010942</t>
  </si>
  <si>
    <t>2002339</t>
  </si>
  <si>
    <t>1534928</t>
  </si>
  <si>
    <t>1537578</t>
  </si>
  <si>
    <t>1525923</t>
  </si>
  <si>
    <t>1521923</t>
  </si>
  <si>
    <t>1525921</t>
  </si>
  <si>
    <t>1531753</t>
  </si>
  <si>
    <t>7221049</t>
  </si>
  <si>
    <t>1531664</t>
  </si>
  <si>
    <t>1533576</t>
  </si>
  <si>
    <t>1530317</t>
  </si>
  <si>
    <t>1011028</t>
  </si>
  <si>
    <t>8101224</t>
  </si>
  <si>
    <t>7039788</t>
  </si>
  <si>
    <t>1526777</t>
  </si>
  <si>
    <t>1526720</t>
  </si>
  <si>
    <t>1001022</t>
  </si>
  <si>
    <t>1011128</t>
  </si>
  <si>
    <t>2002850</t>
  </si>
  <si>
    <t>1528445</t>
  </si>
  <si>
    <t>2106523</t>
  </si>
  <si>
    <t>1010093</t>
  </si>
  <si>
    <t>1517788</t>
  </si>
  <si>
    <t>1522043</t>
  </si>
  <si>
    <t>1521427</t>
  </si>
  <si>
    <t>1528730</t>
  </si>
  <si>
    <t>2229871</t>
  </si>
  <si>
    <t>7221013</t>
  </si>
  <si>
    <t>2102087</t>
  </si>
  <si>
    <t>1544411</t>
  </si>
  <si>
    <t>1528814</t>
  </si>
  <si>
    <t>7213033</t>
  </si>
  <si>
    <t>1533740</t>
  </si>
  <si>
    <t>1529003</t>
  </si>
  <si>
    <t>1525625</t>
  </si>
  <si>
    <t>1531494</t>
  </si>
  <si>
    <t>1011175</t>
  </si>
  <si>
    <t>1529527</t>
  </si>
  <si>
    <t>7221321</t>
  </si>
  <si>
    <t>1544432</t>
  </si>
  <si>
    <t>1522041</t>
  </si>
  <si>
    <t>1509430</t>
  </si>
  <si>
    <t>1526803</t>
  </si>
  <si>
    <t>1509663</t>
  </si>
  <si>
    <t>2002197</t>
  </si>
  <si>
    <t>1522042</t>
  </si>
  <si>
    <t>1531051</t>
  </si>
  <si>
    <t>1521385</t>
  </si>
  <si>
    <t>2106435</t>
  </si>
  <si>
    <t>1001030</t>
  </si>
  <si>
    <t>1001177</t>
  </si>
  <si>
    <t>7039790</t>
  </si>
  <si>
    <t>1011258</t>
  </si>
  <si>
    <t>1011054</t>
  </si>
  <si>
    <t>1011195</t>
  </si>
  <si>
    <t>1004051</t>
  </si>
  <si>
    <t>1526807</t>
  </si>
  <si>
    <t>1544433</t>
  </si>
  <si>
    <t>2007573</t>
  </si>
  <si>
    <t>1522039</t>
  </si>
  <si>
    <t>4101345</t>
  </si>
  <si>
    <t>1000022</t>
  </si>
  <si>
    <t>Dopant</t>
  </si>
  <si>
    <t>N</t>
  </si>
  <si>
    <t>Sn0.45K0.2H0.9La2Ti3O10</t>
  </si>
  <si>
    <t>Co</t>
  </si>
  <si>
    <t>Cs0.03Na0.91Ca1.97Ta3O10</t>
  </si>
  <si>
    <t>Cs0.03Na0.1H0.87Ca2.11Ta3O10</t>
  </si>
  <si>
    <t>1.86 H2O</t>
  </si>
  <si>
    <t>0.38 H2O</t>
  </si>
  <si>
    <t>mp-1221096</t>
  </si>
  <si>
    <t>Hill formula</t>
  </si>
  <si>
    <t>K4 Nb6 O17</t>
  </si>
  <si>
    <t>K La Nb2 O7</t>
  </si>
  <si>
    <t>La Nb2 O7 Rb</t>
  </si>
  <si>
    <t>Cs La Nb2 O7</t>
  </si>
  <si>
    <t>Ca2 K Nb3 O10</t>
  </si>
  <si>
    <t>Ca2 Nb3 O10 Rb</t>
  </si>
  <si>
    <t>Ca2 Cs Nb3 O10</t>
  </si>
  <si>
    <t>K Nb3 O10 Sr2</t>
  </si>
  <si>
    <t>Ca2 K Na Nb4 O13</t>
  </si>
  <si>
    <t>O2 Ti</t>
  </si>
  <si>
    <t>La O7 Rb Ta2</t>
  </si>
  <si>
    <t>O7 Pr Rb Ta2</t>
  </si>
  <si>
    <t>Nd O7 Rb Ta2</t>
  </si>
  <si>
    <t>O7 Rb Sm Ta2</t>
  </si>
  <si>
    <t>Ca O6 Ta2</t>
  </si>
  <si>
    <t>O6 Sr Ta2</t>
  </si>
  <si>
    <t>Ba O6 Ta2</t>
  </si>
  <si>
    <t>Bi2 Ca O9 Ta2</t>
  </si>
  <si>
    <t>Bi2 O9 Sr Ta2</t>
  </si>
  <si>
    <t>Ba Bi2 O9 Ta2</t>
  </si>
  <si>
    <t>Bi2 Ca Nb2 O9</t>
  </si>
  <si>
    <t>Bi2 Nb2 O9 Sr</t>
  </si>
  <si>
    <t>Ba Bi2 Nb2 O9</t>
  </si>
  <si>
    <t>Bi2 Nb2 O9 Pb</t>
  </si>
  <si>
    <t>Bi4 Ca O15 Ti4</t>
  </si>
  <si>
    <t>Bi4 O15 Pb Ti4</t>
  </si>
  <si>
    <t>O7 Sr3 Ti2</t>
  </si>
  <si>
    <t>O3 Pb Ti</t>
  </si>
  <si>
    <t>Nb4 O15 Sr5</t>
  </si>
  <si>
    <t>Ba5 Nb4 O15</t>
  </si>
  <si>
    <t>Ca La4 O15 Ti4</t>
  </si>
  <si>
    <t>Ba La4 O15 Ti4</t>
  </si>
  <si>
    <t>La4 O12 Ti3</t>
  </si>
  <si>
    <t>La4 O15 Sr Ti4</t>
  </si>
  <si>
    <t>Ba3 La Nb3 O12</t>
  </si>
  <si>
    <t>K2 La2 O10 Ti3</t>
  </si>
  <si>
    <t>O10 Sr4 Ti3</t>
  </si>
  <si>
    <t>La2 O7 Ti2</t>
  </si>
  <si>
    <t>Ca La4 O17 Ti5</t>
  </si>
  <si>
    <t>Ca2 Nb2 O7</t>
  </si>
  <si>
    <t>Nb2 O7 Sr2</t>
  </si>
  <si>
    <t>Fe O6 Sn Sr2</t>
  </si>
  <si>
    <t>Bi4 O12 Ti3</t>
  </si>
  <si>
    <t>Bi2 O10 Ti3</t>
  </si>
  <si>
    <t>O7 Sr2 Ta2</t>
  </si>
  <si>
    <t>Ni O</t>
  </si>
  <si>
    <t>O17 Rb4 Ta6</t>
  </si>
  <si>
    <t>Nb6 O17 Rb4</t>
  </si>
  <si>
    <t>O4 Sr2 Ti</t>
  </si>
  <si>
    <t>Ca2 Cs O10 Ta3</t>
  </si>
  <si>
    <t>Bi5 Fe O15 Ti3</t>
  </si>
  <si>
    <t>Bi4 Fe La O15 Ti3</t>
  </si>
  <si>
    <t>Bi3 Fe La2 O15 Ti3</t>
  </si>
  <si>
    <t>Bi2 O6 W</t>
  </si>
  <si>
    <t>K La O4 Ti</t>
  </si>
  <si>
    <t>K La O4 Zr</t>
  </si>
  <si>
    <t>Li2 O7 Sr Ta2</t>
  </si>
  <si>
    <t>K O3 Ta</t>
  </si>
  <si>
    <t>H2 O7 Sr Ta2</t>
  </si>
  <si>
    <t>Ca2 Na2 Nb4 O13</t>
  </si>
  <si>
    <t>Fe O6 Sr2 Ta</t>
  </si>
  <si>
    <t>Fe O8 Sr3 Ta</t>
  </si>
  <si>
    <t>Fe O9 Sr4 Ta</t>
  </si>
  <si>
    <t>Bi2 O9 W2</t>
  </si>
  <si>
    <t>Bi14 O27 W2</t>
  </si>
  <si>
    <t>Bi2 O7 Ti2</t>
  </si>
  <si>
    <t>Bi3 Nb O9 Ti</t>
  </si>
  <si>
    <t>Bi2 Mo O6</t>
  </si>
  <si>
    <t>Ba Bi4 O15 Ti4</t>
  </si>
  <si>
    <t>K2 La O17 Ta5</t>
  </si>
  <si>
    <t>Bi4 Cl Nb8 O</t>
  </si>
  <si>
    <t>Bi Cl O</t>
  </si>
  <si>
    <t>Bi4 Cl Nb O8</t>
  </si>
  <si>
    <t>Bi4 Br Nb O8</t>
  </si>
  <si>
    <t>Bi4 Cl O8 Ta</t>
  </si>
  <si>
    <t>Bi4 Br O8 Ta</t>
  </si>
  <si>
    <t>H La O7 Ta2</t>
  </si>
  <si>
    <t>La Na O7 Ta2</t>
  </si>
  <si>
    <t>Cs La O7 Ta2</t>
  </si>
  <si>
    <t>H O7 Pr Ta2</t>
  </si>
  <si>
    <t>Na O7 Pr Ta2</t>
  </si>
  <si>
    <t>Cs O7 Pr Ta2</t>
  </si>
  <si>
    <t>H Nd O7 Ta2</t>
  </si>
  <si>
    <t>Na Nd O7 Ta2</t>
  </si>
  <si>
    <t>Cs Nd O7 Ta2</t>
  </si>
  <si>
    <t>H O7 Sm Ta2</t>
  </si>
  <si>
    <t>Na O7 Sm Ta2</t>
  </si>
  <si>
    <t>Cs O7 Sm Ta2</t>
  </si>
  <si>
    <t>Ca2 Li O10 Ta3</t>
  </si>
  <si>
    <t>Ca2 H Nb3 O10</t>
  </si>
  <si>
    <t>H Nb3 O10 Sr2</t>
  </si>
  <si>
    <t>H La Nb2 O7</t>
  </si>
  <si>
    <t>K Nb2 O10 Sr2 Ta</t>
  </si>
  <si>
    <t>K Nb O10 Sr2 Ta</t>
  </si>
  <si>
    <t>K Nb O10 Sr2 Ta2</t>
  </si>
  <si>
    <t>K O10 Sr2 Ta3</t>
  </si>
  <si>
    <t>H Nb2 O10 Sr2 Ta</t>
  </si>
  <si>
    <t>H Nb O10 Sr2 Ta</t>
  </si>
  <si>
    <t>H Nb O10 Sr2 Ta2</t>
  </si>
  <si>
    <t>H O10 Sr2 Ta3</t>
  </si>
  <si>
    <t>La Na Nb2 Ni O9 Sr</t>
  </si>
  <si>
    <t>Cs La Nb2 Ni O9 Sr</t>
  </si>
  <si>
    <t>H La Nb2 Ni O9 Sr</t>
  </si>
  <si>
    <t>Ca4 H2 Nb6 O20</t>
  </si>
  <si>
    <t>Ca4 H2 Nb4 O20 Ta2</t>
  </si>
  <si>
    <t>Ca4 H2 Nb3 O20 Ta3</t>
  </si>
  <si>
    <t>Ca4 H2 Nb2 O20 Ta4</t>
  </si>
  <si>
    <t>Ca4 H2 O20 Ta6</t>
  </si>
  <si>
    <t>Ag La Nb2 O7</t>
  </si>
  <si>
    <t>Ag Ca2 Nb3 O10</t>
  </si>
  <si>
    <t>Nb3 O10 Rb Sr2</t>
  </si>
  <si>
    <t>Ag Nb3 O10 Sr2</t>
  </si>
  <si>
    <t>La2 O10 Rb2 Ti3</t>
  </si>
  <si>
    <t>Ag2 La2 O10 Ti3</t>
  </si>
  <si>
    <t>Ba2 K O10 Ta3</t>
  </si>
  <si>
    <t>La Nd O7 Ti2</t>
  </si>
  <si>
    <t>Nd2 O7 Ti2</t>
  </si>
  <si>
    <t>O7 Pr2 Ti2</t>
  </si>
  <si>
    <t>La O7 Pr Ti2</t>
  </si>
  <si>
    <t>Ca2 O10 Rb Ta3</t>
  </si>
  <si>
    <t>Li O3 Ta</t>
  </si>
  <si>
    <t>Na O3 Ta</t>
  </si>
  <si>
    <t>H Nb3 O10 Pb2</t>
  </si>
  <si>
    <t>Ba5 O15 Ta4</t>
  </si>
  <si>
    <t>O15 Sr5 Ta4</t>
  </si>
  <si>
    <t>Ca2 H Nb2 O10 Ta</t>
  </si>
  <si>
    <t>Bi2 Ca2 Nb2 O9</t>
  </si>
  <si>
    <t>Bi2 Nb2 O9 Sr2</t>
  </si>
  <si>
    <t>Ba2 Bi2 Nb2 O9</t>
  </si>
  <si>
    <t>Na2 O6 Ta2</t>
  </si>
  <si>
    <t>K2 O6 Ta2</t>
  </si>
  <si>
    <t>Ca2 O7 Ta2</t>
  </si>
  <si>
    <t>Ba5 Nb2 O15 Ta2</t>
  </si>
  <si>
    <t>O Zn</t>
  </si>
  <si>
    <t>Cd S</t>
  </si>
  <si>
    <t>S Zn</t>
  </si>
  <si>
    <t>O9 Sr4 Ta2</t>
  </si>
  <si>
    <t>Bi2 Cu O4</t>
  </si>
  <si>
    <t>Ca2 Nb3 O10</t>
  </si>
  <si>
    <t>Ba2 Cs Nb3 O10</t>
  </si>
  <si>
    <t>Ba2 H Nb3 O10</t>
  </si>
  <si>
    <t>La2 Li2 O10 Ti3</t>
  </si>
  <si>
    <t>La2 Na2 O10 Ti3</t>
  </si>
  <si>
    <t>Li2 Nd2 O10 Ti3</t>
  </si>
  <si>
    <t>Na2 Nd2 O10 Ti3</t>
  </si>
  <si>
    <t>K2 Nd2 O10 Ti3</t>
  </si>
  <si>
    <t>Ca2 Nb2 O10 Ta</t>
  </si>
  <si>
    <t>Ca H Nb3 O10 Sr</t>
  </si>
  <si>
    <t>Ca K Nb3 O10 Sr</t>
  </si>
  <si>
    <t>H4 Nb6 O17</t>
  </si>
  <si>
    <t>Ca2 K O10 Ta3</t>
  </si>
  <si>
    <t>Ba2 Cs O10 Ta3</t>
  </si>
  <si>
    <t>H La O4 Ti</t>
  </si>
  <si>
    <t>H Nd O4 Ti</t>
  </si>
  <si>
    <t>H2 La2 O10 Ti3</t>
  </si>
  <si>
    <t>Li Nd O7 Ta2</t>
  </si>
  <si>
    <t>K Nd O7 Ta2</t>
  </si>
  <si>
    <t>H La2 O10 Ti3</t>
  </si>
  <si>
    <t>H2 Nd2 O10 Ti3</t>
  </si>
  <si>
    <t>Ca O3 Ti</t>
  </si>
  <si>
    <t>Bi3 Cl O11 Sr2 Ta2</t>
  </si>
  <si>
    <t>Bi3 Cl O11 Pb Sr Ta2</t>
  </si>
  <si>
    <t>Ba2 Bi3 Cl O11 Ta2</t>
  </si>
  <si>
    <t>Ba Bi3 Cl O11 Pb Ta2</t>
  </si>
  <si>
    <t>Bi4 Cl O11 Sr Ta Ti</t>
  </si>
  <si>
    <t>Ba Bi4 Cl O11 Ta Ti</t>
  </si>
  <si>
    <t>Bi4 Cl O11 Pb Ta Ti</t>
  </si>
  <si>
    <t>Bi3 Cl Nb2 O11 Sr2</t>
  </si>
  <si>
    <t>Bi3 Cl Nb2 O11 Pb Sr</t>
  </si>
  <si>
    <t>Ba2 Bi3 Cl Nb2 O11</t>
  </si>
  <si>
    <t>Ba Bi3 Cl Nb2 O11 Pb</t>
  </si>
  <si>
    <t>Bi4 Cl Nb O11 Sr Ti</t>
  </si>
  <si>
    <t>Ba Bi4 Cl Nb O11 Ti</t>
  </si>
  <si>
    <t>Bi4 Cl Nb O11 Pb Ti</t>
  </si>
  <si>
    <t>1 C6H13NH2</t>
  </si>
  <si>
    <t>HCa2Ta3O10</t>
  </si>
  <si>
    <t>K2SrTa2O7</t>
  </si>
  <si>
    <t>Rb2SrTa2O7</t>
  </si>
  <si>
    <t>LaTa3O9</t>
  </si>
  <si>
    <t>La O9 Ta3</t>
  </si>
  <si>
    <t>mp-5308</t>
  </si>
  <si>
    <t>K6 La2 O21 Ta6</t>
  </si>
  <si>
    <t>H6 La2 O21 Ta6</t>
  </si>
  <si>
    <t>Pt</t>
  </si>
  <si>
    <t>K6La2Ta6O21</t>
  </si>
  <si>
    <t>H6La2Ta6O21</t>
  </si>
  <si>
    <t>Sr2Nb0.1Ta0.9O7</t>
  </si>
  <si>
    <t>Cu2 La2 O10 Ti3</t>
  </si>
  <si>
    <t>Cu2.76 K1.24 Nb6 O17</t>
  </si>
  <si>
    <t>Cu0.65 K0.35 La Nb2 O7</t>
  </si>
  <si>
    <t>Ca2 Cu0.1 O10 Rb0.9 Ta3</t>
  </si>
  <si>
    <t>Cu0.02 Li0.98 O3 Ta</t>
  </si>
  <si>
    <t>Cu0.09 Na0.91 O3 Ta</t>
  </si>
  <si>
    <t>H1.8Pb2Nb2.6Cr0.4O10</t>
  </si>
  <si>
    <t>H1.8 Cr0.4 Nb2.6 O10 Pb2</t>
  </si>
  <si>
    <t>PbS</t>
  </si>
  <si>
    <t>Bi2 Nb1.8 O9 Pb W0.2</t>
  </si>
  <si>
    <t>Bi2 Nb1.85 O9 Pb W0.15</t>
  </si>
  <si>
    <t>Bi2 Nb1.9 O9 Pb W0.1</t>
  </si>
  <si>
    <t>Bi2 Nb1.9 O9 Pb Ti0.1</t>
  </si>
  <si>
    <t>Dopant, wt%</t>
  </si>
  <si>
    <t>Ca1.5 K0.5 La0.5 Nb3 O10</t>
  </si>
  <si>
    <t>Bi0.25 Ca0.75 K0.5 La0.25 Nb3 O10 Pb0.75</t>
  </si>
  <si>
    <t>Sr1.8La0.2TiO4</t>
  </si>
  <si>
    <t>Sr1.7La0.3TiO4</t>
  </si>
  <si>
    <t>Sr1.6La0.4TiO4</t>
  </si>
  <si>
    <t>Sr1.5La0.5TiO4</t>
  </si>
  <si>
    <t>ZnS, PbS</t>
  </si>
  <si>
    <t>CuO</t>
  </si>
  <si>
    <t>CsSr1.5Ba0.5Ta3O10</t>
  </si>
  <si>
    <t>Rh</t>
  </si>
  <si>
    <t>La2Ti3O7</t>
  </si>
  <si>
    <t>Interlayer space composition</t>
  </si>
  <si>
    <t>H0.9 K0.2 La2 O10 Sn0.45 Ti3</t>
  </si>
  <si>
    <t>La0.1 O4 Sr1.9 Ti</t>
  </si>
  <si>
    <t>La0.2 O4 Sr1.8 Ti</t>
  </si>
  <si>
    <t>La0.3 O4 Sr1.7 Ti</t>
  </si>
  <si>
    <t>La0.4 O4 Sr1.6 Ti</t>
  </si>
  <si>
    <t>La0.5 O4 Sr1.5 Ti</t>
  </si>
  <si>
    <t>Ca1.97 Cs0.03 Na0.91 O10 Ta3</t>
  </si>
  <si>
    <t>H0.87 Ca2.11 Cs0.03 Na0.1 O10 Ta3</t>
  </si>
  <si>
    <t>H Ca2 O10 Ta3</t>
  </si>
  <si>
    <t>K La O4 Ti0.9 Zr0.1</t>
  </si>
  <si>
    <t>K La O4 Ti0.7 Zr0.3</t>
  </si>
  <si>
    <t>K La O4 Ti0.5 Zr0.5</t>
  </si>
  <si>
    <t>K La O4 Ti0.3 Zr0.7</t>
  </si>
  <si>
    <t>Fe0.1 K2 La2 O10 Ti2.9</t>
  </si>
  <si>
    <t>Fe0.2 K2 La2 O10 Ti2.8</t>
  </si>
  <si>
    <t>Fe0.3 K2 La2 O10 Ti2.7</t>
  </si>
  <si>
    <t>Fe0.4 K2 La2 O10 Ti2.6</t>
  </si>
  <si>
    <t>Fe0.5 K2 La2 O10 Ti2.5</t>
  </si>
  <si>
    <t>K2 La2 O10 Ti2.8 W0.2</t>
  </si>
  <si>
    <t>K2 La2 Ni0.2 O10 Ti2.8</t>
  </si>
  <si>
    <t>K2 O7 Sr Ta2</t>
  </si>
  <si>
    <t>O7 Rb2 Sr Ta2</t>
  </si>
  <si>
    <t>K2 O10 Sr1.5 Ta3</t>
  </si>
  <si>
    <t>K2.33Sr0.67Nb5O14.335</t>
  </si>
  <si>
    <t>H2.33Sr0.67Nb5O14.335</t>
  </si>
  <si>
    <t>K2.33 Nb5 O14.335 Sr0.67</t>
  </si>
  <si>
    <t>H2.33 Nb5 O14.335 Sr0.67</t>
  </si>
  <si>
    <t>Bi2 K0.5 La0.5 O9 Ta2</t>
  </si>
  <si>
    <t xml:space="preserve">Bi2 K0.5 La0.5 Nb2 O9 </t>
  </si>
  <si>
    <t>H1.9 Bi0.1 K0.3 La0.5 O7 Ta2</t>
  </si>
  <si>
    <t>H1.6 Bi0.1 K0.2 La0.3 Nb2 O6.5</t>
  </si>
  <si>
    <t>Bi0.2 Ca0.8 H1.8 O7 Ta2</t>
  </si>
  <si>
    <t>Bi0.2 H1.8 O7 Sr Ta2</t>
  </si>
  <si>
    <t>Ba0.8 Bi0.1 H1.9 O7 Ta2</t>
  </si>
  <si>
    <t>Bi0.1 H1.9 K0.3 La0.5 O7 Ta2</t>
  </si>
  <si>
    <t>Nb0.05 O7 Sr2 Ta0.95</t>
  </si>
  <si>
    <t>Nb0.1 O7 Sr2 Ta0.9</t>
  </si>
  <si>
    <t>Nb0.15 O7 Sr2 Ta0.85</t>
  </si>
  <si>
    <t>Nb0.25 O7 Sr2 Ta0.75</t>
  </si>
  <si>
    <t>Nb0.35 O7 Sr2 Ta0.65</t>
  </si>
  <si>
    <t>Nb0.5 O7 Sr2 Ta0.5</t>
  </si>
  <si>
    <t>Nb0.8 O7 Sr2 Ta0.2</t>
  </si>
  <si>
    <t>H0.98 La Mo0.02 Nb1.98 O7</t>
  </si>
  <si>
    <t>H0.95 La Mo0.05 Nb1.95 O7</t>
  </si>
  <si>
    <t>H0.85 La Mo0.15 Nb1.85 O7</t>
  </si>
  <si>
    <t>Fe0.02 La1.98 O7 Ti2</t>
  </si>
  <si>
    <t>Cr0.02 La1.98 O7 Ti2</t>
  </si>
  <si>
    <t>Cd0.9 Zn0.1</t>
  </si>
  <si>
    <t>Cd0.7 Zn0.3</t>
  </si>
  <si>
    <t>Cd0.5 Zn0.5</t>
  </si>
  <si>
    <t>Cd0.3 Zn0.7</t>
  </si>
  <si>
    <t>Cd0.1 Zn0.9</t>
  </si>
  <si>
    <t>Ba0.5 Cs O10 Sr1.5 Ta3</t>
  </si>
  <si>
    <t>N, Nb4+</t>
  </si>
  <si>
    <t>Ca1.5 H Nb3 O10 Sr0.5</t>
  </si>
  <si>
    <t>Ca0.5 H Nb3 O10 Sr1.5</t>
  </si>
  <si>
    <t>Ca2 H Nb2.7 O10 Ta0.3</t>
  </si>
  <si>
    <t>Ca2 H Nb1.5 O10 Ta1.5</t>
  </si>
  <si>
    <t>Cs0.67 O4 Ti1.83</t>
  </si>
  <si>
    <t>HRbLa2Ti3O10</t>
  </si>
  <si>
    <t>H1.5Rb0.5La2Ti3O10</t>
  </si>
  <si>
    <t>H La2 O10 Rb Ti3</t>
  </si>
  <si>
    <t>H1.5 La2 O10 Rb0.5 Ti3</t>
  </si>
  <si>
    <t>Eu0.6 Gd1.4 K2 O10 Ti3</t>
  </si>
  <si>
    <t>Eu0.6 Gd1.4 H2 O10 Ti3</t>
  </si>
  <si>
    <t>La0.7 O7 Rb Ta2 Tb0.3</t>
  </si>
  <si>
    <t>Eu0.6 Gd1.4 O10 Ti3</t>
  </si>
  <si>
    <t>La0.7 O7 Ta2 Tb0.3</t>
  </si>
  <si>
    <t>La3 Ni2 O6.92</t>
  </si>
  <si>
    <t>La3 Ni2 O6.35</t>
  </si>
  <si>
    <t>La0.33 Nb O3</t>
  </si>
  <si>
    <t>La0.33 O3 Ta</t>
  </si>
  <si>
    <t>In</t>
  </si>
  <si>
    <t>Допант</t>
  </si>
  <si>
    <t>Кол-во образцов</t>
  </si>
  <si>
    <t>С допантом</t>
  </si>
  <si>
    <t>Без допанта</t>
  </si>
  <si>
    <t>194 MP_ID (52 нет в COD)</t>
  </si>
  <si>
    <t>148 COD_ID (6 нет в MP)</t>
  </si>
  <si>
    <t>Materials Project</t>
  </si>
  <si>
    <t>Crystallography Open Database</t>
  </si>
  <si>
    <t>Без ID</t>
  </si>
  <si>
    <t>K0.5La0.5Ca0.75Pn0.75Nb3O10</t>
  </si>
  <si>
    <t>Ca0.75 K0.5 La0.5 Nb3 O10 Pb0.75</t>
  </si>
  <si>
    <t xml:space="preserve">C H5 N Nb3 O20 Sr2 </t>
  </si>
  <si>
    <t>H Nb3 O19 Sr2</t>
  </si>
  <si>
    <t xml:space="preserve">C H6 N Nb3 O19 Sr2 </t>
  </si>
  <si>
    <t xml:space="preserve">C8 H20 N Nb3 O19 Sr2 </t>
  </si>
  <si>
    <t xml:space="preserve">C6 H16 N Nb3 O19 Sr2 </t>
  </si>
  <si>
    <t xml:space="preserve">C4 H12 N Nb3 O19 Sr2 </t>
  </si>
  <si>
    <t xml:space="preserve">C3 H10 N Nb3 O19 Sr2 </t>
  </si>
  <si>
    <t xml:space="preserve">C2 H8 N Nb3 O19 Sr2 </t>
  </si>
  <si>
    <t xml:space="preserve">C2 H7 N Nb3 O20 Sr2 </t>
  </si>
  <si>
    <t xml:space="preserve">C3 H9 N Nb3 O20 Sr2 </t>
  </si>
  <si>
    <t xml:space="preserve">C4 H11 N Nb3 O20 Sr2 </t>
  </si>
  <si>
    <t xml:space="preserve">C6 H15 N Nb3 O20 Sr2 </t>
  </si>
  <si>
    <t xml:space="preserve">C8 H19 N Nb3 O20 Sr2 </t>
  </si>
  <si>
    <t>Ca2 K Na2 Nb5 O16</t>
  </si>
  <si>
    <t>Ca2 K Na3 Nb6 O19</t>
  </si>
  <si>
    <t>KNaCa2Nb4O13</t>
  </si>
  <si>
    <t>KNa2Ca2Nb5O16</t>
  </si>
  <si>
    <t>KNa3Ca2Nb6O19</t>
  </si>
  <si>
    <t>H6 C La N O4 Ti</t>
  </si>
  <si>
    <t>H8 C2 La N O4 Ti</t>
  </si>
  <si>
    <t>H10 C3 La N O4 Ti</t>
  </si>
  <si>
    <t>H12 C4 La N O4 Ti</t>
  </si>
  <si>
    <t>H20 C8 La N O4 Ti</t>
  </si>
  <si>
    <t>H16 C6 La N O4 Ti</t>
  </si>
  <si>
    <t>H19 C8 La O5 Ti</t>
  </si>
  <si>
    <t>H15 C6 La O5 Ti</t>
  </si>
  <si>
    <t>H11 C4 La O5 Ti</t>
  </si>
  <si>
    <t>H9 C3 La O5 Ti</t>
  </si>
  <si>
    <t>H7 C2 La O5 Ti</t>
  </si>
  <si>
    <t>H5 C La O5 Ti</t>
  </si>
  <si>
    <t>H6 C Nd N O4 Ti</t>
  </si>
  <si>
    <t>H8 C2 Nd N O4 Ti</t>
  </si>
  <si>
    <t>H10 C3 Nd N O4 Ti</t>
  </si>
  <si>
    <t>H12 C4 Nd N O4 Ti</t>
  </si>
  <si>
    <t>H16 C6 Nd N O4 Ti</t>
  </si>
  <si>
    <t>H20 C8 Nd N O4 Ti</t>
  </si>
  <si>
    <t>H5 C Nd O5 Ti</t>
  </si>
  <si>
    <t>H7 C2 Nd O5 Ti</t>
  </si>
  <si>
    <t>H9 C3 Nd O5 Ti</t>
  </si>
  <si>
    <t>H11 C4 Nd O5 Ti</t>
  </si>
  <si>
    <t>H15 C6 Nd O5 Ti</t>
  </si>
  <si>
    <t>H19 C8 Nd O5 Ti</t>
  </si>
  <si>
    <t>C Ca2 H5 Nb3 O10</t>
  </si>
  <si>
    <t>C2 Ca2 H7 Nb3 O10</t>
  </si>
  <si>
    <t>C3 Ca2 H9 Nb3 O10</t>
  </si>
  <si>
    <t>C4 Ca2 H11 Nb3 O10</t>
  </si>
  <si>
    <t>C6 Ca2 H15 Nb3 O10</t>
  </si>
  <si>
    <t>C8 Ca2 H19 Nb3 O10</t>
  </si>
  <si>
    <t>C4 H12 Ca2 N Nb3 O10</t>
  </si>
  <si>
    <t>C2 H7 Ca2 Nb3 O11</t>
  </si>
  <si>
    <t>C2 H8 La2 N O10 Ti3</t>
  </si>
  <si>
    <t>C2 H7 La2 O11 Ti3</t>
  </si>
  <si>
    <t>C Ca2 H6 Nb3 O10</t>
  </si>
  <si>
    <t>C2 Ca2 H8 Nb3 O10</t>
  </si>
  <si>
    <t>C3 Ca2 H10 Nb3 O10</t>
  </si>
  <si>
    <t>C4 Ca2 H12 Nb3 O10</t>
  </si>
  <si>
    <t>C6 Ca2 H16 Nb3 O10</t>
  </si>
  <si>
    <t>C8 Ca2 H20 Nb3 O10</t>
  </si>
  <si>
    <t>C H6 La2 N O10 Ti3</t>
  </si>
  <si>
    <t>C3 H10 La2 N O10 Ti3</t>
  </si>
  <si>
    <t>C4 H12 La2 N O10 Ti3</t>
  </si>
  <si>
    <t>C6 H16 La2 N O10 Ti3</t>
  </si>
  <si>
    <t>C8 H20 La2 N O10 Ti3</t>
  </si>
  <si>
    <t>C H5 La2 O11 Ti3</t>
  </si>
  <si>
    <t>C3 H9 La2 O11 Ti3</t>
  </si>
  <si>
    <t>C4 H11 La2 O11 Ti3</t>
  </si>
  <si>
    <t>C6 H15 La2 O11 Ti3</t>
  </si>
  <si>
    <t>C8 H19 La2 O11Ti3</t>
  </si>
  <si>
    <t>C H7 Nd2 O10 Ti3</t>
  </si>
  <si>
    <t>C2 H9 Nd2 O10 Ti3</t>
  </si>
  <si>
    <t>C3 H11 Nd2 O10 Ti3</t>
  </si>
  <si>
    <t>C4 H13 Nd2 O10 Ti3</t>
  </si>
  <si>
    <t>C6 H17 Nd2 O10 Ti3</t>
  </si>
  <si>
    <t>C8 H21 Nd2 O10 Ti3</t>
  </si>
  <si>
    <t>C H6 Nd2 O11 Ti3</t>
  </si>
  <si>
    <t>C2 H8 Nd2 O11 Ti3</t>
  </si>
  <si>
    <t>C3 H10 Nd2 O11 Ti3</t>
  </si>
  <si>
    <t>C4 H12 Nd2 O11 Ti3</t>
  </si>
  <si>
    <t>C6 H16 Nd2 O11 Ti3</t>
  </si>
  <si>
    <t>C8 H20 Nd2 O11 Ti3</t>
  </si>
  <si>
    <t>Bi2 H4 K O13 Ti4</t>
  </si>
  <si>
    <t>C Bi2 H7 K0.5 O13 Ti4</t>
  </si>
  <si>
    <t>C2 Bi2.5 H9 K0.5 O13 Ti4</t>
  </si>
  <si>
    <t>C3 Bi2.5 H11 K0.5 O13 Ti4</t>
  </si>
  <si>
    <t>C4 Bi2.5 H13 K0.5 O13 Ti4</t>
  </si>
  <si>
    <t>C6 Bi2.5 H17 K0.5 O13 Ti4</t>
  </si>
  <si>
    <t>C8 Bi2.5 H21 K0.5 O13 Ti4</t>
  </si>
  <si>
    <t>C4 H13 N Nd2 O10 Ti3</t>
  </si>
  <si>
    <t>C Ca2 H6 N Nb3 O10</t>
  </si>
  <si>
    <t>C4 Ca2 H12 N Nb3 O10</t>
  </si>
  <si>
    <t>C8 Ca2 H20 N Nb3 O10</t>
  </si>
  <si>
    <t>NaN</t>
  </si>
  <si>
    <t>Nb</t>
  </si>
  <si>
    <t>n(In)</t>
  </si>
  <si>
    <t>m(In)</t>
  </si>
  <si>
    <t>w(in)</t>
  </si>
  <si>
    <t>N(at)</t>
  </si>
  <si>
    <t>N(N)</t>
  </si>
  <si>
    <t>m(N)</t>
  </si>
  <si>
    <t>wt(N),%</t>
  </si>
  <si>
    <t xml:space="preserve">N/O,% </t>
  </si>
  <si>
    <t>n(N(</t>
  </si>
  <si>
    <t xml:space="preserve">Rh/Ti,% </t>
  </si>
  <si>
    <t>n(Rh)</t>
  </si>
  <si>
    <t>m(Rh)</t>
  </si>
  <si>
    <t>wt(Rh),%</t>
  </si>
  <si>
    <t>n(Cu)</t>
  </si>
  <si>
    <t>m(Cu0)</t>
  </si>
  <si>
    <t>w(CuO),%</t>
  </si>
  <si>
    <t>n(N)</t>
  </si>
  <si>
    <t>w(N),%</t>
  </si>
  <si>
    <t>w(Rh),%</t>
  </si>
  <si>
    <t>La</t>
  </si>
  <si>
    <t>m(N)/m(La)</t>
  </si>
  <si>
    <t>m(La)/m(ox)</t>
  </si>
  <si>
    <t>Ca</t>
  </si>
  <si>
    <t>Average electronegativity</t>
  </si>
  <si>
    <t>Average Pauling electronegativity</t>
  </si>
  <si>
    <t>Average Mulliken electronegativity</t>
  </si>
  <si>
    <t>Valence electrons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</si>
</sst>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22222"/>
      <name val="Segoe UI"/>
      <family val="2"/>
      <charset val="204"/>
    </font>
    <font>
      <b/>
      <sz val="8"/>
      <color rgb="FF1F1F1F"/>
      <name val="Arial"/>
      <family val="2"/>
      <charset val="204"/>
    </font>
    <font>
      <sz val="8"/>
      <color rgb="FF1F1F1F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0" borderId="0" xfId="1"/>
    <xf numFmtId="0" fontId="0" fillId="4" borderId="0" xfId="0" applyFill="1"/>
    <xf numFmtId="0" fontId="0" fillId="5" borderId="0" xfId="0" applyFill="1"/>
    <xf numFmtId="0" fontId="6" fillId="0" borderId="0" xfId="1" applyFill="1"/>
    <xf numFmtId="0" fontId="7" fillId="0" borderId="0" xfId="0" applyFont="1" applyFill="1"/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right" vertical="center" wrapText="1"/>
    </xf>
    <xf numFmtId="0" fontId="5" fillId="0" borderId="0" xfId="2"/>
    <xf numFmtId="0" fontId="10" fillId="0" borderId="1" xfId="2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4" fillId="0" borderId="0" xfId="2" applyFont="1"/>
    <xf numFmtId="0" fontId="4" fillId="0" borderId="0" xfId="3"/>
    <xf numFmtId="0" fontId="10" fillId="0" borderId="1" xfId="3" applyFont="1" applyBorder="1" applyAlignment="1">
      <alignment horizontal="center" vertical="top"/>
    </xf>
    <xf numFmtId="0" fontId="4" fillId="2" borderId="0" xfId="3" applyFill="1"/>
    <xf numFmtId="0" fontId="10" fillId="0" borderId="0" xfId="3" applyFont="1" applyBorder="1" applyAlignment="1">
      <alignment horizontal="center" vertical="top"/>
    </xf>
    <xf numFmtId="0" fontId="3" fillId="0" borderId="0" xfId="3" applyFont="1"/>
    <xf numFmtId="0" fontId="2" fillId="0" borderId="0" xfId="3" applyFont="1"/>
    <xf numFmtId="0" fontId="10" fillId="0" borderId="1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horizontal="center" vertical="top"/>
    </xf>
    <xf numFmtId="0" fontId="10" fillId="0" borderId="1" xfId="2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4" fillId="0" borderId="0" xfId="3" applyFill="1"/>
    <xf numFmtId="0" fontId="5" fillId="0" borderId="0" xfId="2" applyFill="1"/>
    <xf numFmtId="0" fontId="2" fillId="0" borderId="0" xfId="3" applyFont="1" applyFill="1"/>
    <xf numFmtId="0" fontId="3" fillId="0" borderId="0" xfId="3" applyFont="1" applyFill="1"/>
    <xf numFmtId="0" fontId="4" fillId="0" borderId="0" xfId="2" applyFont="1" applyFill="1"/>
    <xf numFmtId="0" fontId="1" fillId="0" borderId="0" xfId="3" applyFont="1" applyFill="1"/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 по сингониям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211286089238846"/>
          <c:y val="0.19509514435695544"/>
          <c:w val="0.42408027121609804"/>
          <c:h val="0.7068004520268300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'Symmetry groups'!$E$1:$E$3</c:f>
              <c:strCache>
                <c:ptCount val="3"/>
                <c:pt idx="0">
                  <c:v>cubic</c:v>
                </c:pt>
                <c:pt idx="1">
                  <c:v>orthorhombic</c:v>
                </c:pt>
                <c:pt idx="2">
                  <c:v>tetragonal</c:v>
                </c:pt>
              </c:strCache>
            </c:strRef>
          </c:cat>
          <c:val>
            <c:numRef>
              <c:f>'Symmetry groups'!$F$1:$F$3</c:f>
              <c:numCache>
                <c:formatCode>Основной</c:formatCode>
                <c:ptCount val="3"/>
                <c:pt idx="0">
                  <c:v>1</c:v>
                </c:pt>
                <c:pt idx="1">
                  <c:v>24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230205599300087"/>
          <c:y val="0.37532839168843635"/>
          <c:w val="0.27880905511811022"/>
          <c:h val="0.26868671017529605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Кол-во образцов</a:t>
            </a:r>
          </a:p>
        </c:rich>
      </c:tx>
      <c:layout>
        <c:manualLayout>
          <c:xMode val="edge"/>
          <c:yMode val="edge"/>
          <c:x val="0.53889724310776943"/>
          <c:y val="3.43642611683848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390563021727547"/>
          <c:y val="0.18391433888633338"/>
          <c:w val="0.47055315453989305"/>
          <c:h val="0.71687937633225396"/>
        </c:manualLayout>
      </c:layout>
      <c:pieChart>
        <c:varyColors val="1"/>
        <c:ser>
          <c:idx val="0"/>
          <c:order val="0"/>
          <c:tx>
            <c:strRef>
              <c:f>Dopants!$C$1</c:f>
              <c:strCache>
                <c:ptCount val="1"/>
                <c:pt idx="0">
                  <c:v>Кол-во образцов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Dopants!$B$2:$B$9</c:f>
              <c:strCache>
                <c:ptCount val="8"/>
                <c:pt idx="0">
                  <c:v>CdS</c:v>
                </c:pt>
                <c:pt idx="1">
                  <c:v>ZnS</c:v>
                </c:pt>
                <c:pt idx="2">
                  <c:v>Co</c:v>
                </c:pt>
                <c:pt idx="3">
                  <c:v>CuO</c:v>
                </c:pt>
                <c:pt idx="4">
                  <c:v>In</c:v>
                </c:pt>
                <c:pt idx="5">
                  <c:v>N</c:v>
                </c:pt>
                <c:pt idx="6">
                  <c:v>Pt</c:v>
                </c:pt>
                <c:pt idx="7">
                  <c:v>Rh</c:v>
                </c:pt>
              </c:strCache>
            </c:strRef>
          </c:cat>
          <c:val>
            <c:numRef>
              <c:f>Dopants!$C$2:$C$9</c:f>
              <c:numCache>
                <c:formatCode>Основной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  <c:pt idx="6">
                  <c:v>21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461654414410319"/>
          <c:y val="0.18880839895013124"/>
          <c:w val="0.49923267167361657"/>
          <c:h val="0.7096784440406487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Dopants!$B$10:$B$11</c:f>
              <c:strCache>
                <c:ptCount val="2"/>
                <c:pt idx="0">
                  <c:v>С допантом</c:v>
                </c:pt>
                <c:pt idx="1">
                  <c:v>Без допанта</c:v>
                </c:pt>
              </c:strCache>
            </c:strRef>
          </c:cat>
          <c:val>
            <c:numRef>
              <c:f>Dopants!$C$10:$C$11</c:f>
              <c:numCache>
                <c:formatCode>Основной</c:formatCode>
                <c:ptCount val="2"/>
                <c:pt idx="0">
                  <c:v>52</c:v>
                </c:pt>
                <c:pt idx="1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05454211462002"/>
          <c:y val="0.13511924156032221"/>
          <c:w val="0.44138035870516185"/>
          <c:h val="0.73563393117526976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8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Dopants!$B$13:$B$14</c:f>
              <c:strCache>
                <c:ptCount val="2"/>
                <c:pt idx="0">
                  <c:v>Materials Project ID</c:v>
                </c:pt>
                <c:pt idx="1">
                  <c:v>Без ID</c:v>
                </c:pt>
              </c:strCache>
            </c:strRef>
          </c:cat>
          <c:val>
            <c:numRef>
              <c:f>Dopants!$C$13:$C$14</c:f>
              <c:numCache>
                <c:formatCode>Основной</c:formatCode>
                <c:ptCount val="2"/>
                <c:pt idx="0">
                  <c:v>194</c:v>
                </c:pt>
                <c:pt idx="1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2216631951255203"/>
          <c:y val="0.82929246990677874"/>
          <c:w val="0.33745107929124518"/>
          <c:h val="0.14779125053457776"/>
        </c:manualLayout>
      </c:layout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0</xdr:row>
      <xdr:rowOff>175260</xdr:rowOff>
    </xdr:from>
    <xdr:to>
      <xdr:col>14</xdr:col>
      <xdr:colOff>132335</xdr:colOff>
      <xdr:row>31</xdr:row>
      <xdr:rowOff>116988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175260"/>
          <a:ext cx="6373115" cy="5611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99060</xdr:rowOff>
    </xdr:from>
    <xdr:to>
      <xdr:col>15</xdr:col>
      <xdr:colOff>60960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83820</xdr:rowOff>
    </xdr:from>
    <xdr:to>
      <xdr:col>13</xdr:col>
      <xdr:colOff>106680</xdr:colOff>
      <xdr:row>20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14</xdr:row>
      <xdr:rowOff>22860</xdr:rowOff>
    </xdr:from>
    <xdr:to>
      <xdr:col>14</xdr:col>
      <xdr:colOff>205740</xdr:colOff>
      <xdr:row>34</xdr:row>
      <xdr:rowOff>80010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1</xdr:row>
      <xdr:rowOff>68580</xdr:rowOff>
    </xdr:from>
    <xdr:to>
      <xdr:col>19</xdr:col>
      <xdr:colOff>586740</xdr:colOff>
      <xdr:row>27</xdr:row>
      <xdr:rowOff>83820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ystallography.net/cod/1544425.html" TargetMode="External"/><Relationship Id="rId3" Type="http://schemas.openxmlformats.org/officeDocument/2006/relationships/hyperlink" Target="https://www.wellesu.com/10.1016/0025-5408(87)90060-2" TargetMode="External"/><Relationship Id="rId7" Type="http://schemas.openxmlformats.org/officeDocument/2006/relationships/hyperlink" Target="https://sci-hub.ru/10.1016/0025-5408(81)90063-5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Relationship Id="rId6" Type="http://schemas.openxmlformats.org/officeDocument/2006/relationships/hyperlink" Target="https://sci-hub.ru/10.1016/0025-5408(81)90063-5" TargetMode="External"/><Relationship Id="rId5" Type="http://schemas.openxmlformats.org/officeDocument/2006/relationships/hyperlink" Target="https://sci-hub.ru/10.1016/0025-5408(81)90063-5" TargetMode="External"/><Relationship Id="rId4" Type="http://schemas.openxmlformats.org/officeDocument/2006/relationships/hyperlink" Target="https://sci-hub.ru/10.1016/0025-5408(81)90063-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rystallography.net/cod/1544425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3"/>
  <sheetViews>
    <sheetView tabSelected="1" workbookViewId="0">
      <pane ySplit="1" topLeftCell="A506" activePane="bottomLeft" state="frozen"/>
      <selection pane="bottomLeft" activeCell="E245" sqref="E245"/>
    </sheetView>
  </sheetViews>
  <sheetFormatPr defaultRowHeight="14.4" x14ac:dyDescent="0.3"/>
  <cols>
    <col min="1" max="1" width="33.21875" customWidth="1"/>
    <col min="2" max="2" width="36.6640625" customWidth="1"/>
    <col min="3" max="3" width="24.5546875" customWidth="1"/>
    <col min="4" max="4" width="8.88671875" customWidth="1"/>
    <col min="5" max="5" width="8.21875" customWidth="1"/>
    <col min="6" max="6" width="11.6640625" customWidth="1"/>
    <col min="7" max="7" width="24.6640625" customWidth="1"/>
    <col min="8" max="8" width="16.6640625" customWidth="1"/>
    <col min="11" max="11" width="22" customWidth="1"/>
    <col min="13" max="13" width="14.109375" customWidth="1"/>
    <col min="14" max="14" width="12.88671875" style="1" customWidth="1"/>
    <col min="15" max="15" width="8.88671875" style="3"/>
    <col min="16" max="16" width="8.88671875" style="5"/>
    <col min="18" max="18" width="8.88671875" style="6"/>
    <col min="19" max="19" width="14.6640625" customWidth="1"/>
    <col min="22" max="22" width="13.21875" customWidth="1"/>
    <col min="23" max="23" width="12.88671875" customWidth="1"/>
    <col min="24" max="24" width="14.5546875" customWidth="1"/>
    <col min="25" max="25" width="12.88671875" customWidth="1"/>
    <col min="26" max="26" width="11.109375" customWidth="1"/>
    <col min="27" max="27" width="21.88671875" customWidth="1"/>
    <col min="28" max="28" width="16.44140625" customWidth="1"/>
    <col min="37" max="37" width="15.5546875" customWidth="1"/>
  </cols>
  <sheetData>
    <row r="1" spans="1:37" x14ac:dyDescent="0.3">
      <c r="A1" s="2" t="s">
        <v>113</v>
      </c>
      <c r="B1" s="16" t="s">
        <v>708</v>
      </c>
      <c r="C1" s="18" t="s">
        <v>921</v>
      </c>
      <c r="D1" s="2" t="s">
        <v>699</v>
      </c>
      <c r="E1" s="2" t="s">
        <v>909</v>
      </c>
      <c r="F1" s="2" t="s">
        <v>114</v>
      </c>
      <c r="G1" s="2" t="s">
        <v>50</v>
      </c>
      <c r="H1" s="12" t="s">
        <v>546</v>
      </c>
      <c r="I1" s="13" t="s">
        <v>629</v>
      </c>
      <c r="J1" s="2" t="s">
        <v>534</v>
      </c>
      <c r="K1" s="13" t="s">
        <v>1123</v>
      </c>
      <c r="L1" s="13" t="s">
        <v>1124</v>
      </c>
      <c r="M1" s="2" t="s">
        <v>529</v>
      </c>
      <c r="N1" s="2" t="s">
        <v>477</v>
      </c>
      <c r="O1" s="2" t="s">
        <v>478</v>
      </c>
      <c r="P1" s="2" t="s">
        <v>479</v>
      </c>
      <c r="Q1" s="2" t="s">
        <v>448</v>
      </c>
      <c r="R1" s="2" t="s">
        <v>451</v>
      </c>
      <c r="S1" s="2" t="s">
        <v>453</v>
      </c>
      <c r="T1" s="2" t="s">
        <v>476</v>
      </c>
      <c r="U1" s="2" t="s">
        <v>493</v>
      </c>
      <c r="V1" s="2" t="s">
        <v>443</v>
      </c>
      <c r="W1" s="2" t="s">
        <v>466</v>
      </c>
      <c r="X1" s="2" t="s">
        <v>467</v>
      </c>
      <c r="Y1" s="2" t="s">
        <v>452</v>
      </c>
      <c r="Z1" s="2" t="s">
        <v>444</v>
      </c>
      <c r="AA1" s="2" t="s">
        <v>459</v>
      </c>
      <c r="AB1" s="2" t="s">
        <v>446</v>
      </c>
      <c r="AC1" s="2" t="s">
        <v>447</v>
      </c>
      <c r="AD1" s="2" t="s">
        <v>458</v>
      </c>
      <c r="AE1" s="2" t="s">
        <v>455</v>
      </c>
      <c r="AF1" s="2" t="s">
        <v>456</v>
      </c>
      <c r="AG1" t="s">
        <v>447</v>
      </c>
      <c r="AH1" t="s">
        <v>458</v>
      </c>
      <c r="AI1" t="s">
        <v>455</v>
      </c>
      <c r="AJ1" t="s">
        <v>456</v>
      </c>
      <c r="AK1" s="13" t="s">
        <v>1125</v>
      </c>
    </row>
    <row r="2" spans="1:37" x14ac:dyDescent="0.3">
      <c r="A2" s="2" t="s">
        <v>0</v>
      </c>
      <c r="B2" s="15" t="s">
        <v>709</v>
      </c>
      <c r="C2" s="15"/>
      <c r="D2" s="2"/>
      <c r="E2" s="2"/>
      <c r="F2" s="2">
        <v>3.5</v>
      </c>
      <c r="G2" s="2" t="s">
        <v>464</v>
      </c>
      <c r="H2" s="11" t="s">
        <v>547</v>
      </c>
      <c r="I2" t="s">
        <v>630</v>
      </c>
      <c r="J2" s="2">
        <v>1</v>
      </c>
      <c r="K2">
        <v>2.642962962962963</v>
      </c>
      <c r="L2">
        <v>5.9587362692592576</v>
      </c>
      <c r="M2" s="7" t="s">
        <v>532</v>
      </c>
      <c r="N2" s="2"/>
      <c r="O2" s="2"/>
      <c r="P2" s="2"/>
      <c r="Q2" s="2"/>
      <c r="R2" s="2"/>
      <c r="S2" s="2"/>
      <c r="T2" s="2"/>
      <c r="U2" s="2"/>
      <c r="V2" s="2"/>
      <c r="W2" s="2">
        <v>130</v>
      </c>
      <c r="X2" s="2" t="s">
        <v>468</v>
      </c>
      <c r="Y2" s="2"/>
      <c r="Z2" s="2"/>
      <c r="AA2" s="2"/>
      <c r="AB2" s="2"/>
      <c r="AC2" s="2"/>
      <c r="AD2" s="2"/>
      <c r="AE2" s="2"/>
      <c r="AF2" s="2"/>
      <c r="AK2">
        <v>34</v>
      </c>
    </row>
    <row r="3" spans="1:37" x14ac:dyDescent="0.3">
      <c r="A3" s="2" t="s">
        <v>1</v>
      </c>
      <c r="B3" s="15" t="s">
        <v>710</v>
      </c>
      <c r="C3" s="15"/>
      <c r="D3" s="2"/>
      <c r="E3" s="2"/>
      <c r="F3" s="2">
        <v>3.2</v>
      </c>
      <c r="G3" s="2" t="s">
        <v>516</v>
      </c>
      <c r="H3" s="11" t="s">
        <v>548</v>
      </c>
      <c r="I3" t="s">
        <v>631</v>
      </c>
      <c r="J3" s="2">
        <v>1</v>
      </c>
      <c r="K3">
        <v>2.6545454545454539</v>
      </c>
      <c r="L3">
        <v>5.9946911436363637</v>
      </c>
      <c r="M3" s="2" t="s">
        <v>530</v>
      </c>
      <c r="N3" s="2">
        <v>7.806</v>
      </c>
      <c r="O3" s="2">
        <v>7.6680000000000001</v>
      </c>
      <c r="P3" s="2">
        <v>21.54</v>
      </c>
      <c r="Q3" s="1" t="s">
        <v>533</v>
      </c>
      <c r="R3" s="7" t="s">
        <v>528</v>
      </c>
      <c r="S3" s="2"/>
      <c r="T3" s="2">
        <v>2</v>
      </c>
      <c r="U3" s="2">
        <v>4</v>
      </c>
      <c r="V3" s="2"/>
      <c r="W3" s="2">
        <v>28</v>
      </c>
      <c r="X3" s="2" t="s">
        <v>508</v>
      </c>
      <c r="Y3" s="2"/>
      <c r="Z3" s="2"/>
      <c r="AA3" s="2"/>
      <c r="AB3" s="2"/>
      <c r="AC3" s="2"/>
      <c r="AD3" s="2"/>
      <c r="AE3" s="2"/>
      <c r="AF3" s="2"/>
      <c r="AK3">
        <v>14</v>
      </c>
    </row>
    <row r="4" spans="1:37" x14ac:dyDescent="0.3">
      <c r="A4" s="2" t="s">
        <v>2</v>
      </c>
      <c r="B4" s="15" t="s">
        <v>711</v>
      </c>
      <c r="C4" s="15"/>
      <c r="D4" s="2"/>
      <c r="E4" s="2"/>
      <c r="F4" s="2">
        <v>3.35</v>
      </c>
      <c r="G4" s="2" t="s">
        <v>517</v>
      </c>
      <c r="H4" s="11" t="s">
        <v>549</v>
      </c>
      <c r="I4">
        <v>-1</v>
      </c>
      <c r="J4" s="2">
        <v>1</v>
      </c>
      <c r="K4">
        <v>2.6545454545454552</v>
      </c>
      <c r="L4">
        <v>5.9865512095454543</v>
      </c>
      <c r="M4" s="2" t="s">
        <v>530</v>
      </c>
      <c r="N4" s="2">
        <v>3.8849999999999998</v>
      </c>
      <c r="O4" s="2">
        <v>3.8849999999999998</v>
      </c>
      <c r="P4" s="2">
        <v>10.989000000000001</v>
      </c>
      <c r="Q4" s="1" t="s">
        <v>449</v>
      </c>
      <c r="R4" s="2" t="s">
        <v>528</v>
      </c>
      <c r="S4" s="2"/>
      <c r="T4" s="2">
        <v>2</v>
      </c>
      <c r="U4" s="2">
        <v>2</v>
      </c>
      <c r="V4" s="2"/>
      <c r="W4" s="2">
        <v>60</v>
      </c>
      <c r="X4" s="2" t="s">
        <v>509</v>
      </c>
      <c r="Y4" s="2"/>
      <c r="Z4" s="2"/>
      <c r="AA4" s="2"/>
      <c r="AB4" s="2"/>
      <c r="AC4" s="2"/>
      <c r="AD4" s="2"/>
      <c r="AE4" s="2"/>
      <c r="AF4" s="2"/>
      <c r="AK4">
        <v>14</v>
      </c>
    </row>
    <row r="5" spans="1:37" x14ac:dyDescent="0.3">
      <c r="A5" s="2" t="s">
        <v>3</v>
      </c>
      <c r="B5" s="15" t="s">
        <v>712</v>
      </c>
      <c r="C5" s="15"/>
      <c r="D5" s="2"/>
      <c r="E5" s="2"/>
      <c r="F5" s="2">
        <v>3.3</v>
      </c>
      <c r="G5" s="2" t="s">
        <v>518</v>
      </c>
      <c r="H5" s="11" t="s">
        <v>550</v>
      </c>
      <c r="I5" t="s">
        <v>632</v>
      </c>
      <c r="J5" s="2">
        <v>1</v>
      </c>
      <c r="K5">
        <v>2.6518181818181819</v>
      </c>
      <c r="L5">
        <v>5.9730281035195452</v>
      </c>
      <c r="M5" s="2" t="s">
        <v>530</v>
      </c>
      <c r="N5" s="2">
        <v>3.9049999999999998</v>
      </c>
      <c r="O5" s="2">
        <v>3.9049999999999998</v>
      </c>
      <c r="P5" s="2">
        <v>11.185</v>
      </c>
      <c r="Q5" s="1" t="s">
        <v>449</v>
      </c>
      <c r="R5" s="2" t="s">
        <v>528</v>
      </c>
      <c r="S5" s="2"/>
      <c r="T5" s="2">
        <v>2</v>
      </c>
      <c r="U5" s="2">
        <v>2</v>
      </c>
      <c r="V5" s="2"/>
      <c r="W5" s="2">
        <v>12</v>
      </c>
      <c r="X5" s="2" t="s">
        <v>510</v>
      </c>
      <c r="Y5" s="2"/>
      <c r="Z5" s="2"/>
      <c r="AA5" s="2"/>
      <c r="AB5" s="2"/>
      <c r="AC5" s="2"/>
      <c r="AD5" s="2"/>
      <c r="AE5" s="2"/>
      <c r="AF5" s="2"/>
      <c r="AK5">
        <v>14</v>
      </c>
    </row>
    <row r="6" spans="1:37" x14ac:dyDescent="0.3">
      <c r="A6" s="2" t="s">
        <v>4</v>
      </c>
      <c r="B6" s="15" t="s">
        <v>713</v>
      </c>
      <c r="C6" s="15"/>
      <c r="D6" s="2"/>
      <c r="E6" s="2"/>
      <c r="F6" s="2">
        <v>3.35</v>
      </c>
      <c r="G6" s="2" t="s">
        <v>519</v>
      </c>
      <c r="H6" s="11" t="s">
        <v>551</v>
      </c>
      <c r="I6" t="s">
        <v>633</v>
      </c>
      <c r="J6" s="2">
        <v>1</v>
      </c>
      <c r="K6">
        <v>2.6262500000000002</v>
      </c>
      <c r="L6">
        <v>5.96680968125</v>
      </c>
      <c r="M6" s="7" t="s">
        <v>531</v>
      </c>
      <c r="N6" s="2">
        <v>7.7270000000000003</v>
      </c>
      <c r="O6" s="2">
        <v>7.7270000000000003</v>
      </c>
      <c r="P6" s="2">
        <v>29.466000000000001</v>
      </c>
      <c r="Q6" s="2" t="s">
        <v>462</v>
      </c>
      <c r="R6" s="2" t="s">
        <v>527</v>
      </c>
      <c r="S6" s="2" t="s">
        <v>525</v>
      </c>
      <c r="T6" s="2">
        <v>3</v>
      </c>
      <c r="U6" s="2">
        <v>6</v>
      </c>
      <c r="V6" s="2"/>
      <c r="W6" s="2">
        <v>14</v>
      </c>
      <c r="X6" s="2" t="s">
        <v>511</v>
      </c>
      <c r="Y6" s="2"/>
      <c r="Z6" s="2"/>
      <c r="AA6" s="2"/>
      <c r="AB6" s="2"/>
      <c r="AC6" s="2"/>
      <c r="AD6" s="2"/>
      <c r="AE6" s="2"/>
      <c r="AF6" s="2"/>
      <c r="AK6">
        <v>20</v>
      </c>
    </row>
    <row r="7" spans="1:37" x14ac:dyDescent="0.3">
      <c r="A7" s="2" t="s">
        <v>5</v>
      </c>
      <c r="B7" s="15" t="s">
        <v>714</v>
      </c>
      <c r="C7" s="15"/>
      <c r="D7" s="2"/>
      <c r="E7" s="2"/>
      <c r="F7" s="2">
        <v>3.5</v>
      </c>
      <c r="G7" s="2" t="s">
        <v>520</v>
      </c>
      <c r="H7" s="11" t="s">
        <v>552</v>
      </c>
      <c r="I7" t="s">
        <v>634</v>
      </c>
      <c r="J7" s="2">
        <v>1</v>
      </c>
      <c r="K7">
        <v>2.6262500000000002</v>
      </c>
      <c r="L7">
        <v>5.9612134765624996</v>
      </c>
      <c r="M7" s="7" t="s">
        <v>531</v>
      </c>
      <c r="N7" s="2">
        <v>7.7249999999999996</v>
      </c>
      <c r="O7" s="2">
        <v>7.7249999999999996</v>
      </c>
      <c r="P7" s="2">
        <v>14.909000000000001</v>
      </c>
      <c r="Q7" s="2" t="s">
        <v>461</v>
      </c>
      <c r="R7" s="2" t="s">
        <v>527</v>
      </c>
      <c r="S7" s="2" t="s">
        <v>525</v>
      </c>
      <c r="T7" s="2">
        <v>3</v>
      </c>
      <c r="U7" s="2">
        <v>3</v>
      </c>
      <c r="V7" s="2"/>
      <c r="W7" s="2">
        <v>3</v>
      </c>
      <c r="X7" s="2" t="s">
        <v>512</v>
      </c>
      <c r="Y7" s="2"/>
      <c r="Z7" s="2"/>
      <c r="AA7" s="2"/>
      <c r="AB7" s="2"/>
      <c r="AC7" s="2"/>
      <c r="AD7" s="2"/>
      <c r="AE7" s="2"/>
      <c r="AF7" s="2"/>
      <c r="AK7">
        <v>20</v>
      </c>
    </row>
    <row r="8" spans="1:37" x14ac:dyDescent="0.3">
      <c r="A8" s="2" t="s">
        <v>6</v>
      </c>
      <c r="B8" s="15" t="s">
        <v>715</v>
      </c>
      <c r="C8" s="15"/>
      <c r="D8" s="2"/>
      <c r="E8" s="2"/>
      <c r="F8" s="2">
        <v>3.5</v>
      </c>
      <c r="G8" s="2" t="s">
        <v>521</v>
      </c>
      <c r="H8" s="11" t="s">
        <v>553</v>
      </c>
      <c r="I8" t="s">
        <v>635</v>
      </c>
      <c r="J8" s="2">
        <v>1</v>
      </c>
      <c r="K8">
        <v>2.6243750000000001</v>
      </c>
      <c r="L8">
        <v>5.9519163411696878</v>
      </c>
      <c r="M8" s="7" t="s">
        <v>531</v>
      </c>
      <c r="N8" s="2">
        <v>7.7270000000000003</v>
      </c>
      <c r="O8" s="2">
        <v>7.7270000000000003</v>
      </c>
      <c r="P8" s="2">
        <v>30.175999999999998</v>
      </c>
      <c r="Q8" s="2" t="s">
        <v>462</v>
      </c>
      <c r="R8" s="2" t="s">
        <v>526</v>
      </c>
      <c r="S8" s="2" t="s">
        <v>525</v>
      </c>
      <c r="T8" s="2">
        <v>3</v>
      </c>
      <c r="U8" s="2">
        <v>6</v>
      </c>
      <c r="V8" s="2"/>
      <c r="W8" s="2">
        <v>2</v>
      </c>
      <c r="X8" s="2" t="s">
        <v>513</v>
      </c>
      <c r="Y8" s="2"/>
      <c r="Z8" s="2"/>
      <c r="AA8" s="2"/>
      <c r="AB8" s="2"/>
      <c r="AC8" s="2"/>
      <c r="AD8" s="2"/>
      <c r="AE8" s="2"/>
      <c r="AF8" s="2"/>
      <c r="AK8">
        <v>20</v>
      </c>
    </row>
    <row r="9" spans="1:37" x14ac:dyDescent="0.3">
      <c r="A9" s="2" t="s">
        <v>7</v>
      </c>
      <c r="B9" s="15" t="s">
        <v>716</v>
      </c>
      <c r="C9" s="15"/>
      <c r="D9" s="2"/>
      <c r="E9" s="2"/>
      <c r="F9" s="2">
        <v>3.16</v>
      </c>
      <c r="G9" s="2" t="s">
        <v>522</v>
      </c>
      <c r="H9" s="11">
        <v>-1</v>
      </c>
      <c r="I9">
        <v>-1</v>
      </c>
      <c r="J9" s="2">
        <v>1</v>
      </c>
      <c r="K9">
        <v>2.62</v>
      </c>
      <c r="L9">
        <v>5.9423863675000002</v>
      </c>
      <c r="M9" s="2"/>
      <c r="N9" s="2"/>
      <c r="O9" s="2"/>
      <c r="P9" s="2"/>
      <c r="Q9" s="2"/>
      <c r="R9" s="2" t="s">
        <v>627</v>
      </c>
      <c r="S9" s="2"/>
      <c r="T9" s="2">
        <v>3</v>
      </c>
      <c r="U9" s="2"/>
      <c r="V9" s="2"/>
      <c r="W9" s="2">
        <v>10</v>
      </c>
      <c r="X9" s="2" t="s">
        <v>514</v>
      </c>
      <c r="Y9" s="2"/>
      <c r="Z9" s="2"/>
      <c r="AA9" s="2"/>
      <c r="AB9" s="2"/>
      <c r="AC9" s="2"/>
      <c r="AD9" s="2"/>
      <c r="AE9" s="2"/>
      <c r="AF9" s="2"/>
      <c r="AK9">
        <v>20</v>
      </c>
    </row>
    <row r="10" spans="1:37" x14ac:dyDescent="0.3">
      <c r="A10" s="2" t="s">
        <v>465</v>
      </c>
      <c r="B10" s="15" t="s">
        <v>717</v>
      </c>
      <c r="C10" s="15"/>
      <c r="D10" s="2"/>
      <c r="E10" s="2"/>
      <c r="F10" s="2">
        <v>3.21</v>
      </c>
      <c r="G10" s="2" t="s">
        <v>523</v>
      </c>
      <c r="H10" s="11">
        <v>-1</v>
      </c>
      <c r="I10">
        <v>-1</v>
      </c>
      <c r="J10" s="2">
        <v>1</v>
      </c>
      <c r="K10">
        <v>2.612857142857143</v>
      </c>
      <c r="L10">
        <v>5.9413964502380949</v>
      </c>
      <c r="M10" s="2"/>
      <c r="N10"/>
      <c r="O10" s="2"/>
      <c r="P10" s="2"/>
      <c r="Q10" s="2"/>
      <c r="R10" s="4" t="s">
        <v>628</v>
      </c>
      <c r="S10" s="2"/>
      <c r="T10" s="1"/>
      <c r="U10" s="2"/>
      <c r="V10" s="2"/>
      <c r="W10" s="2">
        <v>5</v>
      </c>
      <c r="X10" s="2" t="s">
        <v>515</v>
      </c>
      <c r="Y10" s="2"/>
      <c r="Z10" s="2"/>
      <c r="AA10" s="2"/>
      <c r="AB10" s="2"/>
      <c r="AC10" s="2"/>
      <c r="AD10" s="2"/>
      <c r="AE10" s="2"/>
      <c r="AF10" s="2"/>
      <c r="AK10">
        <v>26</v>
      </c>
    </row>
    <row r="11" spans="1:37" x14ac:dyDescent="0.3">
      <c r="A11" s="2" t="s">
        <v>8</v>
      </c>
      <c r="B11" s="15" t="s">
        <v>718</v>
      </c>
      <c r="C11" s="15"/>
      <c r="D11" s="2"/>
      <c r="E11" s="2"/>
      <c r="F11" s="2">
        <v>3</v>
      </c>
      <c r="G11" s="2" t="s">
        <v>524</v>
      </c>
      <c r="H11" s="11" t="s">
        <v>554</v>
      </c>
      <c r="I11" t="s">
        <v>636</v>
      </c>
      <c r="J11" s="2">
        <v>1</v>
      </c>
      <c r="K11">
        <v>2.8066666666666662</v>
      </c>
      <c r="L11">
        <v>6.1769976</v>
      </c>
      <c r="M11" s="2"/>
      <c r="N11" s="2"/>
      <c r="O11" s="2"/>
      <c r="P11" s="2"/>
      <c r="Q11" s="2"/>
      <c r="R11" s="2"/>
      <c r="S11" s="2"/>
      <c r="T11" s="1" t="s">
        <v>469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K11">
        <v>4</v>
      </c>
    </row>
    <row r="12" spans="1:37" x14ac:dyDescent="0.3">
      <c r="A12" s="2" t="s">
        <v>10</v>
      </c>
      <c r="B12" s="15" t="s">
        <v>719</v>
      </c>
      <c r="C12" s="15"/>
      <c r="D12" s="2"/>
      <c r="E12" s="2"/>
      <c r="F12" s="2">
        <v>3.9</v>
      </c>
      <c r="G12" s="2" t="s">
        <v>463</v>
      </c>
      <c r="H12" s="11" t="s">
        <v>555</v>
      </c>
      <c r="I12">
        <v>-1</v>
      </c>
      <c r="J12" s="2"/>
      <c r="K12">
        <v>2.6363636363636371</v>
      </c>
      <c r="L12">
        <v>6.0044088459090901</v>
      </c>
      <c r="M12" s="2"/>
      <c r="N12" s="2">
        <v>3.8849999999999998</v>
      </c>
      <c r="O12" s="2">
        <v>3.8849999999999998</v>
      </c>
      <c r="P12" s="2">
        <v>11.12</v>
      </c>
      <c r="Q12" s="2" t="s">
        <v>449</v>
      </c>
      <c r="R12" s="2"/>
      <c r="S12" s="2">
        <v>1</v>
      </c>
      <c r="T12" s="2">
        <v>2</v>
      </c>
      <c r="U12" s="2"/>
      <c r="V12" s="2"/>
      <c r="W12" s="2">
        <v>19.5</v>
      </c>
      <c r="X12" s="2" t="s">
        <v>470</v>
      </c>
      <c r="Y12" s="2"/>
      <c r="Z12" s="2"/>
      <c r="AA12" s="2"/>
      <c r="AB12" s="2"/>
      <c r="AC12" s="2"/>
      <c r="AD12" s="2"/>
      <c r="AE12" s="2"/>
      <c r="AF12" s="2"/>
      <c r="AK12">
        <v>14</v>
      </c>
    </row>
    <row r="13" spans="1:37" x14ac:dyDescent="0.3">
      <c r="A13" s="2" t="s">
        <v>11</v>
      </c>
      <c r="B13" s="15" t="s">
        <v>720</v>
      </c>
      <c r="C13" s="15"/>
      <c r="D13" s="2"/>
      <c r="E13" s="2"/>
      <c r="F13" s="2">
        <v>3.6</v>
      </c>
      <c r="G13" s="2" t="s">
        <v>463</v>
      </c>
      <c r="H13" s="11">
        <f>H15</f>
        <v>-1</v>
      </c>
      <c r="I13">
        <v>-1</v>
      </c>
      <c r="J13" s="2"/>
      <c r="K13">
        <v>2.6390909090909092</v>
      </c>
      <c r="L13">
        <v>5.9791810459090904</v>
      </c>
      <c r="M13" s="2"/>
      <c r="N13" s="2"/>
      <c r="O13" s="2"/>
      <c r="P13" s="2"/>
      <c r="Q13" s="2"/>
      <c r="R13" s="2"/>
      <c r="S13" s="2"/>
      <c r="T13" s="2">
        <v>2</v>
      </c>
      <c r="U13" s="2"/>
      <c r="V13" s="2"/>
      <c r="W13" s="2">
        <v>18</v>
      </c>
      <c r="X13" s="2"/>
      <c r="Y13" s="2"/>
      <c r="Z13" s="2"/>
      <c r="AA13" s="2"/>
      <c r="AB13" s="2"/>
      <c r="AC13" s="2"/>
      <c r="AD13" s="2"/>
      <c r="AE13" s="2"/>
      <c r="AF13" s="2"/>
      <c r="AK13">
        <v>14</v>
      </c>
    </row>
    <row r="14" spans="1:37" x14ac:dyDescent="0.3">
      <c r="A14" s="2" t="s">
        <v>12</v>
      </c>
      <c r="B14" s="15" t="s">
        <v>721</v>
      </c>
      <c r="C14" s="15"/>
      <c r="D14" s="2"/>
      <c r="E14" s="2"/>
      <c r="F14" s="2">
        <v>4.2</v>
      </c>
      <c r="G14" s="2" t="s">
        <v>463</v>
      </c>
      <c r="H14" s="11">
        <v>-1</v>
      </c>
      <c r="I14">
        <v>-1</v>
      </c>
      <c r="J14" s="2"/>
      <c r="K14">
        <v>2.64</v>
      </c>
      <c r="L14">
        <v>5.9811382595454541</v>
      </c>
      <c r="M14" s="2"/>
      <c r="N14" s="2"/>
      <c r="O14" s="2"/>
      <c r="P14" s="2"/>
      <c r="Q14" s="2"/>
      <c r="R14" s="2"/>
      <c r="S14" s="2"/>
      <c r="T14" s="2">
        <v>2</v>
      </c>
      <c r="U14" s="2"/>
      <c r="V14" s="2"/>
      <c r="W14" s="2">
        <v>21</v>
      </c>
      <c r="X14" s="2"/>
      <c r="Y14" s="2"/>
      <c r="Z14" s="2"/>
      <c r="AA14" s="2"/>
      <c r="AB14" s="2"/>
      <c r="AC14" s="2"/>
      <c r="AD14" s="2"/>
      <c r="AE14" s="2"/>
      <c r="AF14" s="2"/>
      <c r="AK14">
        <v>14</v>
      </c>
    </row>
    <row r="15" spans="1:37" x14ac:dyDescent="0.3">
      <c r="A15" s="2" t="s">
        <v>13</v>
      </c>
      <c r="B15" s="15" t="s">
        <v>722</v>
      </c>
      <c r="C15" s="15"/>
      <c r="D15" s="2"/>
      <c r="E15" s="2"/>
      <c r="F15" s="2">
        <v>4.2</v>
      </c>
      <c r="G15" s="2" t="s">
        <v>463</v>
      </c>
      <c r="H15" s="11">
        <v>-1</v>
      </c>
      <c r="I15">
        <v>-1</v>
      </c>
      <c r="J15" s="2"/>
      <c r="K15">
        <v>2.642727272727273</v>
      </c>
      <c r="L15">
        <v>5.9894662913636356</v>
      </c>
      <c r="M15" s="2"/>
      <c r="N15" s="2"/>
      <c r="O15" s="2"/>
      <c r="P15" s="2"/>
      <c r="Q15" s="2"/>
      <c r="R15" s="2"/>
      <c r="S15" s="2"/>
      <c r="T15" s="2">
        <v>2</v>
      </c>
      <c r="U15" s="2"/>
      <c r="V15" s="2"/>
      <c r="W15" s="2">
        <v>21</v>
      </c>
      <c r="X15" s="2"/>
      <c r="Y15" s="2"/>
      <c r="Z15" s="2"/>
      <c r="AA15" s="2"/>
      <c r="AB15" s="2"/>
      <c r="AC15" s="2"/>
      <c r="AD15" s="2"/>
      <c r="AE15" s="2"/>
      <c r="AF15" s="2"/>
      <c r="AK15">
        <v>14</v>
      </c>
    </row>
    <row r="16" spans="1:37" x14ac:dyDescent="0.3">
      <c r="A16" s="2" t="s">
        <v>14</v>
      </c>
      <c r="B16" s="15" t="s">
        <v>723</v>
      </c>
      <c r="C16" s="15"/>
      <c r="D16" s="2"/>
      <c r="E16" s="2"/>
      <c r="F16" s="2">
        <v>4</v>
      </c>
      <c r="G16" s="2" t="s">
        <v>9</v>
      </c>
      <c r="H16" s="11" t="s">
        <v>556</v>
      </c>
      <c r="I16" t="s">
        <v>637</v>
      </c>
      <c r="J16" s="2"/>
      <c r="K16">
        <v>2.7377777777777781</v>
      </c>
      <c r="L16">
        <v>6.2421139038888889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K16">
        <v>12</v>
      </c>
    </row>
    <row r="17" spans="1:37" x14ac:dyDescent="0.3">
      <c r="A17" s="2" t="s">
        <v>15</v>
      </c>
      <c r="B17" s="15" t="s">
        <v>724</v>
      </c>
      <c r="C17" s="15"/>
      <c r="D17" s="2"/>
      <c r="E17" s="2"/>
      <c r="F17" s="2">
        <v>4.4000000000000004</v>
      </c>
      <c r="G17" s="2" t="s">
        <v>9</v>
      </c>
      <c r="H17" s="11" t="s">
        <v>557</v>
      </c>
      <c r="I17" t="s">
        <v>638</v>
      </c>
      <c r="J17" s="2"/>
      <c r="K17">
        <v>2.7322222222222221</v>
      </c>
      <c r="L17">
        <v>6.2204042916666662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K17">
        <v>12</v>
      </c>
    </row>
    <row r="18" spans="1:37" x14ac:dyDescent="0.3">
      <c r="A18" s="2" t="s">
        <v>16</v>
      </c>
      <c r="B18" s="15" t="s">
        <v>725</v>
      </c>
      <c r="C18" s="15"/>
      <c r="D18" s="2"/>
      <c r="E18" s="2"/>
      <c r="F18" s="2">
        <v>4.0999999999999996</v>
      </c>
      <c r="G18" s="2" t="s">
        <v>9</v>
      </c>
      <c r="H18" s="11" t="s">
        <v>558</v>
      </c>
      <c r="I18" t="s">
        <v>639</v>
      </c>
      <c r="J18" s="2"/>
      <c r="K18">
        <v>2.7255555555555548</v>
      </c>
      <c r="L18">
        <v>6.1987019111111108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K18">
        <v>12</v>
      </c>
    </row>
    <row r="19" spans="1:37" x14ac:dyDescent="0.3">
      <c r="A19" s="2" t="s">
        <v>17</v>
      </c>
      <c r="B19" s="15" t="s">
        <v>726</v>
      </c>
      <c r="C19" s="15"/>
      <c r="D19" s="2"/>
      <c r="E19" s="2"/>
      <c r="F19" s="2">
        <v>3.67</v>
      </c>
      <c r="G19" s="2" t="s">
        <v>118</v>
      </c>
      <c r="H19" s="11" t="s">
        <v>559</v>
      </c>
      <c r="I19" t="s">
        <v>640</v>
      </c>
      <c r="J19" s="2"/>
      <c r="K19">
        <v>2.785714285714286</v>
      </c>
      <c r="L19">
        <v>6.216117408214286</v>
      </c>
      <c r="M19" s="2"/>
      <c r="N19" s="2">
        <v>5.4669999999999996</v>
      </c>
      <c r="O19" s="2">
        <v>5.4269999999999996</v>
      </c>
      <c r="P19" s="2">
        <v>24.931000000000001</v>
      </c>
      <c r="Q19" s="2" t="s">
        <v>460</v>
      </c>
      <c r="R19" s="2">
        <v>1</v>
      </c>
      <c r="S19" s="2"/>
      <c r="T19" s="2">
        <v>2</v>
      </c>
      <c r="U19" s="2"/>
      <c r="V19" s="2">
        <v>1.96</v>
      </c>
      <c r="W19" s="2">
        <v>1500</v>
      </c>
      <c r="X19" s="2" t="s">
        <v>471</v>
      </c>
      <c r="Y19" s="2"/>
      <c r="Z19" s="2">
        <v>1</v>
      </c>
      <c r="AA19" s="2"/>
      <c r="AB19" s="2"/>
      <c r="AC19" s="2"/>
      <c r="AD19" s="2"/>
      <c r="AE19" s="2"/>
      <c r="AF19" s="2"/>
      <c r="AK19">
        <v>18</v>
      </c>
    </row>
    <row r="20" spans="1:37" x14ac:dyDescent="0.3">
      <c r="A20" s="2" t="s">
        <v>51</v>
      </c>
      <c r="B20" s="15" t="s">
        <v>727</v>
      </c>
      <c r="C20" s="15"/>
      <c r="D20" s="2"/>
      <c r="E20" s="2"/>
      <c r="F20" s="2">
        <v>3.64</v>
      </c>
      <c r="G20" s="2" t="s">
        <v>118</v>
      </c>
      <c r="H20" s="11" t="s">
        <v>560</v>
      </c>
      <c r="I20" t="s">
        <v>641</v>
      </c>
      <c r="J20" s="2"/>
      <c r="K20">
        <v>2.7821428571428579</v>
      </c>
      <c r="L20">
        <v>6.2021612289285706</v>
      </c>
      <c r="M20" s="2"/>
      <c r="N20" s="2">
        <v>5.4729999999999999</v>
      </c>
      <c r="O20" s="2">
        <v>5.5269999999999992</v>
      </c>
      <c r="P20" s="2">
        <v>25.030999999999999</v>
      </c>
      <c r="Q20" s="2" t="s">
        <v>460</v>
      </c>
      <c r="R20" s="2">
        <v>1</v>
      </c>
      <c r="S20" s="2"/>
      <c r="T20" s="2">
        <v>2</v>
      </c>
      <c r="U20" s="2"/>
      <c r="V20" s="2">
        <v>2.36</v>
      </c>
      <c r="W20" s="2">
        <v>11299.999999999998</v>
      </c>
      <c r="X20" s="2"/>
      <c r="Y20" s="2"/>
      <c r="Z20" s="2">
        <v>1</v>
      </c>
      <c r="AA20" s="2"/>
      <c r="AB20" s="2"/>
      <c r="AC20" s="2"/>
      <c r="AD20" s="2"/>
      <c r="AE20" s="2"/>
      <c r="AF20" s="2"/>
      <c r="AK20">
        <v>18</v>
      </c>
    </row>
    <row r="21" spans="1:37" x14ac:dyDescent="0.3">
      <c r="A21" s="2" t="s">
        <v>18</v>
      </c>
      <c r="B21" s="15" t="s">
        <v>728</v>
      </c>
      <c r="C21" s="15"/>
      <c r="D21" s="2"/>
      <c r="E21" s="2"/>
      <c r="F21" s="2">
        <v>3.52</v>
      </c>
      <c r="G21" s="2" t="s">
        <v>118</v>
      </c>
      <c r="H21" s="11" t="s">
        <v>561</v>
      </c>
      <c r="I21" t="s">
        <v>642</v>
      </c>
      <c r="J21" s="2"/>
      <c r="K21">
        <v>2.777857142857143</v>
      </c>
      <c r="L21">
        <v>6.1882096985714297</v>
      </c>
      <c r="M21" s="2"/>
      <c r="N21" s="2">
        <v>3.9539999999999997</v>
      </c>
      <c r="O21" s="2">
        <v>3.9539999999999997</v>
      </c>
      <c r="P21" s="2">
        <v>25.487000000000002</v>
      </c>
      <c r="Q21" s="2" t="s">
        <v>450</v>
      </c>
      <c r="R21" s="2">
        <v>1</v>
      </c>
      <c r="S21" s="2"/>
      <c r="T21" s="2">
        <v>2</v>
      </c>
      <c r="U21" s="2"/>
      <c r="V21" s="2">
        <v>2.1800000000000002</v>
      </c>
      <c r="W21" s="2">
        <v>550</v>
      </c>
      <c r="X21" s="2"/>
      <c r="Y21" s="2"/>
      <c r="Z21" s="2">
        <v>1</v>
      </c>
      <c r="AA21" s="2"/>
      <c r="AB21" s="2"/>
      <c r="AC21" s="2"/>
      <c r="AD21" s="2"/>
      <c r="AE21" s="2"/>
      <c r="AF21" s="2"/>
      <c r="AK21">
        <v>18</v>
      </c>
    </row>
    <row r="22" spans="1:37" x14ac:dyDescent="0.3">
      <c r="A22" s="2" t="s">
        <v>19</v>
      </c>
      <c r="B22" s="15" t="s">
        <v>729</v>
      </c>
      <c r="C22" s="15"/>
      <c r="D22" s="2"/>
      <c r="E22" s="2"/>
      <c r="F22" s="2">
        <v>3.46</v>
      </c>
      <c r="G22" s="2" t="s">
        <v>445</v>
      </c>
      <c r="H22" s="11" t="s">
        <v>562</v>
      </c>
      <c r="I22">
        <v>-1</v>
      </c>
      <c r="J22" s="2"/>
      <c r="K22">
        <v>2.8</v>
      </c>
      <c r="L22">
        <v>6.2020864082142868</v>
      </c>
      <c r="M22" s="2"/>
      <c r="N22" s="2" t="s">
        <v>474</v>
      </c>
      <c r="O22" s="2" t="s">
        <v>474</v>
      </c>
      <c r="P22" s="2" t="s">
        <v>474</v>
      </c>
      <c r="Q22" s="2" t="s">
        <v>460</v>
      </c>
      <c r="R22" s="2"/>
      <c r="S22" s="2" t="s">
        <v>472</v>
      </c>
      <c r="T22" s="2">
        <v>2</v>
      </c>
      <c r="U22" s="2"/>
      <c r="V22" s="2"/>
      <c r="W22" s="2">
        <v>580</v>
      </c>
      <c r="X22" s="2" t="s">
        <v>480</v>
      </c>
      <c r="Y22" s="2"/>
      <c r="Z22" s="2"/>
      <c r="AA22" s="2"/>
      <c r="AB22" s="2"/>
      <c r="AC22" s="2"/>
      <c r="AD22" s="2"/>
      <c r="AE22" s="2"/>
      <c r="AF22" s="2"/>
      <c r="AK22">
        <v>18</v>
      </c>
    </row>
    <row r="23" spans="1:37" x14ac:dyDescent="0.3">
      <c r="A23" s="2" t="s">
        <v>20</v>
      </c>
      <c r="B23" s="15" t="s">
        <v>730</v>
      </c>
      <c r="C23" s="15"/>
      <c r="D23" s="2"/>
      <c r="E23" s="2"/>
      <c r="F23" s="2">
        <v>3.43</v>
      </c>
      <c r="G23" s="2" t="s">
        <v>445</v>
      </c>
      <c r="H23" s="11" t="s">
        <v>563</v>
      </c>
      <c r="I23" t="s">
        <v>643</v>
      </c>
      <c r="J23" s="2"/>
      <c r="K23">
        <v>2.7964285714285722</v>
      </c>
      <c r="L23">
        <v>6.1881302289285713</v>
      </c>
      <c r="M23" s="2"/>
      <c r="N23" s="2" t="s">
        <v>474</v>
      </c>
      <c r="O23" s="2" t="s">
        <v>474</v>
      </c>
      <c r="P23" s="2" t="s">
        <v>474</v>
      </c>
      <c r="Q23" s="2" t="s">
        <v>460</v>
      </c>
      <c r="R23" s="2"/>
      <c r="S23" s="2" t="s">
        <v>472</v>
      </c>
      <c r="T23" s="2">
        <v>2</v>
      </c>
      <c r="U23" s="2"/>
      <c r="V23" s="2"/>
      <c r="W23" s="2">
        <v>3660</v>
      </c>
      <c r="X23" s="2"/>
      <c r="Y23" s="2"/>
      <c r="Z23" s="2"/>
      <c r="AA23" s="2"/>
      <c r="AB23" s="2"/>
      <c r="AC23" s="2"/>
      <c r="AD23" s="2"/>
      <c r="AE23" s="2"/>
      <c r="AF23" s="2"/>
      <c r="AK23">
        <v>18</v>
      </c>
    </row>
    <row r="24" spans="1:37" x14ac:dyDescent="0.3">
      <c r="A24" s="2" t="s">
        <v>21</v>
      </c>
      <c r="B24" s="15" t="s">
        <v>731</v>
      </c>
      <c r="C24" s="15"/>
      <c r="D24" s="2"/>
      <c r="E24" s="2"/>
      <c r="F24" s="2">
        <v>3.3</v>
      </c>
      <c r="G24" s="2" t="s">
        <v>445</v>
      </c>
      <c r="H24" s="11" t="s">
        <v>564</v>
      </c>
      <c r="I24" t="s">
        <v>644</v>
      </c>
      <c r="J24" s="2"/>
      <c r="K24">
        <v>2.7921428571428568</v>
      </c>
      <c r="L24">
        <v>6.1741786985714304</v>
      </c>
      <c r="M24" s="2"/>
      <c r="N24" s="2" t="s">
        <v>474</v>
      </c>
      <c r="O24" s="2" t="s">
        <v>474</v>
      </c>
      <c r="P24" s="2" t="s">
        <v>474</v>
      </c>
      <c r="Q24" s="2" t="s">
        <v>450</v>
      </c>
      <c r="R24" s="2"/>
      <c r="S24" s="2" t="s">
        <v>473</v>
      </c>
      <c r="T24" s="2">
        <v>2</v>
      </c>
      <c r="U24" s="2"/>
      <c r="V24" s="2"/>
      <c r="W24" s="2">
        <v>1130</v>
      </c>
      <c r="X24" s="2"/>
      <c r="Y24" s="2"/>
      <c r="Z24" s="2"/>
      <c r="AA24" s="2"/>
      <c r="AB24" s="2"/>
      <c r="AC24" s="2"/>
      <c r="AD24" s="2"/>
      <c r="AE24" s="2"/>
      <c r="AF24" s="2"/>
      <c r="AK24">
        <v>18</v>
      </c>
    </row>
    <row r="25" spans="1:37" x14ac:dyDescent="0.3">
      <c r="A25" s="2" t="s">
        <v>22</v>
      </c>
      <c r="B25" s="15" t="s">
        <v>905</v>
      </c>
      <c r="C25" s="15"/>
      <c r="D25" s="2"/>
      <c r="E25" s="2"/>
      <c r="F25" s="2">
        <v>2.74</v>
      </c>
      <c r="G25" s="2" t="s">
        <v>215</v>
      </c>
      <c r="H25" s="11">
        <v>-1</v>
      </c>
      <c r="I25">
        <v>-1</v>
      </c>
      <c r="J25" s="2"/>
      <c r="K25">
        <v>2.9058571428571431</v>
      </c>
      <c r="L25">
        <v>6.2676757950000006</v>
      </c>
      <c r="M25" s="2"/>
      <c r="N25" s="2"/>
      <c r="O25" s="2"/>
      <c r="P25" s="2"/>
      <c r="Q25" s="2"/>
      <c r="R25" s="2">
        <v>1</v>
      </c>
      <c r="S25" s="2"/>
      <c r="T25" s="2" t="s">
        <v>474</v>
      </c>
      <c r="U25" s="2"/>
      <c r="V25" s="2"/>
      <c r="W25" s="2">
        <v>38.960999999999999</v>
      </c>
      <c r="X25" s="2" t="s">
        <v>475</v>
      </c>
      <c r="Y25" s="2"/>
      <c r="Z25" s="2"/>
      <c r="AA25" s="2"/>
      <c r="AB25" s="2">
        <v>1</v>
      </c>
      <c r="AC25" s="2">
        <v>1</v>
      </c>
      <c r="AD25" s="2"/>
      <c r="AE25" s="2"/>
      <c r="AF25" s="2"/>
      <c r="AG25" s="2">
        <v>1</v>
      </c>
      <c r="AK25">
        <v>18</v>
      </c>
    </row>
    <row r="26" spans="1:37" x14ac:dyDescent="0.3">
      <c r="A26" s="2" t="s">
        <v>23</v>
      </c>
      <c r="B26" s="15" t="s">
        <v>906</v>
      </c>
      <c r="C26" s="15"/>
      <c r="D26" s="2"/>
      <c r="E26" s="2"/>
      <c r="F26" s="2">
        <v>2.74</v>
      </c>
      <c r="G26" s="2" t="s">
        <v>215</v>
      </c>
      <c r="H26" s="11">
        <v>-1</v>
      </c>
      <c r="I26">
        <v>-1</v>
      </c>
      <c r="J26" s="2"/>
      <c r="K26">
        <v>2.903142857142857</v>
      </c>
      <c r="L26">
        <v>6.2658828646428582</v>
      </c>
      <c r="M26" s="2"/>
      <c r="N26" s="2"/>
      <c r="O26" s="2"/>
      <c r="P26" s="2"/>
      <c r="Q26" s="2"/>
      <c r="R26" s="2">
        <v>1</v>
      </c>
      <c r="S26" s="2"/>
      <c r="T26" s="2" t="s">
        <v>474</v>
      </c>
      <c r="U26" s="2"/>
      <c r="V26" s="2"/>
      <c r="W26" s="2">
        <v>50.949000000000005</v>
      </c>
      <c r="X26" s="2"/>
      <c r="Y26" s="2"/>
      <c r="Z26" s="2"/>
      <c r="AA26" s="2"/>
      <c r="AB26" s="2">
        <v>1</v>
      </c>
      <c r="AC26" s="2">
        <v>1</v>
      </c>
      <c r="AD26" s="2"/>
      <c r="AE26" s="2"/>
      <c r="AF26" s="2"/>
      <c r="AG26" s="2">
        <v>1</v>
      </c>
      <c r="AK26">
        <v>18</v>
      </c>
    </row>
    <row r="27" spans="1:37" x14ac:dyDescent="0.3">
      <c r="A27" s="2" t="s">
        <v>24</v>
      </c>
      <c r="B27" s="15" t="s">
        <v>907</v>
      </c>
      <c r="C27" s="15"/>
      <c r="D27" s="2"/>
      <c r="E27" s="2"/>
      <c r="F27" s="2">
        <v>2.75</v>
      </c>
      <c r="G27" s="2" t="s">
        <v>215</v>
      </c>
      <c r="H27" s="11">
        <v>-1</v>
      </c>
      <c r="I27">
        <v>-1</v>
      </c>
      <c r="J27" s="2"/>
      <c r="K27">
        <v>2.9004285714285718</v>
      </c>
      <c r="L27">
        <v>6.2640899342857157</v>
      </c>
      <c r="M27" s="2"/>
      <c r="N27" s="2"/>
      <c r="O27" s="2"/>
      <c r="P27" s="2"/>
      <c r="Q27" s="2"/>
      <c r="R27" s="2">
        <v>1</v>
      </c>
      <c r="S27" s="2"/>
      <c r="T27" s="2" t="s">
        <v>474</v>
      </c>
      <c r="U27" s="2"/>
      <c r="V27" s="2"/>
      <c r="W27" s="2">
        <v>30.303000000000001</v>
      </c>
      <c r="X27" s="2"/>
      <c r="Y27" s="2"/>
      <c r="Z27" s="2"/>
      <c r="AA27" s="2"/>
      <c r="AB27" s="2">
        <v>1</v>
      </c>
      <c r="AC27" s="2">
        <v>1</v>
      </c>
      <c r="AD27" s="2"/>
      <c r="AE27" s="2"/>
      <c r="AF27" s="2"/>
      <c r="AG27" s="2">
        <v>1</v>
      </c>
      <c r="AK27">
        <v>18</v>
      </c>
    </row>
    <row r="28" spans="1:37" x14ac:dyDescent="0.3">
      <c r="A28" s="2" t="s">
        <v>25</v>
      </c>
      <c r="B28" s="15" t="s">
        <v>732</v>
      </c>
      <c r="C28" s="15"/>
      <c r="D28" s="2"/>
      <c r="E28" s="2"/>
      <c r="F28" s="2">
        <v>2.88</v>
      </c>
      <c r="G28" s="2" t="s">
        <v>215</v>
      </c>
      <c r="H28" s="11" t="s">
        <v>565</v>
      </c>
      <c r="I28" t="s">
        <v>645</v>
      </c>
      <c r="J28" s="2"/>
      <c r="K28">
        <v>2.895</v>
      </c>
      <c r="L28">
        <v>6.260504073571429</v>
      </c>
      <c r="M28" s="2"/>
      <c r="N28" s="2">
        <v>5.4960000000000004</v>
      </c>
      <c r="O28" s="2">
        <v>5.4960000000000004</v>
      </c>
      <c r="P28" s="2">
        <v>25.55</v>
      </c>
      <c r="Q28" s="2" t="s">
        <v>460</v>
      </c>
      <c r="R28" s="2">
        <v>1</v>
      </c>
      <c r="S28" s="2"/>
      <c r="T28" s="2">
        <v>4</v>
      </c>
      <c r="U28" s="2"/>
      <c r="V28" s="2"/>
      <c r="W28" s="2">
        <v>25.308</v>
      </c>
      <c r="X28" s="2"/>
      <c r="Y28" s="2"/>
      <c r="Z28" s="2"/>
      <c r="AA28" s="2"/>
      <c r="AB28" s="2">
        <v>1</v>
      </c>
      <c r="AC28" s="2">
        <v>1</v>
      </c>
      <c r="AD28" s="2"/>
      <c r="AE28" s="2"/>
      <c r="AF28" s="2"/>
      <c r="AG28">
        <v>1</v>
      </c>
      <c r="AK28">
        <v>18</v>
      </c>
    </row>
    <row r="29" spans="1:37" x14ac:dyDescent="0.3">
      <c r="A29" s="2" t="s">
        <v>26</v>
      </c>
      <c r="B29" s="15" t="s">
        <v>908</v>
      </c>
      <c r="C29" s="15"/>
      <c r="D29" s="2"/>
      <c r="E29" s="2"/>
      <c r="F29" s="2">
        <v>2.91</v>
      </c>
      <c r="G29" s="2" t="s">
        <v>215</v>
      </c>
      <c r="H29" s="11">
        <v>-1</v>
      </c>
      <c r="I29">
        <v>-1</v>
      </c>
      <c r="J29" s="2"/>
      <c r="K29">
        <v>2.894571428571429</v>
      </c>
      <c r="L29">
        <v>6.2577448164285716</v>
      </c>
      <c r="M29" s="2"/>
      <c r="N29" s="2"/>
      <c r="O29" s="2"/>
      <c r="P29" s="2"/>
      <c r="Q29" s="2"/>
      <c r="R29" s="2">
        <v>1</v>
      </c>
      <c r="S29" s="2"/>
      <c r="T29" s="2" t="s">
        <v>474</v>
      </c>
      <c r="U29" s="2"/>
      <c r="V29" s="2"/>
      <c r="W29" s="2">
        <v>9.3239999999999998</v>
      </c>
      <c r="X29" s="2"/>
      <c r="Y29" s="2"/>
      <c r="Z29" s="2"/>
      <c r="AA29" s="2"/>
      <c r="AB29" s="2">
        <v>1</v>
      </c>
      <c r="AC29" s="2">
        <v>1</v>
      </c>
      <c r="AD29" s="2"/>
      <c r="AE29" s="2"/>
      <c r="AF29" s="2"/>
      <c r="AG29">
        <v>1</v>
      </c>
      <c r="AK29">
        <v>18</v>
      </c>
    </row>
    <row r="30" spans="1:37" x14ac:dyDescent="0.3">
      <c r="A30" s="2" t="s">
        <v>8</v>
      </c>
      <c r="B30" s="15" t="s">
        <v>718</v>
      </c>
      <c r="C30" s="15"/>
      <c r="D30" s="2" t="s">
        <v>700</v>
      </c>
      <c r="E30" s="2" t="s">
        <v>1097</v>
      </c>
      <c r="F30" s="2">
        <v>2.73</v>
      </c>
      <c r="G30" s="2" t="s">
        <v>215</v>
      </c>
      <c r="H30" s="11" t="s">
        <v>554</v>
      </c>
      <c r="I30" t="s">
        <v>636</v>
      </c>
      <c r="J30" s="2"/>
      <c r="K30">
        <v>2.8066666666666662</v>
      </c>
      <c r="L30">
        <v>6.1769976</v>
      </c>
      <c r="M30" s="2"/>
      <c r="N30" s="2"/>
      <c r="O30" s="2"/>
      <c r="P30" s="2"/>
      <c r="Q30" s="2"/>
      <c r="R30" s="2">
        <v>1</v>
      </c>
      <c r="S30" s="2"/>
      <c r="T30" s="2" t="s">
        <v>474</v>
      </c>
      <c r="U30" s="2"/>
      <c r="V30" s="2"/>
      <c r="W30" s="2">
        <v>0</v>
      </c>
      <c r="X30" s="2"/>
      <c r="Y30" s="2"/>
      <c r="Z30" s="2"/>
      <c r="AA30" s="2"/>
      <c r="AB30" s="2">
        <v>1</v>
      </c>
      <c r="AC30" s="2">
        <v>1</v>
      </c>
      <c r="AD30" s="2"/>
      <c r="AE30" s="2"/>
      <c r="AF30" s="2"/>
      <c r="AG30">
        <v>1</v>
      </c>
      <c r="AK30">
        <v>4</v>
      </c>
    </row>
    <row r="31" spans="1:37" x14ac:dyDescent="0.3">
      <c r="A31" s="2" t="s">
        <v>10</v>
      </c>
      <c r="B31" s="15" t="s">
        <v>719</v>
      </c>
      <c r="C31" s="15"/>
      <c r="D31" s="2"/>
      <c r="E31" s="2"/>
      <c r="F31" s="2">
        <v>3.9</v>
      </c>
      <c r="G31" s="2" t="s">
        <v>136</v>
      </c>
      <c r="H31" s="11" t="s">
        <v>555</v>
      </c>
      <c r="I31">
        <v>-1</v>
      </c>
      <c r="J31" s="2"/>
      <c r="K31">
        <v>2.6363636363636371</v>
      </c>
      <c r="L31">
        <v>6.0044088459090901</v>
      </c>
      <c r="M31" s="2"/>
      <c r="N31" s="2">
        <v>3.8849999999999998</v>
      </c>
      <c r="O31" s="2">
        <v>3.8849999999999998</v>
      </c>
      <c r="P31" s="2">
        <v>11.12</v>
      </c>
      <c r="Q31" s="2" t="s">
        <v>449</v>
      </c>
      <c r="R31" s="2" t="s">
        <v>474</v>
      </c>
      <c r="S31" s="2"/>
      <c r="T31" s="2">
        <v>2</v>
      </c>
      <c r="U31" s="2"/>
      <c r="V31" s="2" t="s">
        <v>474</v>
      </c>
      <c r="W31" s="2" t="s">
        <v>474</v>
      </c>
      <c r="X31" s="2"/>
      <c r="Y31" s="2"/>
      <c r="Z31" s="2"/>
      <c r="AA31" s="2"/>
      <c r="AB31" s="2"/>
      <c r="AC31" s="2" t="s">
        <v>474</v>
      </c>
      <c r="AD31" s="2"/>
      <c r="AE31" s="2"/>
      <c r="AF31" s="2"/>
      <c r="AG31" t="s">
        <v>474</v>
      </c>
      <c r="AK31">
        <v>14</v>
      </c>
    </row>
    <row r="32" spans="1:37" x14ac:dyDescent="0.3">
      <c r="A32" s="2" t="s">
        <v>11</v>
      </c>
      <c r="B32" s="15" t="s">
        <v>720</v>
      </c>
      <c r="C32" s="15"/>
      <c r="D32" s="2"/>
      <c r="E32" s="2"/>
      <c r="F32" s="2">
        <v>3.5</v>
      </c>
      <c r="G32" s="2" t="s">
        <v>136</v>
      </c>
      <c r="H32" s="11">
        <v>-1</v>
      </c>
      <c r="I32">
        <v>-1</v>
      </c>
      <c r="J32" s="2"/>
      <c r="K32">
        <v>2.6390909090909092</v>
      </c>
      <c r="L32">
        <v>5.9791810459090904</v>
      </c>
      <c r="M32" s="2"/>
      <c r="N32" s="2">
        <v>3.8839999999999999</v>
      </c>
      <c r="O32" s="2">
        <v>3.8839999999999999</v>
      </c>
      <c r="P32" s="2">
        <v>11.12</v>
      </c>
      <c r="Q32" s="2" t="s">
        <v>449</v>
      </c>
      <c r="R32" s="2" t="s">
        <v>474</v>
      </c>
      <c r="S32" s="2"/>
      <c r="T32" s="2">
        <v>2</v>
      </c>
      <c r="U32" s="2"/>
      <c r="V32" s="2" t="s">
        <v>474</v>
      </c>
      <c r="W32" s="2" t="s">
        <v>474</v>
      </c>
      <c r="X32" s="2"/>
      <c r="Y32" s="2"/>
      <c r="Z32" s="2"/>
      <c r="AA32" s="2"/>
      <c r="AB32" s="2"/>
      <c r="AC32" s="2" t="s">
        <v>474</v>
      </c>
      <c r="AD32" s="2"/>
      <c r="AE32" s="2"/>
      <c r="AF32" s="2"/>
      <c r="AG32" t="s">
        <v>474</v>
      </c>
      <c r="AK32">
        <v>14</v>
      </c>
    </row>
    <row r="33" spans="1:37" x14ac:dyDescent="0.3">
      <c r="A33" s="2" t="s">
        <v>12</v>
      </c>
      <c r="B33" s="15" t="s">
        <v>721</v>
      </c>
      <c r="C33" s="15"/>
      <c r="D33" s="2"/>
      <c r="E33" s="2"/>
      <c r="F33" s="2">
        <v>3.8</v>
      </c>
      <c r="G33" s="2" t="s">
        <v>136</v>
      </c>
      <c r="H33" s="11">
        <v>-1</v>
      </c>
      <c r="I33">
        <v>-1</v>
      </c>
      <c r="J33" s="2"/>
      <c r="K33">
        <v>2.64</v>
      </c>
      <c r="L33">
        <v>5.9811382595454541</v>
      </c>
      <c r="M33" s="2"/>
      <c r="N33" s="2">
        <v>3.8460000000000001</v>
      </c>
      <c r="O33" s="2">
        <v>3.8460000000000001</v>
      </c>
      <c r="P33" s="2">
        <v>11.1</v>
      </c>
      <c r="Q33" s="2" t="s">
        <v>449</v>
      </c>
      <c r="R33" s="2" t="s">
        <v>474</v>
      </c>
      <c r="S33" s="2"/>
      <c r="T33" s="2">
        <v>2</v>
      </c>
      <c r="U33" s="2"/>
      <c r="V33" s="2" t="s">
        <v>474</v>
      </c>
      <c r="W33" s="2" t="s">
        <v>474</v>
      </c>
      <c r="X33" s="2"/>
      <c r="Y33" s="2"/>
      <c r="Z33" s="2"/>
      <c r="AA33" s="2"/>
      <c r="AB33" s="2"/>
      <c r="AC33" s="2" t="s">
        <v>474</v>
      </c>
      <c r="AD33" s="2"/>
      <c r="AE33" s="2"/>
      <c r="AF33" s="2"/>
      <c r="AG33" t="s">
        <v>474</v>
      </c>
      <c r="AK33">
        <v>14</v>
      </c>
    </row>
    <row r="34" spans="1:37" x14ac:dyDescent="0.3">
      <c r="A34" s="2" t="s">
        <v>13</v>
      </c>
      <c r="B34" s="15" t="s">
        <v>722</v>
      </c>
      <c r="C34" s="15"/>
      <c r="D34" s="2"/>
      <c r="E34" s="2"/>
      <c r="F34" s="2">
        <v>3.8</v>
      </c>
      <c r="G34" s="2" t="s">
        <v>136</v>
      </c>
      <c r="H34" s="11">
        <v>-1</v>
      </c>
      <c r="I34">
        <v>-1</v>
      </c>
      <c r="J34" s="2"/>
      <c r="K34">
        <v>2.642727272727273</v>
      </c>
      <c r="L34">
        <v>5.9894662913636356</v>
      </c>
      <c r="M34" s="2"/>
      <c r="N34" s="2">
        <v>3.8420000000000001</v>
      </c>
      <c r="O34" s="2">
        <v>3.8420000000000001</v>
      </c>
      <c r="P34" s="2">
        <v>11.11</v>
      </c>
      <c r="Q34" s="2" t="s">
        <v>449</v>
      </c>
      <c r="R34" s="2" t="s">
        <v>474</v>
      </c>
      <c r="S34" s="2"/>
      <c r="T34" s="2">
        <v>2</v>
      </c>
      <c r="U34" s="2"/>
      <c r="V34" s="2" t="s">
        <v>474</v>
      </c>
      <c r="W34" s="2" t="s">
        <v>474</v>
      </c>
      <c r="X34" s="2"/>
      <c r="Y34" s="2"/>
      <c r="Z34" s="2"/>
      <c r="AA34" s="2"/>
      <c r="AB34" s="2"/>
      <c r="AC34" s="2" t="s">
        <v>474</v>
      </c>
      <c r="AD34" s="2"/>
      <c r="AE34" s="2"/>
      <c r="AF34" s="2"/>
      <c r="AG34" t="s">
        <v>474</v>
      </c>
      <c r="AK34">
        <v>14</v>
      </c>
    </row>
    <row r="35" spans="1:37" x14ac:dyDescent="0.3">
      <c r="A35" s="2" t="s">
        <v>30</v>
      </c>
      <c r="B35" s="15" t="s">
        <v>733</v>
      </c>
      <c r="C35" s="15"/>
      <c r="D35" s="2"/>
      <c r="E35" s="2"/>
      <c r="F35" s="2">
        <v>3.36</v>
      </c>
      <c r="G35" s="2" t="s">
        <v>29</v>
      </c>
      <c r="H35" s="11">
        <v>-1</v>
      </c>
      <c r="I35" t="s">
        <v>646</v>
      </c>
      <c r="J35" s="2"/>
      <c r="K35">
        <v>2.7850000000000001</v>
      </c>
      <c r="L35">
        <v>6.1010684060416667</v>
      </c>
      <c r="M35" s="2"/>
      <c r="N35" s="2">
        <v>5.4324000000000003</v>
      </c>
      <c r="O35" s="2">
        <v>5.4151999999999996</v>
      </c>
      <c r="P35" s="2">
        <v>40.78</v>
      </c>
      <c r="Q35" s="2"/>
      <c r="R35" s="2" t="s">
        <v>474</v>
      </c>
      <c r="S35" s="2"/>
      <c r="T35" s="2" t="s">
        <v>474</v>
      </c>
      <c r="U35" s="2"/>
      <c r="V35" s="2"/>
      <c r="W35" s="2">
        <v>0</v>
      </c>
      <c r="X35" s="2" t="s">
        <v>481</v>
      </c>
      <c r="Y35" s="2"/>
      <c r="Z35" s="2"/>
      <c r="AA35" s="2"/>
      <c r="AB35" s="2"/>
      <c r="AC35" s="2">
        <v>1</v>
      </c>
      <c r="AD35" s="2"/>
      <c r="AE35" s="2"/>
      <c r="AF35" s="2"/>
      <c r="AG35">
        <v>1</v>
      </c>
      <c r="AK35">
        <v>30</v>
      </c>
    </row>
    <row r="36" spans="1:37" x14ac:dyDescent="0.3">
      <c r="A36" s="2" t="s">
        <v>31</v>
      </c>
      <c r="B36" s="15" t="s">
        <v>734</v>
      </c>
      <c r="C36" s="15"/>
      <c r="D36" s="2"/>
      <c r="E36" s="2"/>
      <c r="F36" s="2">
        <v>3.02</v>
      </c>
      <c r="G36" s="2" t="s">
        <v>29</v>
      </c>
      <c r="H36" s="11">
        <v>-1</v>
      </c>
      <c r="I36">
        <v>-1</v>
      </c>
      <c r="J36" s="2"/>
      <c r="K36">
        <v>2.840416666666667</v>
      </c>
      <c r="L36">
        <v>6.1351453775000007</v>
      </c>
      <c r="M36" s="2"/>
      <c r="N36" s="2" t="s">
        <v>474</v>
      </c>
      <c r="O36" s="2" t="s">
        <v>474</v>
      </c>
      <c r="P36" s="2" t="s">
        <v>474</v>
      </c>
      <c r="Q36" s="2"/>
      <c r="R36" s="2" t="s">
        <v>474</v>
      </c>
      <c r="S36" s="2"/>
      <c r="T36" s="2" t="s">
        <v>474</v>
      </c>
      <c r="U36" s="2"/>
      <c r="V36" s="2"/>
      <c r="W36" s="2">
        <v>37.333333333333336</v>
      </c>
      <c r="X36" s="2"/>
      <c r="Y36" s="2"/>
      <c r="Z36" s="2"/>
      <c r="AA36" s="2"/>
      <c r="AB36" s="2"/>
      <c r="AC36" s="2">
        <v>1</v>
      </c>
      <c r="AD36" s="2"/>
      <c r="AE36" s="2"/>
      <c r="AF36" s="2"/>
      <c r="AG36">
        <v>1</v>
      </c>
      <c r="AK36">
        <v>30</v>
      </c>
    </row>
    <row r="37" spans="1:37" x14ac:dyDescent="0.3">
      <c r="A37" s="2" t="s">
        <v>19</v>
      </c>
      <c r="B37" s="15" t="s">
        <v>729</v>
      </c>
      <c r="C37" s="15"/>
      <c r="D37" s="2"/>
      <c r="E37" s="2"/>
      <c r="F37" s="2">
        <v>3.18</v>
      </c>
      <c r="G37" s="2" t="s">
        <v>29</v>
      </c>
      <c r="H37" s="11" t="s">
        <v>562</v>
      </c>
      <c r="I37">
        <v>-1</v>
      </c>
      <c r="J37" s="2"/>
      <c r="K37">
        <v>2.8</v>
      </c>
      <c r="L37">
        <v>6.2020864082142868</v>
      </c>
      <c r="M37" s="2"/>
      <c r="N37" s="2" t="s">
        <v>474</v>
      </c>
      <c r="O37" s="2" t="s">
        <v>474</v>
      </c>
      <c r="P37" s="2" t="s">
        <v>474</v>
      </c>
      <c r="Q37" s="2"/>
      <c r="R37" s="2" t="s">
        <v>474</v>
      </c>
      <c r="S37" s="2"/>
      <c r="T37" s="2">
        <v>2</v>
      </c>
      <c r="U37" s="2"/>
      <c r="V37" s="2"/>
      <c r="W37" s="2">
        <v>0</v>
      </c>
      <c r="X37" s="2"/>
      <c r="Y37" s="2"/>
      <c r="Z37" s="2"/>
      <c r="AA37" s="2"/>
      <c r="AB37" s="2"/>
      <c r="AC37" s="2"/>
      <c r="AD37" s="2"/>
      <c r="AE37" s="2"/>
      <c r="AF37" s="2"/>
      <c r="AK37">
        <v>18</v>
      </c>
    </row>
    <row r="38" spans="1:37" x14ac:dyDescent="0.3">
      <c r="A38" s="2" t="s">
        <v>25</v>
      </c>
      <c r="B38" s="15" t="s">
        <v>732</v>
      </c>
      <c r="C38" s="15"/>
      <c r="D38" s="2"/>
      <c r="E38" s="2"/>
      <c r="F38" s="2">
        <v>2.88</v>
      </c>
      <c r="G38" s="2" t="s">
        <v>29</v>
      </c>
      <c r="H38" s="11" t="s">
        <v>565</v>
      </c>
      <c r="I38" t="s">
        <v>645</v>
      </c>
      <c r="J38" s="2"/>
      <c r="K38">
        <v>2.895</v>
      </c>
      <c r="L38">
        <v>6.260504073571429</v>
      </c>
      <c r="M38" s="2"/>
      <c r="N38" s="2" t="s">
        <v>474</v>
      </c>
      <c r="O38" s="2" t="s">
        <v>474</v>
      </c>
      <c r="P38" s="2" t="s">
        <v>474</v>
      </c>
      <c r="Q38" s="2"/>
      <c r="R38" s="2" t="s">
        <v>474</v>
      </c>
      <c r="S38" s="2"/>
      <c r="T38" s="2">
        <v>2</v>
      </c>
      <c r="U38" s="2"/>
      <c r="V38" s="2"/>
      <c r="W38" s="2">
        <v>10.666666666666668</v>
      </c>
      <c r="X38" s="2"/>
      <c r="Y38" s="2"/>
      <c r="Z38" s="2"/>
      <c r="AA38" s="2"/>
      <c r="AB38" s="2"/>
      <c r="AC38" s="2"/>
      <c r="AD38" s="2"/>
      <c r="AE38" s="2"/>
      <c r="AF38" s="2"/>
      <c r="AK38">
        <v>18</v>
      </c>
    </row>
    <row r="39" spans="1:37" x14ac:dyDescent="0.3">
      <c r="A39" s="2" t="s">
        <v>32</v>
      </c>
      <c r="B39" s="15" t="s">
        <v>910</v>
      </c>
      <c r="C39" s="15"/>
      <c r="D39" s="2"/>
      <c r="E39" s="2"/>
      <c r="F39" s="2">
        <v>3.44</v>
      </c>
      <c r="G39" s="2" t="s">
        <v>29</v>
      </c>
      <c r="H39" s="11">
        <v>-1</v>
      </c>
      <c r="I39">
        <v>-1</v>
      </c>
      <c r="J39" s="2"/>
      <c r="K39">
        <v>2.6877419354838712</v>
      </c>
      <c r="L39">
        <v>6.0811360720967738</v>
      </c>
      <c r="M39" s="2"/>
      <c r="N39" s="2">
        <v>3.9</v>
      </c>
      <c r="O39" s="2">
        <v>3.9</v>
      </c>
      <c r="P39" s="2">
        <v>29.65</v>
      </c>
      <c r="Q39" s="2" t="s">
        <v>482</v>
      </c>
      <c r="R39" s="2" t="s">
        <v>474</v>
      </c>
      <c r="S39" s="2"/>
      <c r="T39" s="2" t="s">
        <v>474</v>
      </c>
      <c r="U39" s="2"/>
      <c r="V39" s="2"/>
      <c r="W39" s="2">
        <v>0</v>
      </c>
      <c r="X39" s="2"/>
      <c r="Y39" s="2"/>
      <c r="Z39" s="2"/>
      <c r="AA39" s="2"/>
      <c r="AB39" s="2"/>
      <c r="AC39" s="2">
        <v>1</v>
      </c>
      <c r="AD39" s="2"/>
      <c r="AE39" s="2"/>
      <c r="AF39" s="2"/>
      <c r="AG39">
        <v>1</v>
      </c>
      <c r="AK39">
        <v>20</v>
      </c>
    </row>
    <row r="40" spans="1:37" x14ac:dyDescent="0.3">
      <c r="A40" s="2" t="s">
        <v>1004</v>
      </c>
      <c r="B40" s="20" t="s">
        <v>1005</v>
      </c>
      <c r="C40" s="15"/>
      <c r="D40" s="2"/>
      <c r="E40" s="2"/>
      <c r="F40" s="2">
        <v>3.09</v>
      </c>
      <c r="G40" s="2" t="s">
        <v>29</v>
      </c>
      <c r="H40" s="11">
        <v>-1</v>
      </c>
      <c r="I40">
        <v>-1</v>
      </c>
      <c r="J40" s="2"/>
      <c r="K40">
        <v>2.7520967741935478</v>
      </c>
      <c r="L40">
        <v>6.1207093292741934</v>
      </c>
      <c r="M40" s="2"/>
      <c r="N40" s="2" t="s">
        <v>474</v>
      </c>
      <c r="O40" s="2" t="s">
        <v>474</v>
      </c>
      <c r="P40" s="2" t="s">
        <v>474</v>
      </c>
      <c r="Q40" s="2"/>
      <c r="R40" s="2" t="s">
        <v>474</v>
      </c>
      <c r="S40" s="2"/>
      <c r="T40" s="2" t="s">
        <v>474</v>
      </c>
      <c r="U40" s="2"/>
      <c r="V40" s="2"/>
      <c r="W40" s="2">
        <v>0</v>
      </c>
      <c r="X40" s="2"/>
      <c r="Y40" s="2"/>
      <c r="Z40" s="2"/>
      <c r="AA40" s="2"/>
      <c r="AB40" s="2"/>
      <c r="AC40" s="2">
        <v>1</v>
      </c>
      <c r="AD40" s="2"/>
      <c r="AE40" s="2"/>
      <c r="AF40" s="2"/>
      <c r="AG40">
        <v>1</v>
      </c>
      <c r="AK40">
        <v>20</v>
      </c>
    </row>
    <row r="41" spans="1:37" x14ac:dyDescent="0.3">
      <c r="A41" s="2" t="s">
        <v>33</v>
      </c>
      <c r="B41" s="15" t="s">
        <v>911</v>
      </c>
      <c r="C41" s="15"/>
      <c r="D41" s="2"/>
      <c r="E41" s="2"/>
      <c r="F41" s="2">
        <v>3.06</v>
      </c>
      <c r="G41" s="2" t="s">
        <v>29</v>
      </c>
      <c r="H41" s="11">
        <v>-1</v>
      </c>
      <c r="I41">
        <v>-1</v>
      </c>
      <c r="J41" s="2"/>
      <c r="K41">
        <v>2.7669354838709679</v>
      </c>
      <c r="L41">
        <v>6.1375918448387097</v>
      </c>
      <c r="M41" s="2"/>
      <c r="N41" s="2" t="s">
        <v>474</v>
      </c>
      <c r="O41" s="2" t="s">
        <v>474</v>
      </c>
      <c r="P41" s="2" t="s">
        <v>474</v>
      </c>
      <c r="Q41" s="2"/>
      <c r="R41" s="2" t="s">
        <v>474</v>
      </c>
      <c r="S41" s="2"/>
      <c r="T41" s="2" t="s">
        <v>474</v>
      </c>
      <c r="U41" s="2"/>
      <c r="V41" s="2"/>
      <c r="W41" s="2">
        <v>0</v>
      </c>
      <c r="X41" s="2"/>
      <c r="Y41" s="2"/>
      <c r="Z41" s="2"/>
      <c r="AA41" s="2"/>
      <c r="AB41" s="2"/>
      <c r="AC41" s="2">
        <v>1</v>
      </c>
      <c r="AD41" s="2"/>
      <c r="AE41" s="2"/>
      <c r="AF41" s="2"/>
      <c r="AG41">
        <v>1</v>
      </c>
      <c r="AK41">
        <v>20</v>
      </c>
    </row>
    <row r="42" spans="1:37" x14ac:dyDescent="0.3">
      <c r="A42" s="2" t="s">
        <v>34</v>
      </c>
      <c r="B42" s="15" t="s">
        <v>735</v>
      </c>
      <c r="C42" s="15"/>
      <c r="D42" s="2"/>
      <c r="E42" s="2"/>
      <c r="F42" s="2">
        <v>3.31</v>
      </c>
      <c r="G42" s="2" t="s">
        <v>29</v>
      </c>
      <c r="H42" s="11" t="s">
        <v>566</v>
      </c>
      <c r="I42" t="s">
        <v>647</v>
      </c>
      <c r="J42" s="2"/>
      <c r="K42">
        <v>2.500833333333333</v>
      </c>
      <c r="L42">
        <v>5.6917605187500007</v>
      </c>
      <c r="M42" s="2"/>
      <c r="N42" s="2">
        <v>3.9</v>
      </c>
      <c r="O42" s="2">
        <v>3.9</v>
      </c>
      <c r="P42" s="2">
        <v>29.65</v>
      </c>
      <c r="Q42" s="2" t="s">
        <v>450</v>
      </c>
      <c r="R42" s="2" t="s">
        <v>474</v>
      </c>
      <c r="S42" s="2"/>
      <c r="T42" s="2" t="s">
        <v>474</v>
      </c>
      <c r="U42" s="2"/>
      <c r="V42" s="2"/>
      <c r="W42" s="2">
        <v>0</v>
      </c>
      <c r="X42" s="2"/>
      <c r="Y42" s="2"/>
      <c r="Z42" s="2"/>
      <c r="AA42" s="2"/>
      <c r="AB42" s="2"/>
      <c r="AC42" s="2">
        <v>1</v>
      </c>
      <c r="AD42" s="2"/>
      <c r="AE42" s="2"/>
      <c r="AF42" s="2"/>
      <c r="AG42">
        <v>1</v>
      </c>
      <c r="AK42">
        <v>14</v>
      </c>
    </row>
    <row r="43" spans="1:37" x14ac:dyDescent="0.3">
      <c r="A43" s="2" t="s">
        <v>35</v>
      </c>
      <c r="B43" s="15" t="s">
        <v>736</v>
      </c>
      <c r="C43" s="15"/>
      <c r="D43" s="2"/>
      <c r="E43" s="2"/>
      <c r="F43" s="2">
        <v>2.98</v>
      </c>
      <c r="G43" s="2" t="s">
        <v>29</v>
      </c>
      <c r="H43" s="11" t="s">
        <v>567</v>
      </c>
      <c r="I43" t="s">
        <v>648</v>
      </c>
      <c r="J43" s="2"/>
      <c r="K43">
        <v>2.8380000000000001</v>
      </c>
      <c r="L43">
        <v>5.9914547000000002</v>
      </c>
      <c r="M43" s="2"/>
      <c r="N43" s="2" t="s">
        <v>474</v>
      </c>
      <c r="O43" s="2" t="s">
        <v>474</v>
      </c>
      <c r="P43" s="2" t="s">
        <v>474</v>
      </c>
      <c r="Q43" s="2" t="s">
        <v>450</v>
      </c>
      <c r="R43" s="2" t="s">
        <v>474</v>
      </c>
      <c r="S43" s="2"/>
      <c r="T43" s="2" t="s">
        <v>474</v>
      </c>
      <c r="U43" s="2"/>
      <c r="V43" s="2"/>
      <c r="W43" s="2">
        <v>42</v>
      </c>
      <c r="X43" s="2"/>
      <c r="Y43" s="2"/>
      <c r="Z43" s="2"/>
      <c r="AA43" s="2"/>
      <c r="AB43" s="2"/>
      <c r="AC43" s="2">
        <v>1</v>
      </c>
      <c r="AD43" s="2"/>
      <c r="AE43" s="2"/>
      <c r="AF43" s="2"/>
      <c r="AG43">
        <v>1</v>
      </c>
      <c r="AK43">
        <v>6</v>
      </c>
    </row>
    <row r="44" spans="1:37" x14ac:dyDescent="0.3">
      <c r="A44" s="2" t="s">
        <v>37</v>
      </c>
      <c r="B44" s="15" t="s">
        <v>737</v>
      </c>
      <c r="C44" s="15"/>
      <c r="D44" s="2"/>
      <c r="E44" s="2"/>
      <c r="F44" s="2">
        <v>4.04</v>
      </c>
      <c r="G44" s="2" t="s">
        <v>36</v>
      </c>
      <c r="H44" s="11" t="s">
        <v>568</v>
      </c>
      <c r="I44" t="s">
        <v>649</v>
      </c>
      <c r="J44" s="2"/>
      <c r="K44">
        <v>2.614583333333333</v>
      </c>
      <c r="L44">
        <v>5.9505645781250003</v>
      </c>
      <c r="M44" s="2"/>
      <c r="N44" s="2"/>
      <c r="O44" s="2"/>
      <c r="P44" s="2"/>
      <c r="Q44" s="2"/>
      <c r="R44" s="2"/>
      <c r="S44" s="2"/>
      <c r="T44" s="2" t="s">
        <v>474</v>
      </c>
      <c r="U44" s="2"/>
      <c r="V44" s="2">
        <v>1</v>
      </c>
      <c r="W44" s="2" t="s">
        <v>474</v>
      </c>
      <c r="X44" s="2"/>
      <c r="Y44" s="2"/>
      <c r="Z44" s="2"/>
      <c r="AA44" s="2"/>
      <c r="AB44" s="2"/>
      <c r="AC44" s="2">
        <v>1</v>
      </c>
      <c r="AD44" s="2"/>
      <c r="AE44" s="2"/>
      <c r="AF44" s="2"/>
      <c r="AG44">
        <v>1</v>
      </c>
      <c r="AK44">
        <v>30</v>
      </c>
    </row>
    <row r="45" spans="1:37" x14ac:dyDescent="0.3">
      <c r="A45" s="2" t="s">
        <v>38</v>
      </c>
      <c r="B45" s="15" t="s">
        <v>738</v>
      </c>
      <c r="C45" s="15"/>
      <c r="D45" s="2"/>
      <c r="E45" s="2"/>
      <c r="F45" s="2">
        <v>3.91</v>
      </c>
      <c r="G45" s="2" t="s">
        <v>36</v>
      </c>
      <c r="H45" s="11" t="s">
        <v>569</v>
      </c>
      <c r="I45" t="s">
        <v>650</v>
      </c>
      <c r="J45" s="2"/>
      <c r="K45">
        <v>2.6020833333333329</v>
      </c>
      <c r="L45">
        <v>5.9098726145833336</v>
      </c>
      <c r="M45" s="2"/>
      <c r="N45" s="2"/>
      <c r="O45" s="2"/>
      <c r="P45" s="2"/>
      <c r="Q45" s="2"/>
      <c r="R45" s="2">
        <v>1</v>
      </c>
      <c r="S45" s="2"/>
      <c r="T45" s="2" t="s">
        <v>474</v>
      </c>
      <c r="U45" s="2"/>
      <c r="V45" s="2">
        <v>1</v>
      </c>
      <c r="W45" s="2" t="s">
        <v>474</v>
      </c>
      <c r="X45" s="2"/>
      <c r="Y45" s="2"/>
      <c r="Z45" s="2"/>
      <c r="AA45" s="2"/>
      <c r="AB45" s="2">
        <v>1</v>
      </c>
      <c r="AC45" s="2">
        <v>1</v>
      </c>
      <c r="AD45" s="2"/>
      <c r="AE45" s="2"/>
      <c r="AF45" s="2"/>
      <c r="AG45">
        <v>1</v>
      </c>
      <c r="AK45">
        <v>30</v>
      </c>
    </row>
    <row r="46" spans="1:37" x14ac:dyDescent="0.3">
      <c r="A46" s="2" t="s">
        <v>39</v>
      </c>
      <c r="B46" s="15" t="s">
        <v>739</v>
      </c>
      <c r="C46" s="15"/>
      <c r="D46" s="2"/>
      <c r="E46" s="2"/>
      <c r="F46" s="2">
        <v>3.79</v>
      </c>
      <c r="G46" s="2" t="s">
        <v>36</v>
      </c>
      <c r="H46" s="11">
        <v>-1</v>
      </c>
      <c r="I46">
        <v>-1</v>
      </c>
      <c r="J46" s="2"/>
      <c r="K46">
        <v>2.6316666666666668</v>
      </c>
      <c r="L46">
        <v>5.9266157452083332</v>
      </c>
      <c r="M46" s="2"/>
      <c r="N46" s="2"/>
      <c r="O46" s="2"/>
      <c r="P46" s="2"/>
      <c r="Q46" s="2"/>
      <c r="R46" s="2"/>
      <c r="S46" s="2"/>
      <c r="T46" s="2" t="s">
        <v>474</v>
      </c>
      <c r="U46" s="2"/>
      <c r="V46" s="2">
        <v>1</v>
      </c>
      <c r="W46" s="2" t="s">
        <v>474</v>
      </c>
      <c r="X46" s="2"/>
      <c r="Y46" s="2"/>
      <c r="Z46" s="2"/>
      <c r="AA46" s="2"/>
      <c r="AB46" s="2"/>
      <c r="AC46" s="2"/>
      <c r="AD46" s="2"/>
      <c r="AE46" s="2"/>
      <c r="AF46" s="2"/>
      <c r="AK46">
        <v>30</v>
      </c>
    </row>
    <row r="47" spans="1:37" x14ac:dyDescent="0.3">
      <c r="A47" s="2" t="s">
        <v>40</v>
      </c>
      <c r="B47" s="15" t="s">
        <v>740</v>
      </c>
      <c r="C47" s="15"/>
      <c r="D47" s="2"/>
      <c r="E47" s="2"/>
      <c r="F47" s="2">
        <v>3.85</v>
      </c>
      <c r="G47" s="2" t="s">
        <v>36</v>
      </c>
      <c r="H47" s="11" t="s">
        <v>570</v>
      </c>
      <c r="I47" t="s">
        <v>651</v>
      </c>
      <c r="J47" s="2"/>
      <c r="K47">
        <v>2.6270833333333332</v>
      </c>
      <c r="L47">
        <v>5.9103362479166668</v>
      </c>
      <c r="M47" s="2"/>
      <c r="N47" s="2"/>
      <c r="O47" s="2"/>
      <c r="P47" s="2"/>
      <c r="Q47" s="2"/>
      <c r="R47" s="2">
        <v>1</v>
      </c>
      <c r="S47" s="2"/>
      <c r="T47" s="2" t="s">
        <v>474</v>
      </c>
      <c r="U47" s="2"/>
      <c r="V47" s="2">
        <v>1</v>
      </c>
      <c r="W47" s="2" t="s">
        <v>474</v>
      </c>
      <c r="X47" s="2"/>
      <c r="Y47" s="2"/>
      <c r="Z47" s="2"/>
      <c r="AA47" s="2"/>
      <c r="AB47" s="2"/>
      <c r="AC47" s="2"/>
      <c r="AD47" s="2"/>
      <c r="AE47" s="2"/>
      <c r="AF47" s="2"/>
      <c r="AK47">
        <v>30</v>
      </c>
    </row>
    <row r="48" spans="1:37" x14ac:dyDescent="0.3">
      <c r="A48" s="2" t="s">
        <v>41</v>
      </c>
      <c r="B48" s="15" t="s">
        <v>741</v>
      </c>
      <c r="C48" s="15"/>
      <c r="D48" s="2"/>
      <c r="E48" s="2"/>
      <c r="F48" s="2">
        <v>3.95</v>
      </c>
      <c r="G48" s="2" t="s">
        <v>36</v>
      </c>
      <c r="H48" s="11" t="s">
        <v>571</v>
      </c>
      <c r="I48" t="s">
        <v>652</v>
      </c>
      <c r="J48" s="2"/>
      <c r="K48">
        <v>2.6473684210526311</v>
      </c>
      <c r="L48">
        <v>5.9525974578947363</v>
      </c>
      <c r="M48" s="2"/>
      <c r="N48" s="2"/>
      <c r="O48" s="2"/>
      <c r="P48" s="2"/>
      <c r="Q48" s="2"/>
      <c r="R48" s="2"/>
      <c r="S48" s="2"/>
      <c r="T48" s="2" t="s">
        <v>474</v>
      </c>
      <c r="U48" s="2"/>
      <c r="V48" s="2">
        <v>1</v>
      </c>
      <c r="W48" s="2" t="s">
        <v>474</v>
      </c>
      <c r="X48" s="2"/>
      <c r="Y48" s="2"/>
      <c r="Z48" s="2"/>
      <c r="AA48" s="2"/>
      <c r="AB48" s="2"/>
      <c r="AC48" s="2">
        <v>1</v>
      </c>
      <c r="AD48" s="2"/>
      <c r="AE48" s="2"/>
      <c r="AF48" s="2"/>
      <c r="AG48">
        <v>1</v>
      </c>
      <c r="AK48">
        <v>24</v>
      </c>
    </row>
    <row r="49" spans="1:37" x14ac:dyDescent="0.3">
      <c r="A49" s="2" t="s">
        <v>39</v>
      </c>
      <c r="B49" s="15" t="s">
        <v>739</v>
      </c>
      <c r="C49" s="15"/>
      <c r="D49" s="2"/>
      <c r="E49" s="2"/>
      <c r="F49" s="2">
        <v>3.79</v>
      </c>
      <c r="G49" s="2" t="s">
        <v>36</v>
      </c>
      <c r="H49" s="11">
        <v>-1</v>
      </c>
      <c r="I49">
        <v>-1</v>
      </c>
      <c r="J49" s="2"/>
      <c r="K49">
        <v>2.6316666666666668</v>
      </c>
      <c r="L49">
        <v>5.9266157452083332</v>
      </c>
      <c r="M49" s="2"/>
      <c r="N49" s="2"/>
      <c r="O49" s="2"/>
      <c r="P49" s="2"/>
      <c r="Q49" s="2"/>
      <c r="R49" s="2"/>
      <c r="S49" s="2"/>
      <c r="T49" s="2" t="s">
        <v>474</v>
      </c>
      <c r="U49" s="2"/>
      <c r="V49" s="2">
        <v>1</v>
      </c>
      <c r="W49" s="2" t="s">
        <v>474</v>
      </c>
      <c r="X49" s="2"/>
      <c r="Y49" s="2"/>
      <c r="Z49" s="2"/>
      <c r="AA49" s="2"/>
      <c r="AB49" s="2"/>
      <c r="AC49" s="2">
        <v>1</v>
      </c>
      <c r="AD49" s="2"/>
      <c r="AE49" s="2"/>
      <c r="AF49" s="2"/>
      <c r="AG49">
        <v>1</v>
      </c>
      <c r="AK49">
        <v>30</v>
      </c>
    </row>
    <row r="50" spans="1:37" x14ac:dyDescent="0.3">
      <c r="A50" s="2" t="s">
        <v>42</v>
      </c>
      <c r="B50" s="15" t="s">
        <v>742</v>
      </c>
      <c r="C50" s="15"/>
      <c r="D50" s="2"/>
      <c r="E50" s="2"/>
      <c r="F50" s="2">
        <v>3.82</v>
      </c>
      <c r="G50" s="2" t="s">
        <v>36</v>
      </c>
      <c r="H50" s="11">
        <v>-1</v>
      </c>
      <c r="I50">
        <v>-1</v>
      </c>
      <c r="J50" s="2"/>
      <c r="K50">
        <v>2.6295833333333332</v>
      </c>
      <c r="L50">
        <v>5.9184746406250008</v>
      </c>
      <c r="M50" s="2"/>
      <c r="N50" s="2"/>
      <c r="O50" s="2"/>
      <c r="P50" s="2"/>
      <c r="Q50" s="2"/>
      <c r="R50" s="2"/>
      <c r="S50" s="2"/>
      <c r="T50" s="2" t="s">
        <v>474</v>
      </c>
      <c r="U50" s="2"/>
      <c r="V50" s="2">
        <v>1</v>
      </c>
      <c r="W50" s="2" t="s">
        <v>474</v>
      </c>
      <c r="X50" s="2"/>
      <c r="Y50" s="2"/>
      <c r="Z50" s="2"/>
      <c r="AA50" s="2"/>
      <c r="AB50" s="2"/>
      <c r="AC50" s="2">
        <v>1</v>
      </c>
      <c r="AD50" s="2"/>
      <c r="AE50" s="2"/>
      <c r="AF50" s="2"/>
      <c r="AG50">
        <v>1</v>
      </c>
      <c r="AK50">
        <v>30</v>
      </c>
    </row>
    <row r="51" spans="1:37" x14ac:dyDescent="0.3">
      <c r="A51" s="2" t="s">
        <v>40</v>
      </c>
      <c r="B51" s="15" t="s">
        <v>740</v>
      </c>
      <c r="C51" s="15"/>
      <c r="D51" s="2"/>
      <c r="E51" s="2"/>
      <c r="F51" s="2">
        <v>3.85</v>
      </c>
      <c r="G51" s="2" t="s">
        <v>36</v>
      </c>
      <c r="H51" s="11" t="s">
        <v>570</v>
      </c>
      <c r="I51" t="s">
        <v>651</v>
      </c>
      <c r="J51" s="2"/>
      <c r="K51">
        <v>2.6270833333333332</v>
      </c>
      <c r="L51">
        <v>5.9103362479166668</v>
      </c>
      <c r="M51" s="2"/>
      <c r="N51" s="2"/>
      <c r="O51" s="2"/>
      <c r="P51" s="2"/>
      <c r="Q51" s="2"/>
      <c r="R51" s="2"/>
      <c r="S51" s="2"/>
      <c r="T51" s="2" t="s">
        <v>474</v>
      </c>
      <c r="U51" s="2"/>
      <c r="V51" s="2">
        <v>1</v>
      </c>
      <c r="W51" s="2" t="s">
        <v>474</v>
      </c>
      <c r="X51" s="2"/>
      <c r="Y51" s="2"/>
      <c r="Z51" s="2"/>
      <c r="AA51" s="2"/>
      <c r="AB51" s="2"/>
      <c r="AC51" s="2">
        <v>1</v>
      </c>
      <c r="AD51" s="2"/>
      <c r="AE51" s="2"/>
      <c r="AF51" s="2"/>
      <c r="AG51">
        <v>1</v>
      </c>
      <c r="AK51">
        <v>30</v>
      </c>
    </row>
    <row r="52" spans="1:37" x14ac:dyDescent="0.3">
      <c r="A52" s="2" t="s">
        <v>43</v>
      </c>
      <c r="B52" s="15" t="s">
        <v>743</v>
      </c>
      <c r="C52" s="15"/>
      <c r="D52" s="2"/>
      <c r="E52" s="2"/>
      <c r="F52" s="2">
        <v>4.07</v>
      </c>
      <c r="G52" s="2" t="s">
        <v>36</v>
      </c>
      <c r="H52" s="11" t="s">
        <v>572</v>
      </c>
      <c r="I52">
        <v>-1</v>
      </c>
      <c r="J52" s="2"/>
      <c r="K52">
        <v>2.623684210526315</v>
      </c>
      <c r="L52">
        <v>5.9521582263157891</v>
      </c>
      <c r="M52" s="2"/>
      <c r="N52" s="2"/>
      <c r="O52" s="2"/>
      <c r="P52" s="2"/>
      <c r="Q52" s="2"/>
      <c r="R52" s="2"/>
      <c r="S52" s="2"/>
      <c r="T52" s="2" t="s">
        <v>474</v>
      </c>
      <c r="U52" s="2"/>
      <c r="V52" s="2">
        <v>1</v>
      </c>
      <c r="W52" s="2" t="s">
        <v>474</v>
      </c>
      <c r="X52" s="2"/>
      <c r="Y52" s="2"/>
      <c r="Z52" s="2"/>
      <c r="AA52" s="2"/>
      <c r="AB52" s="2"/>
      <c r="AC52" s="2">
        <v>1</v>
      </c>
      <c r="AD52" s="2"/>
      <c r="AE52" s="2"/>
      <c r="AF52" s="2"/>
      <c r="AG52">
        <v>1</v>
      </c>
      <c r="AK52">
        <v>24</v>
      </c>
    </row>
    <row r="53" spans="1:37" x14ac:dyDescent="0.3">
      <c r="A53" s="2" t="s">
        <v>37</v>
      </c>
      <c r="B53" s="15" t="s">
        <v>737</v>
      </c>
      <c r="C53" s="15"/>
      <c r="D53" s="2"/>
      <c r="E53" s="2"/>
      <c r="F53" s="2">
        <v>4.04</v>
      </c>
      <c r="G53" s="2" t="s">
        <v>36</v>
      </c>
      <c r="H53" s="11" t="s">
        <v>568</v>
      </c>
      <c r="I53" t="s">
        <v>649</v>
      </c>
      <c r="J53" s="2"/>
      <c r="K53">
        <v>2.614583333333333</v>
      </c>
      <c r="L53">
        <v>5.9505645781250003</v>
      </c>
      <c r="M53" s="2"/>
      <c r="N53" s="2"/>
      <c r="O53" s="2"/>
      <c r="P53" s="2"/>
      <c r="Q53" s="2"/>
      <c r="R53" s="2"/>
      <c r="S53" s="2"/>
      <c r="T53" s="2" t="s">
        <v>474</v>
      </c>
      <c r="U53" s="2"/>
      <c r="V53" s="2">
        <v>1</v>
      </c>
      <c r="W53" s="2" t="s">
        <v>474</v>
      </c>
      <c r="X53" s="2"/>
      <c r="Y53" s="2"/>
      <c r="Z53" s="2"/>
      <c r="AA53" s="2"/>
      <c r="AB53" s="2"/>
      <c r="AC53" s="2"/>
      <c r="AD53" s="2"/>
      <c r="AE53" s="2"/>
      <c r="AF53" s="2"/>
      <c r="AK53">
        <v>30</v>
      </c>
    </row>
    <row r="54" spans="1:37" x14ac:dyDescent="0.3">
      <c r="A54" s="2" t="s">
        <v>38</v>
      </c>
      <c r="B54" s="15" t="s">
        <v>738</v>
      </c>
      <c r="C54" s="15"/>
      <c r="D54" s="2"/>
      <c r="E54" s="2"/>
      <c r="F54" s="2">
        <v>3.87</v>
      </c>
      <c r="G54" s="2" t="s">
        <v>36</v>
      </c>
      <c r="H54" s="11" t="s">
        <v>569</v>
      </c>
      <c r="I54" t="s">
        <v>650</v>
      </c>
      <c r="J54" s="2"/>
      <c r="K54">
        <v>2.6020833333333329</v>
      </c>
      <c r="L54">
        <v>5.9098726145833336</v>
      </c>
      <c r="M54" s="2"/>
      <c r="N54" s="2"/>
      <c r="O54" s="2"/>
      <c r="P54" s="2"/>
      <c r="Q54" s="2"/>
      <c r="R54" s="2"/>
      <c r="S54" s="2"/>
      <c r="T54" s="2" t="s">
        <v>474</v>
      </c>
      <c r="U54" s="2"/>
      <c r="V54" s="2">
        <v>1</v>
      </c>
      <c r="W54" s="2" t="s">
        <v>474</v>
      </c>
      <c r="X54" s="2"/>
      <c r="Y54" s="2"/>
      <c r="Z54" s="2"/>
      <c r="AA54" s="2"/>
      <c r="AB54" s="2"/>
      <c r="AC54" s="2"/>
      <c r="AD54" s="2"/>
      <c r="AE54" s="2"/>
      <c r="AF54" s="2"/>
      <c r="AK54">
        <v>30</v>
      </c>
    </row>
    <row r="55" spans="1:37" x14ac:dyDescent="0.3">
      <c r="A55" s="2" t="s">
        <v>44</v>
      </c>
      <c r="B55" s="15" t="s">
        <v>744</v>
      </c>
      <c r="C55" s="15"/>
      <c r="D55" s="2"/>
      <c r="E55" s="2"/>
      <c r="F55" s="2">
        <v>3.4</v>
      </c>
      <c r="G55" s="2" t="s">
        <v>36</v>
      </c>
      <c r="H55" s="11" t="s">
        <v>573</v>
      </c>
      <c r="I55">
        <v>-1</v>
      </c>
      <c r="J55" s="2"/>
      <c r="K55">
        <v>2.521176470588236</v>
      </c>
      <c r="L55">
        <v>5.6898745917647062</v>
      </c>
      <c r="M55" s="2"/>
      <c r="N55" s="2"/>
      <c r="O55" s="2"/>
      <c r="P55" s="2"/>
      <c r="Q55" s="2"/>
      <c r="R55" s="2"/>
      <c r="S55" s="2"/>
      <c r="T55" s="2" t="s">
        <v>474</v>
      </c>
      <c r="U55" s="2"/>
      <c r="V55" s="2">
        <v>1</v>
      </c>
      <c r="W55" s="2" t="s">
        <v>474</v>
      </c>
      <c r="X55" s="2"/>
      <c r="Y55" s="2"/>
      <c r="Z55" s="2"/>
      <c r="AA55" s="2"/>
      <c r="AB55" s="2"/>
      <c r="AC55" s="2"/>
      <c r="AD55" s="2"/>
      <c r="AE55" s="2"/>
      <c r="AF55" s="2"/>
      <c r="AK55">
        <v>20</v>
      </c>
    </row>
    <row r="56" spans="1:37" x14ac:dyDescent="0.3">
      <c r="A56" s="2" t="s">
        <v>34</v>
      </c>
      <c r="B56" s="15" t="s">
        <v>735</v>
      </c>
      <c r="C56" s="15"/>
      <c r="D56" s="2"/>
      <c r="E56" s="2"/>
      <c r="F56" s="2">
        <v>3.2</v>
      </c>
      <c r="G56" s="2" t="s">
        <v>36</v>
      </c>
      <c r="H56" s="11" t="s">
        <v>566</v>
      </c>
      <c r="I56" t="s">
        <v>647</v>
      </c>
      <c r="J56" s="2"/>
      <c r="K56">
        <v>2.500833333333333</v>
      </c>
      <c r="L56">
        <v>5.6917605187500007</v>
      </c>
      <c r="M56" s="2"/>
      <c r="N56" s="2"/>
      <c r="O56" s="2"/>
      <c r="P56" s="2"/>
      <c r="Q56" s="2"/>
      <c r="R56" s="2"/>
      <c r="S56" s="2"/>
      <c r="T56" s="2" t="s">
        <v>474</v>
      </c>
      <c r="U56" s="2"/>
      <c r="V56" s="2">
        <v>1</v>
      </c>
      <c r="W56" s="2" t="s">
        <v>474</v>
      </c>
      <c r="X56" s="2"/>
      <c r="Y56" s="2"/>
      <c r="Z56" s="2"/>
      <c r="AA56" s="2"/>
      <c r="AB56" s="2"/>
      <c r="AC56" s="2"/>
      <c r="AD56" s="2"/>
      <c r="AE56" s="2"/>
      <c r="AF56" s="2"/>
      <c r="AK56">
        <v>14</v>
      </c>
    </row>
    <row r="57" spans="1:37" x14ac:dyDescent="0.3">
      <c r="A57" s="2" t="s">
        <v>45</v>
      </c>
      <c r="B57" s="15" t="s">
        <v>745</v>
      </c>
      <c r="C57" s="15"/>
      <c r="D57" s="2"/>
      <c r="E57" s="2"/>
      <c r="F57" s="2">
        <v>3.3</v>
      </c>
      <c r="G57" s="2" t="s">
        <v>36</v>
      </c>
      <c r="H57" s="11" t="s">
        <v>574</v>
      </c>
      <c r="I57">
        <v>-1</v>
      </c>
      <c r="J57" s="2"/>
      <c r="K57">
        <v>2.5188235294117649</v>
      </c>
      <c r="L57">
        <v>5.720303876470588</v>
      </c>
      <c r="M57" s="2"/>
      <c r="N57" s="2"/>
      <c r="O57" s="2"/>
      <c r="P57" s="2"/>
      <c r="Q57" s="2"/>
      <c r="R57" s="2"/>
      <c r="S57" s="2"/>
      <c r="T57" s="2" t="s">
        <v>474</v>
      </c>
      <c r="U57" s="2"/>
      <c r="V57" s="2">
        <v>1</v>
      </c>
      <c r="W57" s="2" t="s">
        <v>474</v>
      </c>
      <c r="X57" s="2"/>
      <c r="Y57" s="2"/>
      <c r="Z57" s="2"/>
      <c r="AA57" s="2"/>
      <c r="AB57" s="2"/>
      <c r="AC57" s="2"/>
      <c r="AD57" s="2"/>
      <c r="AE57" s="2"/>
      <c r="AF57" s="2"/>
      <c r="AK57">
        <v>20</v>
      </c>
    </row>
    <row r="58" spans="1:37" x14ac:dyDescent="0.3">
      <c r="A58" s="2" t="s">
        <v>46</v>
      </c>
      <c r="B58" s="15" t="s">
        <v>746</v>
      </c>
      <c r="C58" s="15"/>
      <c r="D58" s="2"/>
      <c r="E58" s="2"/>
      <c r="F58" s="2">
        <v>3.8</v>
      </c>
      <c r="G58" s="2" t="s">
        <v>36</v>
      </c>
      <c r="H58" s="11" t="s">
        <v>575</v>
      </c>
      <c r="I58" t="s">
        <v>653</v>
      </c>
      <c r="J58" s="2"/>
      <c r="K58">
        <v>2.669090909090909</v>
      </c>
      <c r="L58">
        <v>5.9831974772727277</v>
      </c>
      <c r="M58" s="2"/>
      <c r="N58" s="2"/>
      <c r="O58" s="2"/>
      <c r="P58" s="2"/>
      <c r="Q58" s="2"/>
      <c r="R58" s="2"/>
      <c r="S58" s="2"/>
      <c r="T58" s="2" t="s">
        <v>474</v>
      </c>
      <c r="U58" s="2"/>
      <c r="V58" s="2">
        <v>1</v>
      </c>
      <c r="W58" s="2" t="s">
        <v>474</v>
      </c>
      <c r="X58" s="2"/>
      <c r="Y58" s="2"/>
      <c r="Z58" s="2"/>
      <c r="AA58" s="2"/>
      <c r="AB58" s="2"/>
      <c r="AC58" s="2"/>
      <c r="AD58" s="2"/>
      <c r="AE58" s="2"/>
      <c r="AF58" s="2"/>
      <c r="AK58">
        <v>14</v>
      </c>
    </row>
    <row r="59" spans="1:37" x14ac:dyDescent="0.3">
      <c r="A59" s="2" t="s">
        <v>47</v>
      </c>
      <c r="B59" s="15" t="s">
        <v>747</v>
      </c>
      <c r="C59" s="15"/>
      <c r="D59" s="2"/>
      <c r="E59" s="2"/>
      <c r="F59" s="2">
        <v>3.8</v>
      </c>
      <c r="G59" s="2" t="s">
        <v>36</v>
      </c>
      <c r="H59" s="11">
        <v>-1</v>
      </c>
      <c r="I59">
        <v>-1</v>
      </c>
      <c r="J59" s="2"/>
      <c r="K59">
        <v>2.6511111111111112</v>
      </c>
      <c r="L59">
        <v>5.9544359512962952</v>
      </c>
      <c r="M59" s="2"/>
      <c r="N59" s="2"/>
      <c r="O59" s="2"/>
      <c r="P59" s="2"/>
      <c r="Q59" s="2"/>
      <c r="R59" s="2"/>
      <c r="S59" s="2"/>
      <c r="T59" s="2" t="s">
        <v>474</v>
      </c>
      <c r="U59" s="2"/>
      <c r="V59" s="2">
        <v>1</v>
      </c>
      <c r="W59" s="2" t="s">
        <v>474</v>
      </c>
      <c r="X59" s="2"/>
      <c r="Y59" s="2"/>
      <c r="Z59" s="2"/>
      <c r="AA59" s="2"/>
      <c r="AB59" s="2"/>
      <c r="AC59" s="2"/>
      <c r="AD59" s="2"/>
      <c r="AE59" s="2"/>
      <c r="AF59" s="2"/>
      <c r="AK59">
        <v>34</v>
      </c>
    </row>
    <row r="60" spans="1:37" x14ac:dyDescent="0.3">
      <c r="A60" s="2" t="s">
        <v>40</v>
      </c>
      <c r="B60" s="15" t="s">
        <v>740</v>
      </c>
      <c r="C60" s="15"/>
      <c r="D60" s="2"/>
      <c r="E60" s="2"/>
      <c r="F60" s="2">
        <v>3.85</v>
      </c>
      <c r="G60" s="2" t="s">
        <v>36</v>
      </c>
      <c r="H60" s="11" t="s">
        <v>570</v>
      </c>
      <c r="I60" t="s">
        <v>651</v>
      </c>
      <c r="J60" s="2"/>
      <c r="K60">
        <v>2.6270833333333332</v>
      </c>
      <c r="L60">
        <v>5.9103362479166668</v>
      </c>
      <c r="M60" s="2"/>
      <c r="N60" s="2"/>
      <c r="O60" s="2"/>
      <c r="P60" s="2"/>
      <c r="Q60" s="2"/>
      <c r="R60" s="2"/>
      <c r="S60" s="2"/>
      <c r="T60" s="2" t="s">
        <v>474</v>
      </c>
      <c r="U60" s="2"/>
      <c r="V60" s="2">
        <v>1</v>
      </c>
      <c r="W60" s="2" t="s">
        <v>474</v>
      </c>
      <c r="X60" s="2"/>
      <c r="Y60" s="2"/>
      <c r="Z60" s="2"/>
      <c r="AA60" s="2"/>
      <c r="AB60" s="2"/>
      <c r="AC60" s="2"/>
      <c r="AD60" s="2"/>
      <c r="AE60" s="2"/>
      <c r="AF60" s="2"/>
      <c r="AK60">
        <v>30</v>
      </c>
    </row>
    <row r="61" spans="1:37" x14ac:dyDescent="0.3">
      <c r="A61" s="2" t="s">
        <v>48</v>
      </c>
      <c r="B61" s="15" t="s">
        <v>748</v>
      </c>
      <c r="C61" s="15"/>
      <c r="D61" s="2"/>
      <c r="E61" s="2"/>
      <c r="F61" s="2">
        <v>4.3</v>
      </c>
      <c r="G61" s="2" t="s">
        <v>36</v>
      </c>
      <c r="H61" s="11" t="s">
        <v>576</v>
      </c>
      <c r="I61" t="s">
        <v>654</v>
      </c>
      <c r="J61" s="2"/>
      <c r="K61">
        <v>2.6618181818181821</v>
      </c>
      <c r="L61">
        <v>6.0537295018181814</v>
      </c>
      <c r="M61" s="2"/>
      <c r="N61" s="2"/>
      <c r="O61" s="2"/>
      <c r="P61" s="2"/>
      <c r="Q61" s="2"/>
      <c r="R61" s="2"/>
      <c r="S61" s="2"/>
      <c r="T61" s="2" t="s">
        <v>474</v>
      </c>
      <c r="U61" s="2"/>
      <c r="V61" s="2">
        <v>1</v>
      </c>
      <c r="W61" s="2" t="s">
        <v>474</v>
      </c>
      <c r="X61" s="2"/>
      <c r="Y61" s="2"/>
      <c r="Z61" s="2"/>
      <c r="AA61" s="2"/>
      <c r="AB61" s="2"/>
      <c r="AC61" s="2"/>
      <c r="AD61" s="2"/>
      <c r="AE61" s="2"/>
      <c r="AF61" s="2"/>
      <c r="AK61">
        <v>14</v>
      </c>
    </row>
    <row r="62" spans="1:37" x14ac:dyDescent="0.3">
      <c r="A62" s="2" t="s">
        <v>49</v>
      </c>
      <c r="B62" s="15" t="s">
        <v>749</v>
      </c>
      <c r="C62" s="15"/>
      <c r="D62" s="2"/>
      <c r="E62" s="2"/>
      <c r="F62" s="2">
        <v>4</v>
      </c>
      <c r="G62" s="2" t="s">
        <v>36</v>
      </c>
      <c r="H62" s="11" t="s">
        <v>577</v>
      </c>
      <c r="I62" t="s">
        <v>655</v>
      </c>
      <c r="J62" s="2"/>
      <c r="K62">
        <v>2.6527272727272728</v>
      </c>
      <c r="L62">
        <v>6.0182046818181814</v>
      </c>
      <c r="M62" s="2"/>
      <c r="N62" s="2"/>
      <c r="O62" s="2"/>
      <c r="P62" s="2"/>
      <c r="Q62" s="2"/>
      <c r="R62" s="2"/>
      <c r="S62" s="2"/>
      <c r="T62" s="2" t="s">
        <v>474</v>
      </c>
      <c r="U62" s="2"/>
      <c r="V62" s="2">
        <v>1</v>
      </c>
      <c r="W62" s="2" t="s">
        <v>474</v>
      </c>
      <c r="X62" s="2"/>
      <c r="Y62" s="2"/>
      <c r="Z62" s="2"/>
      <c r="AA62" s="2"/>
      <c r="AB62" s="2"/>
      <c r="AC62" s="2"/>
      <c r="AD62" s="2"/>
      <c r="AE62" s="2"/>
      <c r="AF62" s="2"/>
      <c r="AK62">
        <v>14</v>
      </c>
    </row>
    <row r="63" spans="1:37" x14ac:dyDescent="0.3">
      <c r="A63" s="2" t="s">
        <v>38</v>
      </c>
      <c r="B63" s="15" t="s">
        <v>738</v>
      </c>
      <c r="C63" s="15"/>
      <c r="D63" s="2"/>
      <c r="E63" s="2"/>
      <c r="F63" s="2">
        <v>3.91</v>
      </c>
      <c r="G63" s="2" t="s">
        <v>36</v>
      </c>
      <c r="H63" s="11" t="s">
        <v>569</v>
      </c>
      <c r="I63" t="s">
        <v>650</v>
      </c>
      <c r="J63" s="2"/>
      <c r="K63">
        <v>2.6020833333333329</v>
      </c>
      <c r="L63">
        <v>5.9098726145833336</v>
      </c>
      <c r="M63" s="2"/>
      <c r="N63" s="2"/>
      <c r="O63" s="2"/>
      <c r="P63" s="2"/>
      <c r="Q63" s="2"/>
      <c r="R63" s="2"/>
      <c r="S63" s="2"/>
      <c r="T63" s="2" t="s">
        <v>474</v>
      </c>
      <c r="U63" s="2"/>
      <c r="V63" s="2">
        <v>1</v>
      </c>
      <c r="W63" s="2" t="s">
        <v>474</v>
      </c>
      <c r="X63" s="2"/>
      <c r="Y63" s="2"/>
      <c r="Z63" s="2"/>
      <c r="AA63" s="2"/>
      <c r="AB63" s="2"/>
      <c r="AC63" s="2"/>
      <c r="AD63" s="2"/>
      <c r="AE63" s="2"/>
      <c r="AF63" s="2"/>
      <c r="AK63">
        <v>30</v>
      </c>
    </row>
    <row r="64" spans="1:37" x14ac:dyDescent="0.3">
      <c r="A64" s="2" t="s">
        <v>51</v>
      </c>
      <c r="B64" s="15" t="s">
        <v>727</v>
      </c>
      <c r="C64" s="15"/>
      <c r="D64" s="2"/>
      <c r="E64" s="2"/>
      <c r="F64" s="2">
        <v>5.5</v>
      </c>
      <c r="G64" s="2" t="s">
        <v>52</v>
      </c>
      <c r="H64" s="11" t="s">
        <v>560</v>
      </c>
      <c r="I64" t="s">
        <v>641</v>
      </c>
      <c r="J64" s="2"/>
      <c r="K64">
        <v>2.7821428571428579</v>
      </c>
      <c r="L64">
        <v>6.2021612289285706</v>
      </c>
      <c r="M64" s="2"/>
      <c r="N64" s="2"/>
      <c r="O64" s="2"/>
      <c r="P64" s="2"/>
      <c r="Q64" s="2"/>
      <c r="R64" s="2"/>
      <c r="S64" s="2">
        <v>1</v>
      </c>
      <c r="T64" s="2" t="s">
        <v>474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K64">
        <v>18</v>
      </c>
    </row>
    <row r="65" spans="1:37" x14ac:dyDescent="0.3">
      <c r="A65" s="2" t="s">
        <v>53</v>
      </c>
      <c r="B65" s="15" t="s">
        <v>750</v>
      </c>
      <c r="C65" s="15"/>
      <c r="D65" s="2"/>
      <c r="E65" s="2"/>
      <c r="F65" s="2">
        <v>1.96</v>
      </c>
      <c r="G65" s="2" t="s">
        <v>54</v>
      </c>
      <c r="H65" s="11" t="s">
        <v>578</v>
      </c>
      <c r="I65">
        <v>-1</v>
      </c>
      <c r="J65" s="2"/>
      <c r="K65">
        <v>2.633</v>
      </c>
      <c r="L65">
        <v>5.9240260669999998</v>
      </c>
      <c r="M65" s="2"/>
      <c r="N65" s="2"/>
      <c r="O65" s="2"/>
      <c r="P65" s="2"/>
      <c r="Q65" s="2" t="s">
        <v>454</v>
      </c>
      <c r="R65" s="2"/>
      <c r="S65" s="2">
        <v>1</v>
      </c>
      <c r="T65" s="2" t="s">
        <v>474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K65">
        <v>12</v>
      </c>
    </row>
    <row r="66" spans="1:37" x14ac:dyDescent="0.3">
      <c r="A66" s="2" t="s">
        <v>44</v>
      </c>
      <c r="B66" s="15" t="s">
        <v>744</v>
      </c>
      <c r="C66" s="15"/>
      <c r="D66" s="2"/>
      <c r="E66" s="2"/>
      <c r="F66" s="2">
        <v>3.63</v>
      </c>
      <c r="G66" s="2" t="s">
        <v>55</v>
      </c>
      <c r="H66" s="11" t="s">
        <v>573</v>
      </c>
      <c r="I66">
        <v>-1</v>
      </c>
      <c r="J66" s="2"/>
      <c r="K66">
        <v>2.521176470588236</v>
      </c>
      <c r="L66">
        <v>5.6898745917647062</v>
      </c>
      <c r="M66" s="2"/>
      <c r="N66" s="2">
        <v>3.8769</v>
      </c>
      <c r="O66" s="2">
        <v>3.8769</v>
      </c>
      <c r="P66" s="2">
        <v>29.824000000000002</v>
      </c>
      <c r="Q66" s="2" t="s">
        <v>450</v>
      </c>
      <c r="R66" s="2">
        <v>1</v>
      </c>
      <c r="S66" s="2"/>
      <c r="T66" s="2" t="s">
        <v>474</v>
      </c>
      <c r="U66" s="2"/>
      <c r="V66" s="2"/>
      <c r="W66" s="2"/>
      <c r="X66" s="2"/>
      <c r="Y66" s="2"/>
      <c r="Z66" s="2">
        <v>1</v>
      </c>
      <c r="AA66" s="2"/>
      <c r="AB66" s="2">
        <v>1</v>
      </c>
      <c r="AC66" s="2">
        <v>1</v>
      </c>
      <c r="AD66" s="2"/>
      <c r="AE66" s="2"/>
      <c r="AF66" s="2"/>
      <c r="AG66">
        <v>1</v>
      </c>
      <c r="AK66">
        <v>20</v>
      </c>
    </row>
    <row r="67" spans="1:37" x14ac:dyDescent="0.3">
      <c r="A67" s="2" t="s">
        <v>701</v>
      </c>
      <c r="B67" s="19" t="s">
        <v>922</v>
      </c>
      <c r="C67" s="15"/>
      <c r="D67" s="2"/>
      <c r="E67" s="2"/>
      <c r="F67" s="2">
        <v>2.67</v>
      </c>
      <c r="G67" s="2" t="s">
        <v>55</v>
      </c>
      <c r="H67" s="11">
        <v>-1</v>
      </c>
      <c r="I67">
        <v>-1</v>
      </c>
      <c r="J67" s="2"/>
      <c r="K67">
        <v>2.673474320241692</v>
      </c>
      <c r="L67">
        <v>6.086490604281928</v>
      </c>
      <c r="M67" s="2"/>
      <c r="N67" s="2">
        <v>3.8079999999999998</v>
      </c>
      <c r="O67" s="2">
        <v>3.8079999999999998</v>
      </c>
      <c r="P67" s="2">
        <v>28.87</v>
      </c>
      <c r="Q67" s="2" t="s">
        <v>450</v>
      </c>
      <c r="R67" s="2">
        <v>1</v>
      </c>
      <c r="S67" s="2"/>
      <c r="T67" s="2" t="s">
        <v>474</v>
      </c>
      <c r="U67" s="2"/>
      <c r="V67" s="2"/>
      <c r="W67" s="2"/>
      <c r="X67" s="2"/>
      <c r="Y67" s="2"/>
      <c r="Z67" s="2">
        <v>1</v>
      </c>
      <c r="AA67" s="2"/>
      <c r="AB67" s="2">
        <v>1</v>
      </c>
      <c r="AC67" s="2">
        <v>1</v>
      </c>
      <c r="AD67" s="2"/>
      <c r="AE67" s="2"/>
      <c r="AF67" s="2"/>
      <c r="AG67">
        <v>1</v>
      </c>
      <c r="AK67">
        <v>20</v>
      </c>
    </row>
    <row r="68" spans="1:37" x14ac:dyDescent="0.3">
      <c r="A68" s="2" t="s">
        <v>44</v>
      </c>
      <c r="B68" s="19" t="s">
        <v>744</v>
      </c>
      <c r="C68" s="15"/>
      <c r="D68" s="2" t="s">
        <v>700</v>
      </c>
      <c r="E68" s="2" t="s">
        <v>1097</v>
      </c>
      <c r="F68" s="2">
        <v>3.59</v>
      </c>
      <c r="G68" s="2" t="s">
        <v>55</v>
      </c>
      <c r="H68" s="11" t="s">
        <v>573</v>
      </c>
      <c r="I68">
        <v>-1</v>
      </c>
      <c r="J68" s="2"/>
      <c r="K68">
        <v>2.521176470588236</v>
      </c>
      <c r="L68">
        <v>5.6898745917647062</v>
      </c>
      <c r="M68" s="2"/>
      <c r="N68" s="2">
        <f xml:space="preserve"> 3.857</f>
        <v>3.8570000000000002</v>
      </c>
      <c r="O68" s="2">
        <f xml:space="preserve"> 3.857</f>
        <v>3.8570000000000002</v>
      </c>
      <c r="P68" s="2">
        <v>14.692</v>
      </c>
      <c r="Q68" s="2" t="s">
        <v>449</v>
      </c>
      <c r="R68" s="2">
        <v>1</v>
      </c>
      <c r="S68" s="2"/>
      <c r="T68" s="2" t="s">
        <v>474</v>
      </c>
      <c r="U68" s="2"/>
      <c r="V68" s="2"/>
      <c r="W68" s="2"/>
      <c r="X68" s="2"/>
      <c r="Y68" s="2"/>
      <c r="Z68" s="2">
        <v>1</v>
      </c>
      <c r="AA68" s="2"/>
      <c r="AB68" s="2">
        <v>1</v>
      </c>
      <c r="AC68" s="2">
        <v>1</v>
      </c>
      <c r="AD68" s="2"/>
      <c r="AE68" s="2"/>
      <c r="AF68" s="2">
        <v>1</v>
      </c>
      <c r="AG68">
        <v>1</v>
      </c>
      <c r="AJ68">
        <v>1</v>
      </c>
      <c r="AK68">
        <v>20</v>
      </c>
    </row>
    <row r="69" spans="1:37" s="1" customFormat="1" x14ac:dyDescent="0.3">
      <c r="A69" s="2" t="s">
        <v>108</v>
      </c>
      <c r="B69" s="15" t="s">
        <v>751</v>
      </c>
      <c r="C69" s="15"/>
      <c r="D69" s="2"/>
      <c r="E69" s="2"/>
      <c r="F69" s="2">
        <v>3.55</v>
      </c>
      <c r="G69" s="2" t="s">
        <v>457</v>
      </c>
      <c r="H69" s="11" t="s">
        <v>579</v>
      </c>
      <c r="I69" t="s">
        <v>656</v>
      </c>
      <c r="J69" s="2"/>
      <c r="K69">
        <v>2.8410526315789468</v>
      </c>
      <c r="L69">
        <v>6.1729587136842099</v>
      </c>
      <c r="M69" s="2"/>
      <c r="N69" s="2">
        <f>5.45</f>
        <v>5.45</v>
      </c>
      <c r="O69" s="2">
        <v>5.4059999999999997</v>
      </c>
      <c r="P69" s="2">
        <v>32.832000000000001</v>
      </c>
      <c r="Q69" s="2"/>
      <c r="R69" s="2">
        <v>1</v>
      </c>
      <c r="S69" s="2"/>
      <c r="T69" s="2" t="s">
        <v>474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K69">
        <v>24</v>
      </c>
    </row>
    <row r="70" spans="1:37" x14ac:dyDescent="0.3">
      <c r="A70" s="2" t="s">
        <v>56</v>
      </c>
      <c r="B70" s="15" t="s">
        <v>752</v>
      </c>
      <c r="C70" s="15"/>
      <c r="D70" s="2"/>
      <c r="E70" s="2"/>
      <c r="F70" s="2">
        <v>2.34</v>
      </c>
      <c r="G70" s="2" t="s">
        <v>457</v>
      </c>
      <c r="H70" s="11">
        <v>-1</v>
      </c>
      <c r="I70">
        <v>-1</v>
      </c>
      <c r="J70" s="2"/>
      <c r="K70">
        <v>2.8706666666666671</v>
      </c>
      <c r="L70">
        <v>6.2652784753333339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K70">
        <v>20</v>
      </c>
    </row>
    <row r="71" spans="1:37" x14ac:dyDescent="0.3">
      <c r="A71" s="2" t="s">
        <v>56</v>
      </c>
      <c r="B71" s="19" t="s">
        <v>752</v>
      </c>
      <c r="C71" s="15"/>
      <c r="D71" s="2" t="s">
        <v>702</v>
      </c>
      <c r="E71" s="2" t="s">
        <v>1097</v>
      </c>
      <c r="F71" s="2">
        <v>1.64</v>
      </c>
      <c r="G71" s="2" t="s">
        <v>457</v>
      </c>
      <c r="H71" s="11">
        <v>-1</v>
      </c>
      <c r="I71">
        <v>-1</v>
      </c>
      <c r="J71" s="2"/>
      <c r="K71">
        <v>2.8706666666666671</v>
      </c>
      <c r="L71">
        <v>6.2652784753333339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K71">
        <v>20</v>
      </c>
    </row>
    <row r="72" spans="1:37" x14ac:dyDescent="0.3">
      <c r="A72" s="2" t="s">
        <v>187</v>
      </c>
      <c r="B72" s="15" t="s">
        <v>753</v>
      </c>
      <c r="C72" s="15"/>
      <c r="D72" s="2"/>
      <c r="E72" s="2"/>
      <c r="F72" s="2">
        <v>4.5999999999999996</v>
      </c>
      <c r="G72" s="2" t="s">
        <v>58</v>
      </c>
      <c r="H72" s="11" t="s">
        <v>580</v>
      </c>
      <c r="I72" t="s">
        <v>657</v>
      </c>
      <c r="J72" s="2"/>
      <c r="K72">
        <v>2.6345454545454552</v>
      </c>
      <c r="L72">
        <v>6.036062318181818</v>
      </c>
      <c r="M72" s="2"/>
      <c r="N72" s="2"/>
      <c r="O72" s="2"/>
      <c r="P72" s="2"/>
      <c r="Q72" s="2"/>
      <c r="R72" s="2"/>
      <c r="S72" s="2"/>
      <c r="T72" s="2"/>
      <c r="U72" s="2"/>
      <c r="V72" s="2">
        <v>0.9</v>
      </c>
      <c r="W72" s="2">
        <v>1</v>
      </c>
      <c r="X72" s="2"/>
      <c r="Y72" s="2"/>
      <c r="Z72" s="2"/>
      <c r="AA72" s="2"/>
      <c r="AB72" s="2"/>
      <c r="AC72" s="2">
        <v>1</v>
      </c>
      <c r="AD72" s="2">
        <v>1</v>
      </c>
      <c r="AE72" s="2"/>
      <c r="AF72" s="2"/>
      <c r="AG72">
        <v>1</v>
      </c>
      <c r="AH72">
        <v>1</v>
      </c>
      <c r="AK72">
        <v>14</v>
      </c>
    </row>
    <row r="73" spans="1:37" x14ac:dyDescent="0.3">
      <c r="A73" s="2" t="s">
        <v>49</v>
      </c>
      <c r="B73" s="15" t="s">
        <v>749</v>
      </c>
      <c r="C73" s="15"/>
      <c r="D73" s="2"/>
      <c r="E73" s="2"/>
      <c r="F73" s="2">
        <v>3.9</v>
      </c>
      <c r="G73" s="2" t="s">
        <v>58</v>
      </c>
      <c r="H73" s="11" t="s">
        <v>577</v>
      </c>
      <c r="I73" t="s">
        <v>655</v>
      </c>
      <c r="J73" s="2"/>
      <c r="K73">
        <v>2.6527272727272728</v>
      </c>
      <c r="L73">
        <v>6.0182046818181814</v>
      </c>
      <c r="M73" s="2"/>
      <c r="N73" s="2"/>
      <c r="O73" s="2"/>
      <c r="P73" s="2"/>
      <c r="Q73" s="2"/>
      <c r="R73" s="2"/>
      <c r="S73" s="2"/>
      <c r="T73" s="2"/>
      <c r="U73" s="2"/>
      <c r="V73" s="2">
        <v>0.7</v>
      </c>
      <c r="W73" s="2">
        <v>1</v>
      </c>
      <c r="X73" s="2"/>
      <c r="Y73" s="2"/>
      <c r="Z73" s="2"/>
      <c r="AA73" s="2"/>
      <c r="AB73" s="2"/>
      <c r="AC73" s="2">
        <v>1</v>
      </c>
      <c r="AD73" s="2">
        <v>1</v>
      </c>
      <c r="AE73" s="2"/>
      <c r="AF73" s="2"/>
      <c r="AG73">
        <v>1</v>
      </c>
      <c r="AH73">
        <v>1</v>
      </c>
      <c r="AK73">
        <v>14</v>
      </c>
    </row>
    <row r="74" spans="1:37" x14ac:dyDescent="0.3">
      <c r="A74" s="2" t="s">
        <v>57</v>
      </c>
      <c r="B74" s="15" t="s">
        <v>754</v>
      </c>
      <c r="C74" s="15"/>
      <c r="D74" s="2"/>
      <c r="E74" s="2"/>
      <c r="F74" s="2">
        <v>3.6</v>
      </c>
      <c r="G74" s="2" t="s">
        <v>58</v>
      </c>
      <c r="H74" s="11" t="s">
        <v>581</v>
      </c>
      <c r="I74" t="s">
        <v>658</v>
      </c>
      <c r="J74" s="2"/>
      <c r="K74">
        <v>2.6749999999999998</v>
      </c>
      <c r="L74">
        <v>5.9690498749999996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K74">
        <v>2</v>
      </c>
    </row>
    <row r="75" spans="1:37" x14ac:dyDescent="0.3">
      <c r="A75" s="2" t="s">
        <v>59</v>
      </c>
      <c r="B75" s="15" t="s">
        <v>755</v>
      </c>
      <c r="C75" s="15"/>
      <c r="D75" s="2"/>
      <c r="E75" s="2"/>
      <c r="F75" s="2">
        <v>4.2</v>
      </c>
      <c r="G75" s="2" t="s">
        <v>58</v>
      </c>
      <c r="H75" s="11">
        <v>-1</v>
      </c>
      <c r="I75">
        <v>-1</v>
      </c>
      <c r="J75" s="2"/>
      <c r="K75">
        <v>2.6207407407407408</v>
      </c>
      <c r="L75">
        <v>5.9672971914814816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>
        <v>1</v>
      </c>
      <c r="AD75" s="2"/>
      <c r="AE75" s="2"/>
      <c r="AF75" s="2"/>
      <c r="AG75">
        <v>1</v>
      </c>
      <c r="AK75">
        <v>34</v>
      </c>
    </row>
    <row r="76" spans="1:37" x14ac:dyDescent="0.3">
      <c r="A76" s="2" t="s">
        <v>60</v>
      </c>
      <c r="B76" s="15" t="s">
        <v>756</v>
      </c>
      <c r="C76" s="15"/>
      <c r="D76" s="2"/>
      <c r="E76" s="2"/>
      <c r="F76" s="2">
        <v>3.55</v>
      </c>
      <c r="G76" s="2" t="s">
        <v>58</v>
      </c>
      <c r="H76" s="11">
        <v>-1</v>
      </c>
      <c r="I76">
        <v>-1</v>
      </c>
      <c r="J76" s="2"/>
      <c r="K76">
        <v>2.642962962962963</v>
      </c>
      <c r="L76">
        <v>5.9454711914814808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>
        <v>1</v>
      </c>
      <c r="AD76" s="2"/>
      <c r="AE76" s="2"/>
      <c r="AF76" s="2"/>
      <c r="AG76">
        <v>1</v>
      </c>
      <c r="AK76">
        <v>34</v>
      </c>
    </row>
    <row r="77" spans="1:37" x14ac:dyDescent="0.3">
      <c r="A77" s="2" t="s">
        <v>61</v>
      </c>
      <c r="B77" s="15" t="s">
        <v>757</v>
      </c>
      <c r="C77" s="15"/>
      <c r="D77" s="2"/>
      <c r="E77" s="2"/>
      <c r="F77" s="2">
        <v>2.54</v>
      </c>
      <c r="G77" s="2" t="s">
        <v>63</v>
      </c>
      <c r="H77" s="11" t="s">
        <v>582</v>
      </c>
      <c r="I77" t="s">
        <v>659</v>
      </c>
      <c r="J77" s="2"/>
      <c r="K77">
        <v>2.4571428571428569</v>
      </c>
      <c r="L77">
        <v>5.6224409357142857</v>
      </c>
      <c r="M77" s="2"/>
      <c r="N77" s="2">
        <v>3.8860999999999999</v>
      </c>
      <c r="O77" s="2">
        <v>3.8860999999999999</v>
      </c>
      <c r="P77" s="2">
        <v>12.5922</v>
      </c>
      <c r="Q77" s="2" t="s">
        <v>450</v>
      </c>
      <c r="R77" s="2">
        <v>1</v>
      </c>
      <c r="S77" s="2">
        <v>1</v>
      </c>
      <c r="T77" s="2"/>
      <c r="U77" s="2"/>
      <c r="V77" s="2">
        <v>0.4</v>
      </c>
      <c r="W77" s="2">
        <v>1</v>
      </c>
      <c r="X77" s="2"/>
      <c r="Y77" s="2"/>
      <c r="Z77" s="2">
        <v>1</v>
      </c>
      <c r="AA77" s="2">
        <v>1</v>
      </c>
      <c r="AB77" s="2"/>
      <c r="AC77" s="2">
        <v>1</v>
      </c>
      <c r="AD77" s="2"/>
      <c r="AE77" s="2"/>
      <c r="AF77" s="2">
        <v>1</v>
      </c>
      <c r="AG77">
        <v>1</v>
      </c>
      <c r="AJ77">
        <v>1</v>
      </c>
      <c r="AK77">
        <v>8</v>
      </c>
    </row>
    <row r="78" spans="1:37" x14ac:dyDescent="0.3">
      <c r="A78" s="2" t="s">
        <v>62</v>
      </c>
      <c r="B78" s="19" t="s">
        <v>923</v>
      </c>
      <c r="C78" s="15"/>
      <c r="D78" s="2"/>
      <c r="E78" s="2"/>
      <c r="F78" s="2">
        <v>2.3199999999999998</v>
      </c>
      <c r="G78" s="2" t="s">
        <v>63</v>
      </c>
      <c r="H78" s="11">
        <v>-1</v>
      </c>
      <c r="I78">
        <v>-1</v>
      </c>
      <c r="J78" s="2"/>
      <c r="K78">
        <v>2.459285714285715</v>
      </c>
      <c r="L78">
        <v>5.625208883928571</v>
      </c>
      <c r="M78" s="2"/>
      <c r="N78" s="2">
        <v>3.8915000000000002</v>
      </c>
      <c r="O78" s="2">
        <v>3.8915000000000002</v>
      </c>
      <c r="P78" s="2">
        <v>12.589499999999999</v>
      </c>
      <c r="Q78" s="2" t="s">
        <v>450</v>
      </c>
      <c r="R78" s="2">
        <v>1</v>
      </c>
      <c r="S78" s="2">
        <v>1</v>
      </c>
      <c r="T78" s="2"/>
      <c r="U78" s="2"/>
      <c r="V78" s="2">
        <v>1.3</v>
      </c>
      <c r="W78" s="2">
        <v>1</v>
      </c>
      <c r="X78" s="2"/>
      <c r="Y78" s="2"/>
      <c r="Z78" s="2">
        <v>1</v>
      </c>
      <c r="AA78" s="2">
        <v>1</v>
      </c>
      <c r="AB78" s="2"/>
      <c r="AC78" s="2">
        <v>1</v>
      </c>
      <c r="AD78" s="2"/>
      <c r="AE78" s="2"/>
      <c r="AF78" s="2">
        <v>1</v>
      </c>
      <c r="AG78">
        <v>1</v>
      </c>
      <c r="AJ78">
        <v>1</v>
      </c>
      <c r="AK78">
        <v>8</v>
      </c>
    </row>
    <row r="79" spans="1:37" x14ac:dyDescent="0.3">
      <c r="A79" s="2" t="s">
        <v>912</v>
      </c>
      <c r="B79" s="19" t="s">
        <v>924</v>
      </c>
      <c r="C79" s="15"/>
      <c r="D79" s="2"/>
      <c r="E79" s="2"/>
      <c r="F79" s="2">
        <v>2.2200000000000002</v>
      </c>
      <c r="G79" s="2" t="s">
        <v>63</v>
      </c>
      <c r="H79" s="11">
        <v>-1</v>
      </c>
      <c r="I79">
        <v>-1</v>
      </c>
      <c r="J79" s="2"/>
      <c r="K79">
        <v>2.4614285714285709</v>
      </c>
      <c r="L79">
        <v>5.627976832142858</v>
      </c>
      <c r="M79" s="2"/>
      <c r="N79" s="2">
        <v>3.8965000000000001</v>
      </c>
      <c r="O79" s="2">
        <v>3.8965000000000001</v>
      </c>
      <c r="P79" s="2">
        <v>12.6137</v>
      </c>
      <c r="Q79" s="2" t="s">
        <v>450</v>
      </c>
      <c r="R79" s="2">
        <v>1</v>
      </c>
      <c r="S79" s="2">
        <v>1</v>
      </c>
      <c r="T79" s="2"/>
      <c r="U79" s="2"/>
      <c r="V79" s="2">
        <v>3.2</v>
      </c>
      <c r="W79" s="2">
        <v>1</v>
      </c>
      <c r="X79" s="2"/>
      <c r="Y79" s="2"/>
      <c r="Z79" s="2">
        <v>1</v>
      </c>
      <c r="AA79" s="2">
        <v>1</v>
      </c>
      <c r="AB79" s="2"/>
      <c r="AC79" s="2">
        <v>1</v>
      </c>
      <c r="AD79" s="2"/>
      <c r="AE79" s="2"/>
      <c r="AF79" s="2">
        <v>1</v>
      </c>
      <c r="AG79">
        <v>1</v>
      </c>
      <c r="AJ79">
        <v>1</v>
      </c>
      <c r="AK79">
        <v>8</v>
      </c>
    </row>
    <row r="80" spans="1:37" x14ac:dyDescent="0.3">
      <c r="A80" s="2" t="s">
        <v>913</v>
      </c>
      <c r="B80" s="19" t="s">
        <v>925</v>
      </c>
      <c r="C80" s="15"/>
      <c r="D80" s="2"/>
      <c r="E80" s="2"/>
      <c r="F80" s="2">
        <v>2.16</v>
      </c>
      <c r="G80" s="2" t="s">
        <v>63</v>
      </c>
      <c r="H80" s="11">
        <v>-1</v>
      </c>
      <c r="I80">
        <v>-1</v>
      </c>
      <c r="J80" s="2"/>
      <c r="K80">
        <v>2.463571428571429</v>
      </c>
      <c r="L80">
        <v>5.6307447803571433</v>
      </c>
      <c r="M80" s="2"/>
      <c r="N80" s="2">
        <v>3.9016999999999999</v>
      </c>
      <c r="O80" s="2">
        <v>3.9016999999999999</v>
      </c>
      <c r="P80" s="2">
        <v>12.593500000000001</v>
      </c>
      <c r="Q80" s="2" t="s">
        <v>450</v>
      </c>
      <c r="R80" s="2">
        <v>1</v>
      </c>
      <c r="S80" s="2">
        <v>1</v>
      </c>
      <c r="T80" s="2"/>
      <c r="U80" s="2"/>
      <c r="V80" s="2">
        <v>3.4</v>
      </c>
      <c r="W80" s="2">
        <v>1</v>
      </c>
      <c r="X80" s="2"/>
      <c r="Y80" s="2"/>
      <c r="Z80" s="2">
        <v>1</v>
      </c>
      <c r="AA80" s="2">
        <v>1</v>
      </c>
      <c r="AB80" s="2"/>
      <c r="AC80" s="2">
        <v>1</v>
      </c>
      <c r="AD80" s="2"/>
      <c r="AE80" s="2"/>
      <c r="AF80" s="2">
        <v>1</v>
      </c>
      <c r="AG80">
        <v>1</v>
      </c>
      <c r="AJ80">
        <v>1</v>
      </c>
      <c r="AK80">
        <v>8</v>
      </c>
    </row>
    <row r="81" spans="1:37" x14ac:dyDescent="0.3">
      <c r="A81" s="2" t="s">
        <v>914</v>
      </c>
      <c r="B81" s="19" t="s">
        <v>926</v>
      </c>
      <c r="C81" s="15"/>
      <c r="D81" s="2"/>
      <c r="E81" s="2"/>
      <c r="F81" s="2">
        <v>2.1</v>
      </c>
      <c r="G81" s="2" t="s">
        <v>63</v>
      </c>
      <c r="H81" s="11">
        <v>-1</v>
      </c>
      <c r="I81">
        <v>-1</v>
      </c>
      <c r="J81" s="2"/>
      <c r="K81">
        <v>2.4657142857142862</v>
      </c>
      <c r="L81">
        <v>5.6335127285714286</v>
      </c>
      <c r="M81" s="2"/>
      <c r="N81" s="2">
        <v>3.9022000000000001</v>
      </c>
      <c r="O81" s="2">
        <v>3.9022000000000001</v>
      </c>
      <c r="P81" s="2">
        <v>12.6189</v>
      </c>
      <c r="Q81" s="2" t="s">
        <v>450</v>
      </c>
      <c r="R81" s="2">
        <v>1</v>
      </c>
      <c r="S81" s="2">
        <v>1</v>
      </c>
      <c r="T81" s="2"/>
      <c r="U81" s="2"/>
      <c r="V81" s="2">
        <v>3.8</v>
      </c>
      <c r="W81" s="2">
        <v>1</v>
      </c>
      <c r="X81" s="2"/>
      <c r="Y81" s="2"/>
      <c r="Z81" s="2">
        <v>1</v>
      </c>
      <c r="AA81" s="2">
        <v>1</v>
      </c>
      <c r="AB81" s="2"/>
      <c r="AC81" s="2">
        <v>1</v>
      </c>
      <c r="AD81" s="2"/>
      <c r="AE81" s="2"/>
      <c r="AF81" s="2">
        <v>1</v>
      </c>
      <c r="AG81">
        <v>1</v>
      </c>
      <c r="AJ81">
        <v>1</v>
      </c>
      <c r="AK81">
        <v>8</v>
      </c>
    </row>
    <row r="82" spans="1:37" x14ac:dyDescent="0.3">
      <c r="A82" s="2" t="s">
        <v>915</v>
      </c>
      <c r="B82" s="19" t="s">
        <v>927</v>
      </c>
      <c r="C82" s="15"/>
      <c r="D82" s="2"/>
      <c r="E82" s="2"/>
      <c r="F82" s="2">
        <v>2.08</v>
      </c>
      <c r="G82" s="2" t="s">
        <v>63</v>
      </c>
      <c r="H82" s="11">
        <v>-1</v>
      </c>
      <c r="I82">
        <v>-1</v>
      </c>
      <c r="J82" s="2"/>
      <c r="K82">
        <v>2.467857142857143</v>
      </c>
      <c r="L82">
        <v>5.6362806767857148</v>
      </c>
      <c r="M82" s="2"/>
      <c r="N82" s="2">
        <v>3.9043999999999999</v>
      </c>
      <c r="O82" s="2">
        <v>3.9043999999999999</v>
      </c>
      <c r="P82" s="2">
        <v>12.6092</v>
      </c>
      <c r="Q82" s="2" t="s">
        <v>450</v>
      </c>
      <c r="R82" s="2">
        <v>1</v>
      </c>
      <c r="S82" s="2">
        <v>1</v>
      </c>
      <c r="T82" s="2"/>
      <c r="U82" s="2"/>
      <c r="V82" s="2">
        <v>4.2</v>
      </c>
      <c r="W82" s="2">
        <v>1</v>
      </c>
      <c r="X82" s="2"/>
      <c r="Y82" s="2"/>
      <c r="Z82" s="2">
        <v>1</v>
      </c>
      <c r="AA82" s="2">
        <v>1</v>
      </c>
      <c r="AB82" s="2"/>
      <c r="AC82" s="2">
        <v>1</v>
      </c>
      <c r="AD82" s="2"/>
      <c r="AE82" s="2"/>
      <c r="AF82" s="2">
        <v>1</v>
      </c>
      <c r="AG82">
        <v>1</v>
      </c>
      <c r="AJ82">
        <v>1</v>
      </c>
      <c r="AK82">
        <v>8</v>
      </c>
    </row>
    <row r="83" spans="1:37" x14ac:dyDescent="0.3">
      <c r="A83" s="2" t="s">
        <v>217</v>
      </c>
      <c r="B83" s="19" t="s">
        <v>758</v>
      </c>
      <c r="C83" s="15"/>
      <c r="D83" s="2"/>
      <c r="E83" s="2"/>
      <c r="F83" s="2">
        <v>4.0999999999999996</v>
      </c>
      <c r="G83" s="2" t="s">
        <v>65</v>
      </c>
      <c r="H83" s="11" t="s">
        <v>611</v>
      </c>
      <c r="I83" t="s">
        <v>660</v>
      </c>
      <c r="J83" s="2"/>
      <c r="K83">
        <v>2.6056249999999999</v>
      </c>
      <c r="L83">
        <v>5.9703320286696879</v>
      </c>
      <c r="M83" s="2"/>
      <c r="N83" s="2">
        <v>3.87</v>
      </c>
      <c r="O83" s="2">
        <v>3.87</v>
      </c>
      <c r="P83" s="2">
        <v>15.1</v>
      </c>
      <c r="Q83" s="2" t="s">
        <v>449</v>
      </c>
      <c r="R83" s="2">
        <v>1</v>
      </c>
      <c r="S83" s="2">
        <v>1</v>
      </c>
      <c r="T83" s="2"/>
      <c r="U83" s="2"/>
      <c r="V83" s="2"/>
      <c r="W83" s="2">
        <v>1</v>
      </c>
      <c r="X83" s="2"/>
      <c r="Y83" s="2"/>
      <c r="Z83" s="2"/>
      <c r="AA83" s="2"/>
      <c r="AB83" s="2">
        <v>1</v>
      </c>
      <c r="AC83" s="2"/>
      <c r="AD83" s="2"/>
      <c r="AE83" s="2"/>
      <c r="AF83" s="2"/>
      <c r="AK83">
        <v>20</v>
      </c>
    </row>
    <row r="84" spans="1:37" x14ac:dyDescent="0.3">
      <c r="A84" s="2" t="s">
        <v>703</v>
      </c>
      <c r="B84" s="19" t="s">
        <v>928</v>
      </c>
      <c r="C84" s="2" t="s">
        <v>705</v>
      </c>
      <c r="D84" s="2"/>
      <c r="E84" s="2"/>
      <c r="F84" s="2">
        <v>4.3</v>
      </c>
      <c r="G84" s="2" t="s">
        <v>65</v>
      </c>
      <c r="H84" s="14" t="s">
        <v>707</v>
      </c>
      <c r="I84">
        <v>7221084</v>
      </c>
      <c r="J84" s="2"/>
      <c r="K84">
        <v>2.6235072281583909</v>
      </c>
      <c r="L84">
        <v>6.0278785903935539</v>
      </c>
      <c r="M84" s="2"/>
      <c r="N84" s="2"/>
      <c r="O84" s="2"/>
      <c r="P84" s="2">
        <v>17.2</v>
      </c>
      <c r="Q84" s="2"/>
      <c r="R84" s="2">
        <v>1</v>
      </c>
      <c r="S84" s="2">
        <v>1</v>
      </c>
      <c r="T84" s="2"/>
      <c r="U84" s="2"/>
      <c r="V84" s="2"/>
      <c r="W84" s="2">
        <v>1</v>
      </c>
      <c r="X84" s="2"/>
      <c r="Y84" s="2"/>
      <c r="Z84" s="2"/>
      <c r="AA84" s="2"/>
      <c r="AB84" s="2">
        <v>1</v>
      </c>
      <c r="AC84" s="2"/>
      <c r="AD84" s="2"/>
      <c r="AE84" s="2"/>
      <c r="AF84" s="2"/>
      <c r="AK84">
        <v>20</v>
      </c>
    </row>
    <row r="85" spans="1:37" x14ac:dyDescent="0.3">
      <c r="A85" s="2" t="s">
        <v>704</v>
      </c>
      <c r="B85" s="19" t="s">
        <v>929</v>
      </c>
      <c r="C85" s="2" t="s">
        <v>706</v>
      </c>
      <c r="D85" s="2"/>
      <c r="E85" s="2"/>
      <c r="F85" s="2">
        <v>4.2</v>
      </c>
      <c r="G85" s="2" t="s">
        <v>65</v>
      </c>
      <c r="H85" s="11">
        <v>-1</v>
      </c>
      <c r="I85">
        <v>-1</v>
      </c>
      <c r="J85" s="2"/>
      <c r="K85">
        <v>2.671675977653631</v>
      </c>
      <c r="L85">
        <v>6.2243029613210306</v>
      </c>
      <c r="M85" s="2"/>
      <c r="N85" s="2"/>
      <c r="O85" s="2"/>
      <c r="P85" s="2">
        <v>14.4</v>
      </c>
      <c r="Q85" s="2"/>
      <c r="R85" s="2">
        <v>1</v>
      </c>
      <c r="S85" s="2">
        <v>1</v>
      </c>
      <c r="T85" s="2"/>
      <c r="U85" s="2"/>
      <c r="V85" s="2"/>
      <c r="W85" s="2">
        <v>1</v>
      </c>
      <c r="X85" s="2"/>
      <c r="Y85" s="2"/>
      <c r="Z85" s="2"/>
      <c r="AA85" s="2"/>
      <c r="AB85" s="2"/>
      <c r="AC85" s="2"/>
      <c r="AD85" s="2"/>
      <c r="AE85" s="2"/>
      <c r="AF85" s="2"/>
      <c r="AK85">
        <v>20</v>
      </c>
    </row>
    <row r="86" spans="1:37" x14ac:dyDescent="0.3">
      <c r="A86" s="2" t="s">
        <v>884</v>
      </c>
      <c r="B86" s="19" t="s">
        <v>930</v>
      </c>
      <c r="C86" s="2" t="s">
        <v>883</v>
      </c>
      <c r="D86" s="2"/>
      <c r="E86" s="2"/>
      <c r="F86" s="2">
        <v>4</v>
      </c>
      <c r="G86" s="2" t="s">
        <v>65</v>
      </c>
      <c r="H86" s="11">
        <v>-1</v>
      </c>
      <c r="I86">
        <v>-1</v>
      </c>
      <c r="J86" s="2"/>
      <c r="K86">
        <v>2.6937500000000001</v>
      </c>
      <c r="L86">
        <v>6.2824412981156881</v>
      </c>
      <c r="M86" s="2"/>
      <c r="N86" s="2"/>
      <c r="O86" s="2"/>
      <c r="P86" s="2">
        <v>28.5</v>
      </c>
      <c r="Q86" s="2"/>
      <c r="R86" s="2">
        <v>1</v>
      </c>
      <c r="S86" s="2">
        <v>1</v>
      </c>
      <c r="T86" s="2"/>
      <c r="U86" s="2"/>
      <c r="V86" s="2"/>
      <c r="W86" s="2">
        <v>1</v>
      </c>
      <c r="X86" s="2"/>
      <c r="Y86" s="2"/>
      <c r="Z86" s="2"/>
      <c r="AA86" s="2"/>
      <c r="AB86" s="2"/>
      <c r="AC86" s="2"/>
      <c r="AD86" s="2"/>
      <c r="AE86" s="2"/>
      <c r="AF86" s="2"/>
      <c r="AK86">
        <v>20</v>
      </c>
    </row>
    <row r="87" spans="1:37" x14ac:dyDescent="0.3">
      <c r="A87" s="2" t="s">
        <v>66</v>
      </c>
      <c r="B87" s="15" t="s">
        <v>759</v>
      </c>
      <c r="C87" s="15"/>
      <c r="D87" s="2"/>
      <c r="E87" s="2"/>
      <c r="F87" s="2">
        <v>2.62</v>
      </c>
      <c r="G87" s="2" t="s">
        <v>67</v>
      </c>
      <c r="H87" s="11" t="s">
        <v>583</v>
      </c>
      <c r="I87" t="s">
        <v>661</v>
      </c>
      <c r="J87" s="2"/>
      <c r="K87">
        <v>2.8395833333333331</v>
      </c>
      <c r="L87">
        <v>6.168614470625001</v>
      </c>
      <c r="M87" s="2"/>
      <c r="N87" s="2">
        <v>5.4580000000000002</v>
      </c>
      <c r="O87" s="2">
        <v>5.4210000000000003</v>
      </c>
      <c r="P87" s="2">
        <v>41.02</v>
      </c>
      <c r="Q87" s="2" t="s">
        <v>460</v>
      </c>
      <c r="R87" s="2">
        <v>1</v>
      </c>
      <c r="S87" s="2"/>
      <c r="T87" s="2"/>
      <c r="U87" s="2"/>
      <c r="V87" s="2"/>
      <c r="W87" s="2">
        <v>1</v>
      </c>
      <c r="X87" s="2"/>
      <c r="Y87" s="2"/>
      <c r="Z87" s="2"/>
      <c r="AA87" s="2"/>
      <c r="AB87" s="2">
        <v>1</v>
      </c>
      <c r="AC87" s="2">
        <v>1</v>
      </c>
      <c r="AD87" s="2"/>
      <c r="AE87" s="2">
        <v>1</v>
      </c>
      <c r="AF87" s="2"/>
      <c r="AG87">
        <v>1</v>
      </c>
      <c r="AI87">
        <v>1</v>
      </c>
      <c r="AK87">
        <v>30</v>
      </c>
    </row>
    <row r="88" spans="1:37" x14ac:dyDescent="0.3">
      <c r="A88" s="2" t="s">
        <v>68</v>
      </c>
      <c r="B88" s="15" t="s">
        <v>760</v>
      </c>
      <c r="C88" s="15"/>
      <c r="D88" s="2"/>
      <c r="E88" s="2"/>
      <c r="F88" s="2">
        <v>2.67</v>
      </c>
      <c r="G88" s="2" t="s">
        <v>67</v>
      </c>
      <c r="H88" s="11">
        <v>-1</v>
      </c>
      <c r="I88">
        <v>-1</v>
      </c>
      <c r="J88" s="2"/>
      <c r="K88">
        <v>2.80125</v>
      </c>
      <c r="L88">
        <v>6.1250013054166672</v>
      </c>
      <c r="M88" s="2"/>
      <c r="N88" s="2">
        <v>5.4359999999999999</v>
      </c>
      <c r="O88" s="2">
        <v>5.42</v>
      </c>
      <c r="P88" s="2">
        <v>41.19</v>
      </c>
      <c r="Q88" s="2" t="s">
        <v>460</v>
      </c>
      <c r="R88" s="2">
        <v>1</v>
      </c>
      <c r="S88" s="2"/>
      <c r="T88" s="2"/>
      <c r="U88" s="2"/>
      <c r="V88" s="2"/>
      <c r="W88" s="2">
        <v>1</v>
      </c>
      <c r="X88" s="2"/>
      <c r="Y88" s="2"/>
      <c r="Z88" s="2"/>
      <c r="AA88" s="2"/>
      <c r="AB88" s="2">
        <v>1</v>
      </c>
      <c r="AC88" s="2">
        <v>1</v>
      </c>
      <c r="AD88" s="2"/>
      <c r="AE88" s="2">
        <v>1</v>
      </c>
      <c r="AF88" s="2"/>
      <c r="AG88">
        <v>1</v>
      </c>
      <c r="AI88">
        <v>1</v>
      </c>
      <c r="AK88">
        <v>30</v>
      </c>
    </row>
    <row r="89" spans="1:37" x14ac:dyDescent="0.3">
      <c r="A89" s="2" t="s">
        <v>69</v>
      </c>
      <c r="B89" s="15" t="s">
        <v>761</v>
      </c>
      <c r="C89" s="15"/>
      <c r="D89" s="2"/>
      <c r="E89" s="2"/>
      <c r="F89" s="2">
        <v>2.71</v>
      </c>
      <c r="G89" s="2" t="s">
        <v>67</v>
      </c>
      <c r="H89" s="11">
        <v>-1</v>
      </c>
      <c r="I89">
        <v>-1</v>
      </c>
      <c r="J89" s="2"/>
      <c r="K89">
        <v>2.762916666666666</v>
      </c>
      <c r="L89">
        <v>6.0813881402083334</v>
      </c>
      <c r="M89" s="2"/>
      <c r="N89" s="2">
        <v>5.4370000000000003</v>
      </c>
      <c r="O89" s="2">
        <v>5.4359999999999999</v>
      </c>
      <c r="P89" s="2">
        <v>41.29</v>
      </c>
      <c r="Q89" s="2" t="s">
        <v>460</v>
      </c>
      <c r="R89" s="2">
        <v>1</v>
      </c>
      <c r="S89" s="2"/>
      <c r="T89" s="2"/>
      <c r="U89" s="2"/>
      <c r="V89" s="2"/>
      <c r="W89" s="2">
        <v>1</v>
      </c>
      <c r="X89" s="2"/>
      <c r="Y89" s="2"/>
      <c r="Z89" s="2"/>
      <c r="AA89" s="2"/>
      <c r="AB89" s="2">
        <v>1</v>
      </c>
      <c r="AC89" s="2">
        <v>1</v>
      </c>
      <c r="AD89" s="2"/>
      <c r="AE89" s="2">
        <v>1</v>
      </c>
      <c r="AF89" s="2"/>
      <c r="AG89">
        <v>1</v>
      </c>
      <c r="AI89">
        <v>1</v>
      </c>
      <c r="AK89">
        <v>30</v>
      </c>
    </row>
    <row r="90" spans="1:37" x14ac:dyDescent="0.3">
      <c r="A90" s="2" t="s">
        <v>70</v>
      </c>
      <c r="B90" s="15" t="s">
        <v>762</v>
      </c>
      <c r="C90" s="15"/>
      <c r="D90" s="2"/>
      <c r="E90" s="2"/>
      <c r="F90" s="2">
        <v>2.75</v>
      </c>
      <c r="G90" s="2" t="s">
        <v>71</v>
      </c>
      <c r="H90" s="11" t="s">
        <v>584</v>
      </c>
      <c r="I90" t="s">
        <v>662</v>
      </c>
      <c r="J90" s="2"/>
      <c r="K90">
        <v>3.0044444444444438</v>
      </c>
      <c r="L90">
        <v>6.4228342255555546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K90">
        <v>12</v>
      </c>
    </row>
    <row r="91" spans="1:37" x14ac:dyDescent="0.3">
      <c r="A91" s="2" t="s">
        <v>72</v>
      </c>
      <c r="B91" s="15" t="s">
        <v>763</v>
      </c>
      <c r="C91" s="15"/>
      <c r="D91" s="2"/>
      <c r="E91" s="2"/>
      <c r="F91" s="2">
        <v>3.59</v>
      </c>
      <c r="G91" s="2" t="s">
        <v>78</v>
      </c>
      <c r="H91" s="11" t="s">
        <v>585</v>
      </c>
      <c r="I91" t="s">
        <v>663</v>
      </c>
      <c r="J91" s="2"/>
      <c r="K91">
        <v>2.46</v>
      </c>
      <c r="L91">
        <v>5.5854910899999997</v>
      </c>
      <c r="M91" s="2"/>
      <c r="N91" s="2"/>
      <c r="O91" s="2"/>
      <c r="P91" s="2"/>
      <c r="Q91" s="2"/>
      <c r="R91" s="2">
        <v>1</v>
      </c>
      <c r="S91" s="2"/>
      <c r="T91" s="2"/>
      <c r="U91" s="2"/>
      <c r="V91" s="2">
        <v>3.59</v>
      </c>
      <c r="W91" s="2"/>
      <c r="X91" s="2"/>
      <c r="Y91" s="2"/>
      <c r="Z91" s="2"/>
      <c r="AA91" s="2"/>
      <c r="AB91" s="2"/>
      <c r="AC91" s="2">
        <v>1</v>
      </c>
      <c r="AD91" s="2"/>
      <c r="AE91" s="2"/>
      <c r="AF91" s="2"/>
      <c r="AG91">
        <v>1</v>
      </c>
      <c r="AK91">
        <v>8</v>
      </c>
    </row>
    <row r="92" spans="1:37" x14ac:dyDescent="0.3">
      <c r="A92" s="2" t="s">
        <v>73</v>
      </c>
      <c r="B92" s="19" t="s">
        <v>931</v>
      </c>
      <c r="C92" s="15"/>
      <c r="D92" s="2"/>
      <c r="E92" s="2"/>
      <c r="F92" s="2">
        <v>3.74</v>
      </c>
      <c r="G92" s="2" t="s">
        <v>78</v>
      </c>
      <c r="H92" s="11">
        <v>-1</v>
      </c>
      <c r="I92">
        <v>-1</v>
      </c>
      <c r="J92" s="2"/>
      <c r="K92">
        <v>2.4569999999999999</v>
      </c>
      <c r="L92">
        <v>5.5866607328571423</v>
      </c>
      <c r="M92" s="2"/>
      <c r="N92" s="2"/>
      <c r="O92" s="2"/>
      <c r="P92" s="2"/>
      <c r="Q92" s="2"/>
      <c r="R92" s="2">
        <v>1</v>
      </c>
      <c r="S92" s="2"/>
      <c r="T92" s="2"/>
      <c r="U92" s="2"/>
      <c r="V92" s="2">
        <v>3.74</v>
      </c>
      <c r="W92" s="2"/>
      <c r="X92" s="2"/>
      <c r="Y92" s="2"/>
      <c r="Z92" s="2"/>
      <c r="AA92" s="2"/>
      <c r="AB92" s="2"/>
      <c r="AC92" s="2">
        <v>1</v>
      </c>
      <c r="AD92" s="2"/>
      <c r="AE92" s="2"/>
      <c r="AF92" s="2"/>
      <c r="AG92">
        <v>1</v>
      </c>
      <c r="AK92">
        <v>8</v>
      </c>
    </row>
    <row r="93" spans="1:37" x14ac:dyDescent="0.3">
      <c r="A93" s="2" t="s">
        <v>77</v>
      </c>
      <c r="B93" s="19" t="s">
        <v>932</v>
      </c>
      <c r="C93" s="15"/>
      <c r="D93" s="2"/>
      <c r="E93" s="2"/>
      <c r="F93" s="2">
        <v>3.82</v>
      </c>
      <c r="G93" s="2" t="s">
        <v>78</v>
      </c>
      <c r="H93" s="11">
        <v>-1</v>
      </c>
      <c r="I93">
        <v>-1</v>
      </c>
      <c r="J93" s="2"/>
      <c r="K93">
        <v>2.4510000000000001</v>
      </c>
      <c r="L93">
        <v>5.5890000185714284</v>
      </c>
      <c r="M93" s="2"/>
      <c r="N93" s="2"/>
      <c r="O93" s="2"/>
      <c r="P93" s="2"/>
      <c r="Q93" s="2"/>
      <c r="R93" s="2">
        <v>1</v>
      </c>
      <c r="S93" s="2"/>
      <c r="T93" s="2"/>
      <c r="U93" s="2"/>
      <c r="V93" s="2">
        <v>3.82</v>
      </c>
      <c r="W93" s="2"/>
      <c r="X93" s="2"/>
      <c r="Y93" s="2"/>
      <c r="Z93" s="2"/>
      <c r="AA93" s="2"/>
      <c r="AB93" s="2"/>
      <c r="AC93" s="2">
        <v>1</v>
      </c>
      <c r="AD93" s="2"/>
      <c r="AE93" s="2"/>
      <c r="AF93" s="2"/>
      <c r="AG93">
        <v>1</v>
      </c>
      <c r="AK93">
        <v>8</v>
      </c>
    </row>
    <row r="94" spans="1:37" x14ac:dyDescent="0.3">
      <c r="A94" s="2" t="s">
        <v>76</v>
      </c>
      <c r="B94" s="19" t="s">
        <v>933</v>
      </c>
      <c r="C94" s="15"/>
      <c r="D94" s="2"/>
      <c r="E94" s="2"/>
      <c r="F94" s="2">
        <v>4.16</v>
      </c>
      <c r="G94" s="2" t="s">
        <v>78</v>
      </c>
      <c r="H94" s="11">
        <v>-1</v>
      </c>
      <c r="I94">
        <v>-1</v>
      </c>
      <c r="J94" s="2"/>
      <c r="K94">
        <v>2.4449999999999998</v>
      </c>
      <c r="L94">
        <v>5.5913393042857136</v>
      </c>
      <c r="M94" s="2"/>
      <c r="N94" s="2"/>
      <c r="O94" s="2"/>
      <c r="P94" s="2"/>
      <c r="Q94" s="2"/>
      <c r="R94" s="2">
        <v>1</v>
      </c>
      <c r="S94" s="2"/>
      <c r="T94" s="2"/>
      <c r="U94" s="2"/>
      <c r="V94" s="2">
        <v>4.16</v>
      </c>
      <c r="W94" s="2"/>
      <c r="X94" s="2"/>
      <c r="Y94" s="2"/>
      <c r="Z94" s="2"/>
      <c r="AA94" s="2"/>
      <c r="AB94" s="2"/>
      <c r="AC94" s="2">
        <v>1</v>
      </c>
      <c r="AD94" s="2"/>
      <c r="AE94" s="2"/>
      <c r="AF94" s="2"/>
      <c r="AG94">
        <v>1</v>
      </c>
      <c r="AK94">
        <v>8</v>
      </c>
    </row>
    <row r="95" spans="1:37" x14ac:dyDescent="0.3">
      <c r="A95" s="2" t="s">
        <v>75</v>
      </c>
      <c r="B95" s="19" t="s">
        <v>934</v>
      </c>
      <c r="C95" s="15"/>
      <c r="D95" s="2"/>
      <c r="E95" s="2"/>
      <c r="F95" s="2">
        <v>3.52</v>
      </c>
      <c r="G95" s="2" t="s">
        <v>78</v>
      </c>
      <c r="H95" s="11">
        <v>-1</v>
      </c>
      <c r="I95">
        <v>-1</v>
      </c>
      <c r="J95" s="2"/>
      <c r="K95">
        <v>2.4390000000000001</v>
      </c>
      <c r="L95">
        <v>5.5936785899999997</v>
      </c>
      <c r="M95" s="2"/>
      <c r="N95" s="2"/>
      <c r="O95" s="2"/>
      <c r="P95" s="2"/>
      <c r="Q95" s="2"/>
      <c r="R95" s="2">
        <v>1</v>
      </c>
      <c r="S95" s="2"/>
      <c r="T95" s="2"/>
      <c r="U95" s="2"/>
      <c r="V95" s="2">
        <v>3.52</v>
      </c>
      <c r="W95" s="2"/>
      <c r="X95" s="2"/>
      <c r="Y95" s="2"/>
      <c r="Z95" s="2"/>
      <c r="AA95" s="2"/>
      <c r="AB95" s="2"/>
      <c r="AC95" s="2">
        <v>1</v>
      </c>
      <c r="AD95" s="2"/>
      <c r="AE95" s="2"/>
      <c r="AF95" s="2"/>
      <c r="AG95">
        <v>1</v>
      </c>
      <c r="AK95">
        <v>8</v>
      </c>
    </row>
    <row r="96" spans="1:37" x14ac:dyDescent="0.3">
      <c r="A96" s="2" t="s">
        <v>74</v>
      </c>
      <c r="B96" s="15" t="s">
        <v>764</v>
      </c>
      <c r="C96" s="15"/>
      <c r="D96" s="2"/>
      <c r="E96" s="2"/>
      <c r="F96" s="2">
        <v>3.43</v>
      </c>
      <c r="G96" s="2" t="s">
        <v>78</v>
      </c>
      <c r="H96" s="11">
        <v>-1</v>
      </c>
      <c r="I96">
        <v>-1</v>
      </c>
      <c r="J96" s="2"/>
      <c r="K96">
        <v>2.4300000000000002</v>
      </c>
      <c r="L96">
        <v>5.5971875185714284</v>
      </c>
      <c r="M96" s="2"/>
      <c r="N96" s="2"/>
      <c r="O96" s="2"/>
      <c r="P96" s="2"/>
      <c r="Q96" s="2"/>
      <c r="R96" s="2">
        <v>1</v>
      </c>
      <c r="S96" s="2"/>
      <c r="T96" s="2"/>
      <c r="U96" s="2"/>
      <c r="V96" s="2">
        <v>3.43</v>
      </c>
      <c r="W96" s="2"/>
      <c r="X96" s="2"/>
      <c r="Y96" s="2"/>
      <c r="Z96" s="2"/>
      <c r="AA96" s="2"/>
      <c r="AB96" s="2"/>
      <c r="AC96" s="2">
        <v>1</v>
      </c>
      <c r="AD96" s="2"/>
      <c r="AE96" s="2"/>
      <c r="AF96" s="2"/>
      <c r="AG96">
        <v>1</v>
      </c>
      <c r="AK96">
        <v>8</v>
      </c>
    </row>
    <row r="97" spans="1:37" x14ac:dyDescent="0.3">
      <c r="A97" s="2" t="s">
        <v>44</v>
      </c>
      <c r="B97" s="19" t="s">
        <v>744</v>
      </c>
      <c r="C97" s="15"/>
      <c r="D97" s="2" t="s">
        <v>700</v>
      </c>
      <c r="E97" s="2" t="s">
        <v>1097</v>
      </c>
      <c r="F97" s="2">
        <v>3.44</v>
      </c>
      <c r="G97" s="2" t="s">
        <v>79</v>
      </c>
      <c r="H97" s="11" t="s">
        <v>573</v>
      </c>
      <c r="I97">
        <v>-1</v>
      </c>
      <c r="J97" s="2"/>
      <c r="K97">
        <v>2.521176470588236</v>
      </c>
      <c r="L97">
        <v>5.6898745917647062</v>
      </c>
      <c r="M97" s="2"/>
      <c r="N97" s="2"/>
      <c r="O97" s="2"/>
      <c r="P97" s="2"/>
      <c r="Q97" s="2"/>
      <c r="R97" s="2">
        <v>1</v>
      </c>
      <c r="S97" s="2">
        <v>1</v>
      </c>
      <c r="T97" s="2"/>
      <c r="U97" s="2"/>
      <c r="V97" s="2">
        <v>4.0999999999999996</v>
      </c>
      <c r="W97" s="2">
        <v>1</v>
      </c>
      <c r="X97" s="2"/>
      <c r="Y97" s="2"/>
      <c r="Z97" s="2">
        <v>1</v>
      </c>
      <c r="AA97" s="2"/>
      <c r="AB97" s="2"/>
      <c r="AC97" s="2">
        <v>1</v>
      </c>
      <c r="AD97" s="2"/>
      <c r="AE97" s="2"/>
      <c r="AF97" s="2"/>
      <c r="AG97">
        <v>1</v>
      </c>
      <c r="AK97">
        <v>20</v>
      </c>
    </row>
    <row r="98" spans="1:37" x14ac:dyDescent="0.3">
      <c r="A98" s="2" t="s">
        <v>44</v>
      </c>
      <c r="B98" s="15" t="s">
        <v>744</v>
      </c>
      <c r="C98" s="15"/>
      <c r="D98" s="2"/>
      <c r="E98" s="2"/>
      <c r="F98" s="2">
        <v>3.69</v>
      </c>
      <c r="G98" s="2" t="s">
        <v>79</v>
      </c>
      <c r="H98" s="11" t="s">
        <v>573</v>
      </c>
      <c r="I98">
        <v>-1</v>
      </c>
      <c r="J98" s="2"/>
      <c r="K98">
        <v>2.521176470588236</v>
      </c>
      <c r="L98">
        <v>5.6898745917647062</v>
      </c>
      <c r="M98" s="2"/>
      <c r="N98" s="2">
        <v>3.87</v>
      </c>
      <c r="O98" s="2">
        <v>3.87</v>
      </c>
      <c r="P98" s="2">
        <v>29.8</v>
      </c>
      <c r="Q98" s="2" t="s">
        <v>450</v>
      </c>
      <c r="R98" s="2">
        <v>1</v>
      </c>
      <c r="S98" s="2">
        <v>1</v>
      </c>
      <c r="T98" s="2">
        <v>3</v>
      </c>
      <c r="U98" s="2"/>
      <c r="V98" s="2">
        <v>5.7</v>
      </c>
      <c r="W98" s="2">
        <v>1</v>
      </c>
      <c r="X98" s="2"/>
      <c r="Y98" s="2"/>
      <c r="Z98" s="2">
        <v>1</v>
      </c>
      <c r="AA98" s="2"/>
      <c r="AB98" s="2"/>
      <c r="AC98" s="2">
        <v>1</v>
      </c>
      <c r="AD98" s="2"/>
      <c r="AE98" s="2"/>
      <c r="AF98" s="2"/>
      <c r="AG98">
        <v>1</v>
      </c>
      <c r="AK98">
        <v>20</v>
      </c>
    </row>
    <row r="99" spans="1:37" x14ac:dyDescent="0.3">
      <c r="A99" s="2" t="s">
        <v>44</v>
      </c>
      <c r="B99" s="15" t="s">
        <v>744</v>
      </c>
      <c r="C99" s="15"/>
      <c r="D99" s="2"/>
      <c r="E99" s="2"/>
      <c r="F99" s="2">
        <v>3.78</v>
      </c>
      <c r="G99" s="2" t="s">
        <v>81</v>
      </c>
      <c r="H99" s="11" t="s">
        <v>573</v>
      </c>
      <c r="I99">
        <v>-1</v>
      </c>
      <c r="J99" s="2"/>
      <c r="K99">
        <v>2.521176470588236</v>
      </c>
      <c r="L99">
        <v>5.6898745917647062</v>
      </c>
      <c r="M99" s="2"/>
      <c r="N99" s="2">
        <v>3.859</v>
      </c>
      <c r="O99" s="2">
        <v>3.859</v>
      </c>
      <c r="P99" s="2">
        <v>29.047999999999998</v>
      </c>
      <c r="Q99" s="2" t="s">
        <v>450</v>
      </c>
      <c r="R99" s="2">
        <v>1</v>
      </c>
      <c r="S99" s="2">
        <v>1</v>
      </c>
      <c r="T99" s="2">
        <v>3</v>
      </c>
      <c r="U99" s="2"/>
      <c r="V99" s="2"/>
      <c r="W99" s="2">
        <v>1</v>
      </c>
      <c r="X99" s="2" t="s">
        <v>491</v>
      </c>
      <c r="Y99" s="2"/>
      <c r="Z99" s="2"/>
      <c r="AA99" s="2"/>
      <c r="AB99" s="2"/>
      <c r="AC99" s="2">
        <v>1</v>
      </c>
      <c r="AD99" s="2"/>
      <c r="AE99" s="2"/>
      <c r="AF99" s="2"/>
      <c r="AK99">
        <v>20</v>
      </c>
    </row>
    <row r="100" spans="1:37" x14ac:dyDescent="0.3">
      <c r="A100" s="2" t="s">
        <v>80</v>
      </c>
      <c r="B100" s="19" t="s">
        <v>935</v>
      </c>
      <c r="C100" s="15"/>
      <c r="D100" s="2"/>
      <c r="E100" s="2"/>
      <c r="F100" s="2">
        <v>3.2</v>
      </c>
      <c r="G100" s="2" t="s">
        <v>81</v>
      </c>
      <c r="H100" s="11">
        <v>-1</v>
      </c>
      <c r="I100">
        <v>-1</v>
      </c>
      <c r="J100" s="2"/>
      <c r="K100">
        <v>2.5228823529411768</v>
      </c>
      <c r="L100">
        <v>5.6932629430588237</v>
      </c>
      <c r="M100" s="2"/>
      <c r="N100" s="2">
        <v>3.8650000000000002</v>
      </c>
      <c r="O100" s="2">
        <v>3.8650000000000002</v>
      </c>
      <c r="P100" s="2">
        <v>29.241</v>
      </c>
      <c r="R100" s="2">
        <v>1</v>
      </c>
      <c r="S100" s="2"/>
      <c r="T100" s="2">
        <v>3</v>
      </c>
      <c r="U100" s="2"/>
      <c r="V100" s="2"/>
      <c r="W100" s="2">
        <v>1</v>
      </c>
      <c r="X100" s="2"/>
      <c r="Y100" s="2"/>
      <c r="Z100" s="2"/>
      <c r="AA100" s="2"/>
      <c r="AB100" s="2"/>
      <c r="AC100" s="2">
        <v>1</v>
      </c>
      <c r="AD100" s="2"/>
      <c r="AE100" s="2"/>
      <c r="AF100" s="2"/>
      <c r="AK100">
        <v>20</v>
      </c>
    </row>
    <row r="101" spans="1:37" x14ac:dyDescent="0.3">
      <c r="A101" s="2" t="s">
        <v>82</v>
      </c>
      <c r="B101" s="19" t="s">
        <v>936</v>
      </c>
      <c r="C101" s="15"/>
      <c r="D101" s="2"/>
      <c r="E101" s="2"/>
      <c r="F101" s="2">
        <v>2.93</v>
      </c>
      <c r="G101" s="2" t="s">
        <v>81</v>
      </c>
      <c r="H101" s="11">
        <v>-1</v>
      </c>
      <c r="I101">
        <v>-1</v>
      </c>
      <c r="J101" s="2"/>
      <c r="K101">
        <v>2.524588235294118</v>
      </c>
      <c r="L101">
        <v>5.6966512943529413</v>
      </c>
      <c r="M101" s="2"/>
      <c r="N101" s="2">
        <v>3.8660000000000001</v>
      </c>
      <c r="O101" s="2">
        <v>3.8660000000000001</v>
      </c>
      <c r="P101" s="2">
        <v>29.145</v>
      </c>
      <c r="Q101" s="2"/>
      <c r="R101" s="2">
        <v>1</v>
      </c>
      <c r="S101" s="2"/>
      <c r="T101" s="2">
        <v>3</v>
      </c>
      <c r="U101" s="2"/>
      <c r="V101" s="2"/>
      <c r="W101" s="2">
        <v>1</v>
      </c>
      <c r="X101" s="2"/>
      <c r="Y101" s="2"/>
      <c r="Z101" s="2"/>
      <c r="AA101" s="2"/>
      <c r="AB101" s="2"/>
      <c r="AC101" s="2">
        <v>1</v>
      </c>
      <c r="AD101" s="2"/>
      <c r="AE101" s="2"/>
      <c r="AF101" s="2"/>
      <c r="AK101">
        <v>20</v>
      </c>
    </row>
    <row r="102" spans="1:37" x14ac:dyDescent="0.3">
      <c r="A102" s="2" t="s">
        <v>83</v>
      </c>
      <c r="B102" s="19" t="s">
        <v>937</v>
      </c>
      <c r="C102" s="15"/>
      <c r="D102" s="2"/>
      <c r="E102" s="2"/>
      <c r="F102" s="2">
        <v>2.69</v>
      </c>
      <c r="G102" s="2" t="s">
        <v>81</v>
      </c>
      <c r="H102" s="11">
        <v>-1</v>
      </c>
      <c r="I102">
        <v>-1</v>
      </c>
      <c r="J102" s="2"/>
      <c r="K102">
        <v>2.5262941176470588</v>
      </c>
      <c r="L102">
        <v>5.7000396456470588</v>
      </c>
      <c r="M102" s="2"/>
      <c r="N102" s="2">
        <v>3.871</v>
      </c>
      <c r="O102" s="2">
        <v>3.871</v>
      </c>
      <c r="P102" s="2">
        <v>29.241</v>
      </c>
      <c r="Q102" s="2"/>
      <c r="R102" s="2">
        <v>1</v>
      </c>
      <c r="S102" s="2"/>
      <c r="T102" s="2">
        <v>3</v>
      </c>
      <c r="U102" s="2"/>
      <c r="V102" s="2"/>
      <c r="W102" s="2">
        <v>1</v>
      </c>
      <c r="X102" s="2"/>
      <c r="Y102" s="2"/>
      <c r="Z102" s="2"/>
      <c r="AA102" s="2"/>
      <c r="AB102" s="2"/>
      <c r="AC102" s="2">
        <v>1</v>
      </c>
      <c r="AD102" s="2"/>
      <c r="AE102" s="2"/>
      <c r="AF102" s="2"/>
      <c r="AK102">
        <v>20</v>
      </c>
    </row>
    <row r="103" spans="1:37" x14ac:dyDescent="0.3">
      <c r="A103" s="2" t="s">
        <v>84</v>
      </c>
      <c r="B103" s="19" t="s">
        <v>938</v>
      </c>
      <c r="C103" s="15"/>
      <c r="D103" s="2"/>
      <c r="E103" s="2"/>
      <c r="F103" s="2">
        <v>2.4300000000000002</v>
      </c>
      <c r="G103" s="2" t="s">
        <v>81</v>
      </c>
      <c r="H103" s="11">
        <v>-1</v>
      </c>
      <c r="I103">
        <v>-1</v>
      </c>
      <c r="J103" s="2"/>
      <c r="K103">
        <v>2.528</v>
      </c>
      <c r="L103">
        <v>5.7034279969411772</v>
      </c>
      <c r="M103" s="2"/>
      <c r="N103" s="2">
        <v>3.8740000000000001</v>
      </c>
      <c r="O103" s="2">
        <v>3.8740000000000001</v>
      </c>
      <c r="P103" s="2">
        <v>32.945999999999998</v>
      </c>
      <c r="Q103" s="2"/>
      <c r="R103" s="2">
        <v>1</v>
      </c>
      <c r="S103" s="2"/>
      <c r="T103" s="2">
        <v>3</v>
      </c>
      <c r="U103" s="2"/>
      <c r="V103" s="2"/>
      <c r="W103" s="2">
        <v>1</v>
      </c>
      <c r="X103" s="2"/>
      <c r="Y103" s="2"/>
      <c r="Z103" s="2"/>
      <c r="AA103" s="2"/>
      <c r="AB103" s="2"/>
      <c r="AC103" s="2">
        <v>1</v>
      </c>
      <c r="AD103" s="2"/>
      <c r="AE103" s="2"/>
      <c r="AF103" s="2"/>
      <c r="AK103">
        <v>20</v>
      </c>
    </row>
    <row r="104" spans="1:37" x14ac:dyDescent="0.3">
      <c r="A104" s="2" t="s">
        <v>85</v>
      </c>
      <c r="B104" s="19" t="s">
        <v>939</v>
      </c>
      <c r="C104" s="15"/>
      <c r="D104" s="2"/>
      <c r="E104" s="2"/>
      <c r="F104" s="2">
        <v>2.41</v>
      </c>
      <c r="G104" s="2" t="s">
        <v>81</v>
      </c>
      <c r="H104" s="11">
        <v>-1</v>
      </c>
      <c r="I104">
        <v>-1</v>
      </c>
      <c r="J104" s="2"/>
      <c r="K104">
        <v>2.5297058823529408</v>
      </c>
      <c r="L104">
        <v>5.7068163482352947</v>
      </c>
      <c r="M104" s="2"/>
      <c r="N104" s="2" t="s">
        <v>474</v>
      </c>
      <c r="O104" s="2" t="s">
        <v>474</v>
      </c>
      <c r="P104" s="2" t="s">
        <v>474</v>
      </c>
      <c r="Q104" s="2"/>
      <c r="R104" s="2">
        <v>1</v>
      </c>
      <c r="S104" s="2"/>
      <c r="T104" s="2">
        <v>3</v>
      </c>
      <c r="U104" s="2"/>
      <c r="V104" s="2"/>
      <c r="W104" s="2">
        <v>1</v>
      </c>
      <c r="X104" s="2"/>
      <c r="Y104" s="2"/>
      <c r="Z104" s="2"/>
      <c r="AA104" s="2"/>
      <c r="AB104" s="2"/>
      <c r="AC104" s="2">
        <v>1</v>
      </c>
      <c r="AD104" s="2"/>
      <c r="AE104" s="2"/>
      <c r="AF104" s="2"/>
      <c r="AK104">
        <v>20</v>
      </c>
    </row>
    <row r="105" spans="1:37" x14ac:dyDescent="0.3">
      <c r="A105" s="2" t="s">
        <v>86</v>
      </c>
      <c r="B105" s="19" t="s">
        <v>940</v>
      </c>
      <c r="C105" s="15"/>
      <c r="D105" s="2"/>
      <c r="E105" s="2"/>
      <c r="F105" s="2">
        <v>3.06</v>
      </c>
      <c r="G105" s="2" t="s">
        <v>81</v>
      </c>
      <c r="H105" s="11">
        <v>-1</v>
      </c>
      <c r="I105">
        <v>-1</v>
      </c>
      <c r="J105" s="2"/>
      <c r="K105">
        <v>2.5308235294117649</v>
      </c>
      <c r="L105">
        <v>5.7003253741176483</v>
      </c>
      <c r="M105" s="2"/>
      <c r="N105" s="2">
        <v>3.8660000000000001</v>
      </c>
      <c r="O105" s="2">
        <v>3.8660000000000001</v>
      </c>
      <c r="P105" s="2">
        <v>29.114000000000001</v>
      </c>
      <c r="Q105" s="2"/>
      <c r="R105" s="2">
        <v>1</v>
      </c>
      <c r="S105" s="2"/>
      <c r="T105" s="2">
        <v>3</v>
      </c>
      <c r="U105" s="2"/>
      <c r="V105" s="2"/>
      <c r="W105" s="2">
        <v>1</v>
      </c>
      <c r="X105" s="2"/>
      <c r="Y105" s="2"/>
      <c r="Z105" s="2"/>
      <c r="AA105" s="2"/>
      <c r="AB105" s="2"/>
      <c r="AC105" s="2">
        <v>1</v>
      </c>
      <c r="AD105" s="2"/>
      <c r="AE105" s="2"/>
      <c r="AF105" s="2"/>
      <c r="AK105">
        <v>20</v>
      </c>
    </row>
    <row r="106" spans="1:37" x14ac:dyDescent="0.3">
      <c r="A106" s="2" t="s">
        <v>87</v>
      </c>
      <c r="B106" s="19" t="s">
        <v>941</v>
      </c>
      <c r="C106" s="15"/>
      <c r="D106" s="2"/>
      <c r="E106" s="2"/>
      <c r="F106" s="2">
        <v>2.12</v>
      </c>
      <c r="G106" s="2" t="s">
        <v>81</v>
      </c>
      <c r="H106" s="11">
        <v>-1</v>
      </c>
      <c r="I106">
        <v>-1</v>
      </c>
      <c r="J106" s="2"/>
      <c r="K106">
        <v>2.525529411764706</v>
      </c>
      <c r="L106">
        <v>5.7010120870588246</v>
      </c>
      <c r="M106" s="2"/>
      <c r="N106" s="2">
        <v>3.8570000000000002</v>
      </c>
      <c r="O106" s="2">
        <v>3.8570000000000002</v>
      </c>
      <c r="P106" s="2">
        <v>29.533999999999999</v>
      </c>
      <c r="Q106" s="2"/>
      <c r="R106" s="2">
        <v>1</v>
      </c>
      <c r="S106" s="2"/>
      <c r="T106" s="2">
        <v>3</v>
      </c>
      <c r="U106" s="2"/>
      <c r="V106" s="2"/>
      <c r="W106" s="2">
        <v>1</v>
      </c>
      <c r="X106" s="2"/>
      <c r="Y106" s="2"/>
      <c r="Z106" s="2"/>
      <c r="AA106" s="2"/>
      <c r="AB106" s="2"/>
      <c r="AC106" s="2">
        <v>1</v>
      </c>
      <c r="AD106" s="2"/>
      <c r="AE106" s="2"/>
      <c r="AF106" s="2"/>
      <c r="AK106">
        <v>20</v>
      </c>
    </row>
    <row r="107" spans="1:37" x14ac:dyDescent="0.3">
      <c r="A107" s="2" t="s">
        <v>88</v>
      </c>
      <c r="B107" s="19" t="s">
        <v>767</v>
      </c>
      <c r="C107" s="15"/>
      <c r="D107" s="2"/>
      <c r="E107" s="2"/>
      <c r="F107" s="2">
        <v>3.9</v>
      </c>
      <c r="G107" s="2" t="s">
        <v>90</v>
      </c>
      <c r="H107" s="11">
        <v>-1</v>
      </c>
      <c r="I107">
        <v>-1</v>
      </c>
      <c r="J107" s="2"/>
      <c r="K107">
        <v>2.7025000000000001</v>
      </c>
      <c r="L107">
        <v>6.4896876145585001</v>
      </c>
      <c r="M107" s="2"/>
      <c r="N107" s="2">
        <v>3.9037999999999999</v>
      </c>
      <c r="O107" s="2">
        <v>3.9037999999999999</v>
      </c>
      <c r="P107" s="2">
        <v>9.7742000000000004</v>
      </c>
      <c r="Q107" s="2" t="s">
        <v>449</v>
      </c>
      <c r="R107" s="2">
        <v>1</v>
      </c>
      <c r="S107" s="2"/>
      <c r="T107" s="2">
        <v>3</v>
      </c>
      <c r="U107" s="2"/>
      <c r="V107" s="2">
        <v>4</v>
      </c>
      <c r="W107" s="2">
        <f>385*2</f>
        <v>770</v>
      </c>
      <c r="X107" s="2" t="s">
        <v>492</v>
      </c>
      <c r="Y107" s="2"/>
      <c r="Z107" s="2"/>
      <c r="AA107" s="2"/>
      <c r="AB107" s="2"/>
      <c r="AC107" s="2">
        <v>1</v>
      </c>
      <c r="AD107" s="2"/>
      <c r="AE107" s="2"/>
      <c r="AF107" s="2"/>
      <c r="AK107">
        <v>14</v>
      </c>
    </row>
    <row r="108" spans="1:37" x14ac:dyDescent="0.3">
      <c r="A108" s="2" t="s">
        <v>89</v>
      </c>
      <c r="B108" s="15" t="s">
        <v>765</v>
      </c>
      <c r="C108" s="15"/>
      <c r="D108" s="2"/>
      <c r="E108" s="2"/>
      <c r="F108" s="2">
        <v>3.9</v>
      </c>
      <c r="G108" s="2" t="s">
        <v>90</v>
      </c>
      <c r="H108" s="11" t="s">
        <v>586</v>
      </c>
      <c r="I108" t="s">
        <v>664</v>
      </c>
      <c r="J108" s="2"/>
      <c r="K108">
        <v>2.499166666666667</v>
      </c>
      <c r="L108">
        <v>5.7944152492500001</v>
      </c>
      <c r="M108" s="2"/>
      <c r="N108" s="1">
        <v>3.847</v>
      </c>
      <c r="O108" s="1">
        <v>3.847</v>
      </c>
      <c r="P108" s="1">
        <v>18.109400000000001</v>
      </c>
      <c r="Q108" s="1" t="s">
        <v>450</v>
      </c>
      <c r="R108" s="2">
        <v>1</v>
      </c>
      <c r="S108" s="2"/>
      <c r="T108" s="2">
        <v>3</v>
      </c>
      <c r="U108" s="2"/>
      <c r="V108" s="2">
        <v>0.2</v>
      </c>
      <c r="W108" s="2">
        <v>29.8</v>
      </c>
      <c r="X108" s="2"/>
      <c r="Y108" s="2"/>
      <c r="Z108" s="2"/>
      <c r="AA108" s="2"/>
      <c r="AB108" s="2"/>
      <c r="AC108" s="2">
        <v>1</v>
      </c>
      <c r="AD108" s="2"/>
      <c r="AE108" s="2"/>
      <c r="AF108" s="2"/>
      <c r="AK108">
        <v>14</v>
      </c>
    </row>
    <row r="109" spans="1:37" x14ac:dyDescent="0.3">
      <c r="A109" s="2" t="s">
        <v>885</v>
      </c>
      <c r="B109" s="19" t="s">
        <v>942</v>
      </c>
      <c r="C109" s="15"/>
      <c r="D109" s="2"/>
      <c r="E109" s="2"/>
      <c r="F109" s="2">
        <v>3.9</v>
      </c>
      <c r="G109" s="2" t="s">
        <v>90</v>
      </c>
      <c r="H109" s="11">
        <v>-1</v>
      </c>
      <c r="I109">
        <v>-1</v>
      </c>
      <c r="J109" s="2"/>
      <c r="K109">
        <v>2.4725000000000001</v>
      </c>
      <c r="L109">
        <v>5.697111802916667</v>
      </c>
      <c r="M109" s="2"/>
      <c r="N109" s="2">
        <v>3.9973999999999998</v>
      </c>
      <c r="O109" s="2">
        <v>3.9973999999999998</v>
      </c>
      <c r="P109" s="2">
        <v>12.132999999999999</v>
      </c>
      <c r="Q109" s="2" t="s">
        <v>449</v>
      </c>
      <c r="R109" s="2">
        <v>1</v>
      </c>
      <c r="S109" s="2"/>
      <c r="T109" s="2">
        <v>3</v>
      </c>
      <c r="U109" s="2"/>
      <c r="V109" s="2">
        <v>1.1000000000000001</v>
      </c>
      <c r="W109" s="2">
        <f>374*2</f>
        <v>748</v>
      </c>
      <c r="X109" s="2"/>
      <c r="Y109" s="2"/>
      <c r="Z109" s="2"/>
      <c r="AA109" s="2"/>
      <c r="AB109" s="2"/>
      <c r="AC109" s="2">
        <v>1</v>
      </c>
      <c r="AD109" s="2"/>
      <c r="AE109" s="2"/>
      <c r="AF109" s="2"/>
      <c r="AK109">
        <v>14</v>
      </c>
    </row>
    <row r="110" spans="1:37" x14ac:dyDescent="0.3">
      <c r="A110" s="2" t="s">
        <v>886</v>
      </c>
      <c r="B110" s="19" t="s">
        <v>943</v>
      </c>
      <c r="C110" s="15"/>
      <c r="D110" s="2"/>
      <c r="E110" s="2"/>
      <c r="F110" s="2">
        <v>3.9</v>
      </c>
      <c r="G110" s="2" t="s">
        <v>90</v>
      </c>
      <c r="H110" s="11">
        <v>-1</v>
      </c>
      <c r="I110">
        <v>-1</v>
      </c>
      <c r="J110" s="2"/>
      <c r="K110">
        <v>2.4725000000000001</v>
      </c>
      <c r="L110">
        <v>5.6821885904166667</v>
      </c>
      <c r="M110" s="2"/>
      <c r="N110" s="2">
        <v>3.9727000000000001</v>
      </c>
      <c r="O110" s="2">
        <v>3.9727000000000001</v>
      </c>
      <c r="P110" s="2">
        <v>12.763199999999999</v>
      </c>
      <c r="Q110" s="2" t="s">
        <v>449</v>
      </c>
      <c r="R110" s="2">
        <v>1</v>
      </c>
      <c r="S110" s="2"/>
      <c r="T110" s="2">
        <v>3</v>
      </c>
      <c r="U110" s="2"/>
      <c r="V110" s="2">
        <v>1.6</v>
      </c>
      <c r="W110" s="2">
        <v>176</v>
      </c>
      <c r="X110" s="2"/>
      <c r="Y110" s="2"/>
      <c r="Z110" s="2"/>
      <c r="AA110" s="2"/>
      <c r="AB110" s="2"/>
      <c r="AC110" s="2">
        <v>1</v>
      </c>
      <c r="AD110" s="2"/>
      <c r="AE110" s="2"/>
      <c r="AF110" s="2"/>
      <c r="AK110">
        <v>14</v>
      </c>
    </row>
    <row r="111" spans="1:37" x14ac:dyDescent="0.3">
      <c r="A111" s="2" t="s">
        <v>27</v>
      </c>
      <c r="B111" s="15" t="s">
        <v>766</v>
      </c>
      <c r="C111" s="15"/>
      <c r="D111" s="2"/>
      <c r="E111" s="2"/>
      <c r="F111" s="2">
        <v>3.6</v>
      </c>
      <c r="G111" s="2" t="s">
        <v>90</v>
      </c>
      <c r="H111" s="11" t="s">
        <v>587</v>
      </c>
      <c r="I111" t="s">
        <v>665</v>
      </c>
      <c r="J111" s="2"/>
      <c r="K111">
        <v>2.528</v>
      </c>
      <c r="L111">
        <v>5.7952294759999994</v>
      </c>
      <c r="M111" s="2"/>
      <c r="N111" s="2"/>
      <c r="O111" s="2"/>
      <c r="P111"/>
      <c r="Q111" s="2"/>
      <c r="R111" s="2"/>
      <c r="S111" s="2"/>
      <c r="T111" s="2"/>
      <c r="U111" s="2"/>
      <c r="V111" s="2">
        <v>1.5</v>
      </c>
      <c r="W111" s="2">
        <f>24.7*2</f>
        <v>49.4</v>
      </c>
      <c r="X111" s="2"/>
      <c r="Y111" s="2"/>
      <c r="Z111" s="2"/>
      <c r="AA111" s="2"/>
      <c r="AB111" s="2"/>
      <c r="AC111" s="2">
        <v>1</v>
      </c>
      <c r="AD111" s="2"/>
      <c r="AE111" s="2"/>
      <c r="AF111" s="2"/>
      <c r="AK111">
        <v>6</v>
      </c>
    </row>
    <row r="112" spans="1:37" x14ac:dyDescent="0.3">
      <c r="A112" s="2" t="s">
        <v>893</v>
      </c>
      <c r="B112" s="15" t="s">
        <v>890</v>
      </c>
      <c r="C112" s="15"/>
      <c r="D112" s="2"/>
      <c r="E112" s="2"/>
      <c r="F112" s="2">
        <v>4</v>
      </c>
      <c r="G112" s="2" t="s">
        <v>92</v>
      </c>
      <c r="H112" s="11">
        <v>-1</v>
      </c>
      <c r="I112">
        <v>-1</v>
      </c>
      <c r="J112" s="2"/>
      <c r="K112">
        <v>2.524571428571428</v>
      </c>
      <c r="L112">
        <v>5.7888591694285711</v>
      </c>
      <c r="M112" s="2"/>
      <c r="N112" s="2">
        <v>3.9607999999999999</v>
      </c>
      <c r="O112" s="2">
        <v>3.9607999999999999</v>
      </c>
      <c r="P112" s="2">
        <v>21.8126</v>
      </c>
      <c r="Q112" s="2" t="s">
        <v>450</v>
      </c>
      <c r="R112" s="2">
        <v>1</v>
      </c>
      <c r="S112" s="2"/>
      <c r="T112" s="2"/>
      <c r="U112" s="2"/>
      <c r="V112" s="2">
        <v>3.7</v>
      </c>
      <c r="W112" s="2">
        <f>146*2</f>
        <v>292</v>
      </c>
      <c r="X112" s="2" t="s">
        <v>492</v>
      </c>
      <c r="Y112" s="2"/>
      <c r="Z112" s="2"/>
      <c r="AA112" s="2"/>
      <c r="AB112" s="2"/>
      <c r="AC112" s="2">
        <v>1</v>
      </c>
      <c r="AD112" s="2"/>
      <c r="AE112" s="2"/>
      <c r="AF112" s="2"/>
      <c r="AK112">
        <v>42</v>
      </c>
    </row>
    <row r="113" spans="1:37" x14ac:dyDescent="0.3">
      <c r="A113" s="2" t="s">
        <v>894</v>
      </c>
      <c r="B113" s="15" t="s">
        <v>891</v>
      </c>
      <c r="C113" s="15"/>
      <c r="D113" s="2"/>
      <c r="E113" s="2"/>
      <c r="F113" s="2">
        <v>4</v>
      </c>
      <c r="G113" s="2" t="s">
        <v>92</v>
      </c>
      <c r="H113" s="11">
        <v>-1</v>
      </c>
      <c r="I113">
        <v>-1</v>
      </c>
      <c r="J113" s="2"/>
      <c r="K113">
        <v>2.7611428571428571</v>
      </c>
      <c r="L113">
        <v>6.6040800042601706</v>
      </c>
      <c r="M113" s="2"/>
      <c r="N113" s="2">
        <v>3.9483999999999999</v>
      </c>
      <c r="O113" s="2">
        <v>3.9483999999999999</v>
      </c>
      <c r="P113" s="2">
        <v>9.7742000000000004</v>
      </c>
      <c r="Q113" s="2" t="s">
        <v>449</v>
      </c>
      <c r="R113" s="2">
        <v>1</v>
      </c>
      <c r="S113" s="2"/>
      <c r="T113" s="2"/>
      <c r="U113" s="2"/>
      <c r="V113" s="2">
        <v>7.8</v>
      </c>
      <c r="W113" s="2">
        <f>158*2</f>
        <v>316</v>
      </c>
      <c r="X113" s="2"/>
      <c r="Y113" s="2"/>
      <c r="Z113" s="2"/>
      <c r="AA113" s="2"/>
      <c r="AB113" s="2"/>
      <c r="AC113" s="2">
        <v>1</v>
      </c>
      <c r="AD113" s="2"/>
      <c r="AE113" s="2"/>
      <c r="AF113" s="2"/>
      <c r="AK113">
        <v>42</v>
      </c>
    </row>
    <row r="114" spans="1:37" x14ac:dyDescent="0.3">
      <c r="A114" s="2" t="s">
        <v>887</v>
      </c>
      <c r="B114" s="15" t="s">
        <v>888</v>
      </c>
      <c r="C114" s="15"/>
      <c r="D114" s="2"/>
      <c r="E114" s="2"/>
      <c r="F114" s="2">
        <v>4</v>
      </c>
      <c r="G114" s="2" t="s">
        <v>92</v>
      </c>
      <c r="H114" s="11" t="s">
        <v>889</v>
      </c>
      <c r="I114">
        <v>1540895</v>
      </c>
      <c r="J114" s="2"/>
      <c r="K114">
        <v>2.8123076923076931</v>
      </c>
      <c r="L114">
        <v>6.3640369961538461</v>
      </c>
      <c r="M114" s="2"/>
      <c r="N114" s="2"/>
      <c r="O114" s="2"/>
      <c r="P114" s="2"/>
      <c r="Q114" s="2"/>
      <c r="R114" s="2">
        <v>1</v>
      </c>
      <c r="S114" s="2"/>
      <c r="T114" s="2"/>
      <c r="U114" s="2"/>
      <c r="V114" s="2">
        <v>3.3</v>
      </c>
      <c r="W114" s="2">
        <f>70</f>
        <v>70</v>
      </c>
      <c r="X114" s="2"/>
      <c r="Y114" s="2"/>
      <c r="Z114" s="2"/>
      <c r="AA114" s="2"/>
      <c r="AB114" s="2"/>
      <c r="AC114" s="2">
        <v>1</v>
      </c>
      <c r="AD114" s="2"/>
      <c r="AE114" s="2"/>
      <c r="AF114" s="2"/>
      <c r="AK114">
        <v>18</v>
      </c>
    </row>
    <row r="115" spans="1:37" x14ac:dyDescent="0.3">
      <c r="A115" s="2" t="s">
        <v>88</v>
      </c>
      <c r="B115" s="15" t="s">
        <v>767</v>
      </c>
      <c r="C115" s="15"/>
      <c r="D115" s="2"/>
      <c r="E115" s="2"/>
      <c r="F115" s="2">
        <v>3.9</v>
      </c>
      <c r="G115" s="2" t="s">
        <v>92</v>
      </c>
      <c r="H115" s="11" t="s">
        <v>588</v>
      </c>
      <c r="I115">
        <v>-1</v>
      </c>
      <c r="J115" s="2"/>
      <c r="K115">
        <v>2.7025000000000001</v>
      </c>
      <c r="L115">
        <v>6.4896876145585001</v>
      </c>
      <c r="M115" s="2"/>
      <c r="N115" s="2"/>
      <c r="O115" s="2"/>
      <c r="P115"/>
      <c r="Q115" s="2"/>
      <c r="R115" s="2">
        <v>1</v>
      </c>
      <c r="S115" s="2"/>
      <c r="T115" s="2"/>
      <c r="U115" s="2"/>
      <c r="V115" s="2">
        <v>4</v>
      </c>
      <c r="W115" s="2">
        <f>385*2</f>
        <v>770</v>
      </c>
      <c r="X115" s="2"/>
      <c r="Y115" s="2"/>
      <c r="Z115" s="2"/>
      <c r="AA115" s="2"/>
      <c r="AB115" s="2"/>
      <c r="AC115" s="2">
        <v>1</v>
      </c>
      <c r="AD115" s="2"/>
      <c r="AE115" s="2"/>
      <c r="AF115" s="2"/>
      <c r="AK115">
        <v>14</v>
      </c>
    </row>
    <row r="116" spans="1:37" x14ac:dyDescent="0.3">
      <c r="A116" s="2" t="s">
        <v>93</v>
      </c>
      <c r="B116" s="19" t="s">
        <v>944</v>
      </c>
      <c r="C116" s="15"/>
      <c r="D116" s="2"/>
      <c r="E116" s="2"/>
      <c r="F116" s="2">
        <v>4.0999999999999996</v>
      </c>
      <c r="G116" s="2" t="s">
        <v>94</v>
      </c>
      <c r="H116" s="11">
        <v>-1</v>
      </c>
      <c r="I116">
        <v>-1</v>
      </c>
      <c r="J116" s="2"/>
      <c r="K116">
        <v>2.5433333333333339</v>
      </c>
      <c r="L116">
        <v>5.8398279362121217</v>
      </c>
      <c r="M116" s="2"/>
      <c r="N116" s="2">
        <v>3.9499</v>
      </c>
      <c r="O116" s="2">
        <v>3.9499</v>
      </c>
      <c r="P116" s="2">
        <v>17.030999999999999</v>
      </c>
      <c r="Q116" s="2" t="s">
        <v>449</v>
      </c>
      <c r="R116" s="2">
        <v>1</v>
      </c>
      <c r="S116" s="2"/>
      <c r="T116" s="2"/>
      <c r="U116" s="2"/>
      <c r="V116" s="2"/>
      <c r="W116" s="2"/>
      <c r="X116" s="2" t="s">
        <v>494</v>
      </c>
      <c r="Y116" s="2"/>
      <c r="Z116" s="2"/>
      <c r="AA116" s="2"/>
      <c r="AB116" s="2"/>
      <c r="AC116" s="2">
        <v>1</v>
      </c>
      <c r="AD116" s="2"/>
      <c r="AE116" s="2"/>
      <c r="AF116" s="2"/>
      <c r="AK116">
        <v>20</v>
      </c>
    </row>
    <row r="117" spans="1:37" x14ac:dyDescent="0.3">
      <c r="A117" s="2" t="s">
        <v>34</v>
      </c>
      <c r="B117" s="15" t="s">
        <v>735</v>
      </c>
      <c r="C117" s="15"/>
      <c r="D117" s="2"/>
      <c r="E117" s="2"/>
      <c r="F117" s="2">
        <v>3.2</v>
      </c>
      <c r="G117" s="2" t="s">
        <v>95</v>
      </c>
      <c r="H117" s="11" t="s">
        <v>566</v>
      </c>
      <c r="I117" t="s">
        <v>647</v>
      </c>
      <c r="J117" s="2"/>
      <c r="K117">
        <v>2.500833333333333</v>
      </c>
      <c r="L117">
        <v>5.6917605187500007</v>
      </c>
      <c r="M117" s="2"/>
      <c r="N117" s="2"/>
      <c r="O117" s="2"/>
      <c r="P117"/>
      <c r="R117" s="2">
        <v>1</v>
      </c>
      <c r="S117" s="2"/>
      <c r="T117" s="2"/>
      <c r="U117" s="2"/>
      <c r="V117" s="2">
        <v>3.49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K117">
        <v>14</v>
      </c>
    </row>
    <row r="118" spans="1:37" x14ac:dyDescent="0.3">
      <c r="A118" s="2" t="s">
        <v>96</v>
      </c>
      <c r="B118" s="15" t="s">
        <v>768</v>
      </c>
      <c r="C118" s="15"/>
      <c r="D118" s="2"/>
      <c r="E118" s="2"/>
      <c r="F118" s="2">
        <v>3.3</v>
      </c>
      <c r="G118" s="2" t="s">
        <v>97</v>
      </c>
      <c r="H118" s="11">
        <v>-1</v>
      </c>
      <c r="I118" t="s">
        <v>666</v>
      </c>
      <c r="J118" s="2"/>
      <c r="K118">
        <v>2.618095238095238</v>
      </c>
      <c r="L118">
        <v>5.9615126490476191</v>
      </c>
      <c r="M118" s="2"/>
      <c r="N118" s="2">
        <v>3.8917999999999999</v>
      </c>
      <c r="O118" s="2">
        <v>3.8820000000000001</v>
      </c>
      <c r="P118" s="2">
        <v>36.127000000000002</v>
      </c>
      <c r="Q118" s="1" t="s">
        <v>495</v>
      </c>
      <c r="R118" s="2">
        <v>1</v>
      </c>
      <c r="S118" s="2"/>
      <c r="T118" s="2">
        <v>4</v>
      </c>
      <c r="U118" s="2"/>
      <c r="V118" s="1">
        <v>4.5999999999999996</v>
      </c>
      <c r="W118" s="2"/>
      <c r="X118" s="2"/>
      <c r="Y118" s="2"/>
      <c r="Z118" s="2"/>
      <c r="AA118" s="2"/>
      <c r="AB118" s="2">
        <v>1</v>
      </c>
      <c r="AC118" s="2"/>
      <c r="AD118" s="2"/>
      <c r="AE118" s="2"/>
      <c r="AF118" s="2"/>
      <c r="AK118">
        <v>26</v>
      </c>
    </row>
    <row r="119" spans="1:37" x14ac:dyDescent="0.3">
      <c r="A119" s="2" t="s">
        <v>98</v>
      </c>
      <c r="B119" s="15" t="s">
        <v>769</v>
      </c>
      <c r="C119" s="15"/>
      <c r="D119" s="2"/>
      <c r="E119" s="2"/>
      <c r="F119" s="2">
        <v>2.0099999999999998</v>
      </c>
      <c r="G119" s="2" t="s">
        <v>101</v>
      </c>
      <c r="H119" s="11" t="s">
        <v>589</v>
      </c>
      <c r="I119" t="s">
        <v>667</v>
      </c>
      <c r="J119" s="2"/>
      <c r="K119">
        <v>2.5870000000000002</v>
      </c>
      <c r="L119">
        <v>5.8948612069999999</v>
      </c>
      <c r="M119" s="2"/>
      <c r="N119" s="2">
        <v>5.63</v>
      </c>
      <c r="O119" s="2">
        <v>5.63</v>
      </c>
      <c r="P119" s="2">
        <v>7.9509999999999996</v>
      </c>
      <c r="Q119" s="2" t="s">
        <v>496</v>
      </c>
      <c r="R119" s="2">
        <v>1</v>
      </c>
      <c r="S119" s="2"/>
      <c r="T119" s="2"/>
      <c r="U119" s="2"/>
      <c r="V119" s="2" t="s">
        <v>469</v>
      </c>
      <c r="W119" s="2">
        <v>1</v>
      </c>
      <c r="X119" s="2"/>
      <c r="Y119" s="2"/>
      <c r="Z119" s="2"/>
      <c r="AA119" s="2"/>
      <c r="AB119" s="2"/>
      <c r="AC119" s="2"/>
      <c r="AD119" s="2"/>
      <c r="AE119" s="2"/>
      <c r="AF119" s="2"/>
      <c r="AK119">
        <v>12</v>
      </c>
    </row>
    <row r="120" spans="1:37" x14ac:dyDescent="0.3">
      <c r="A120" s="2" t="s">
        <v>99</v>
      </c>
      <c r="B120" s="15" t="s">
        <v>770</v>
      </c>
      <c r="C120" s="15"/>
      <c r="D120" s="2"/>
      <c r="E120" s="2"/>
      <c r="F120" s="2">
        <v>2.21</v>
      </c>
      <c r="G120" s="2" t="s">
        <v>102</v>
      </c>
      <c r="H120" s="11">
        <v>-1</v>
      </c>
      <c r="I120">
        <v>-1</v>
      </c>
      <c r="J120" s="2"/>
      <c r="K120">
        <v>2.5923076923076929</v>
      </c>
      <c r="L120">
        <v>5.9154799303846159</v>
      </c>
      <c r="M120" s="2"/>
      <c r="N120" s="2">
        <v>3.9668000000000001</v>
      </c>
      <c r="O120" s="2">
        <v>5.63</v>
      </c>
      <c r="P120" s="2">
        <v>20.597999999999999</v>
      </c>
      <c r="Q120" s="2" t="s">
        <v>450</v>
      </c>
      <c r="R120" s="2">
        <v>1</v>
      </c>
      <c r="S120" s="2"/>
      <c r="T120" s="2"/>
      <c r="U120" s="2"/>
      <c r="V120" s="1">
        <v>2</v>
      </c>
      <c r="W120" s="2">
        <v>1</v>
      </c>
      <c r="X120" s="2"/>
      <c r="Y120" s="2"/>
      <c r="Z120" s="2"/>
      <c r="AA120" s="2"/>
      <c r="AB120" s="2"/>
      <c r="AC120" s="2"/>
      <c r="AD120" s="2"/>
      <c r="AE120" s="2"/>
      <c r="AF120" s="2"/>
      <c r="AK120">
        <v>16</v>
      </c>
    </row>
    <row r="121" spans="1:37" x14ac:dyDescent="0.3">
      <c r="A121" s="2" t="s">
        <v>100</v>
      </c>
      <c r="B121" s="15" t="s">
        <v>771</v>
      </c>
      <c r="C121" s="15"/>
      <c r="D121" s="2"/>
      <c r="E121" s="2"/>
      <c r="F121" s="2">
        <v>2.27</v>
      </c>
      <c r="G121" s="2" t="s">
        <v>103</v>
      </c>
      <c r="H121" s="11">
        <v>-1</v>
      </c>
      <c r="I121">
        <v>-1</v>
      </c>
      <c r="J121" s="2"/>
      <c r="K121">
        <v>2.539333333333333</v>
      </c>
      <c r="L121">
        <v>5.8209523980000002</v>
      </c>
      <c r="M121" s="2"/>
      <c r="N121" s="2">
        <v>3.9493</v>
      </c>
      <c r="O121" s="2">
        <v>5.63</v>
      </c>
      <c r="P121" s="2">
        <v>12.727</v>
      </c>
      <c r="Q121" s="2" t="s">
        <v>450</v>
      </c>
      <c r="R121" s="2">
        <v>1</v>
      </c>
      <c r="S121" s="2"/>
      <c r="T121" s="2"/>
      <c r="U121" s="2"/>
      <c r="V121" s="1">
        <v>1</v>
      </c>
      <c r="W121">
        <v>1</v>
      </c>
      <c r="X121" s="2"/>
      <c r="Y121" s="2"/>
      <c r="Z121" s="2"/>
      <c r="AA121" s="2"/>
      <c r="AB121" s="2">
        <v>1</v>
      </c>
      <c r="AC121" s="2">
        <v>1</v>
      </c>
      <c r="AD121" s="2"/>
      <c r="AE121" s="2"/>
      <c r="AF121" s="2">
        <v>1</v>
      </c>
      <c r="AK121">
        <v>18</v>
      </c>
    </row>
    <row r="122" spans="1:37" x14ac:dyDescent="0.3">
      <c r="A122" s="2" t="s">
        <v>945</v>
      </c>
      <c r="B122" s="19" t="s">
        <v>947</v>
      </c>
      <c r="C122" s="15"/>
      <c r="D122" s="2"/>
      <c r="E122" s="2"/>
      <c r="F122" s="2">
        <v>3.157</v>
      </c>
      <c r="G122" s="2" t="s">
        <v>104</v>
      </c>
      <c r="H122" s="11">
        <v>-1</v>
      </c>
      <c r="I122">
        <v>-1</v>
      </c>
      <c r="J122" s="2"/>
      <c r="K122">
        <v>2.6800761137228561</v>
      </c>
      <c r="L122">
        <v>6.0370190189344077</v>
      </c>
      <c r="M122" s="2"/>
      <c r="N122" s="2">
        <v>12.449</v>
      </c>
      <c r="O122" s="2">
        <v>12.449</v>
      </c>
      <c r="P122" s="5">
        <v>3.8961000000000001</v>
      </c>
      <c r="Q122" s="2" t="s">
        <v>497</v>
      </c>
      <c r="R122" s="2">
        <v>1</v>
      </c>
      <c r="S122">
        <v>1</v>
      </c>
      <c r="T122" s="2"/>
      <c r="U122" s="2"/>
      <c r="V122" s="2">
        <v>11.6</v>
      </c>
      <c r="W122" s="2"/>
      <c r="X122" s="2"/>
      <c r="Y122" s="2"/>
      <c r="Z122" s="2"/>
      <c r="AA122" s="2"/>
      <c r="AB122" s="2"/>
      <c r="AC122" s="2">
        <v>1</v>
      </c>
      <c r="AD122" s="2"/>
      <c r="AE122" s="2"/>
      <c r="AF122" s="2"/>
      <c r="AK122">
        <v>28.67</v>
      </c>
    </row>
    <row r="123" spans="1:37" x14ac:dyDescent="0.3">
      <c r="A123" s="2" t="s">
        <v>946</v>
      </c>
      <c r="B123" s="19" t="s">
        <v>948</v>
      </c>
      <c r="C123" s="15"/>
      <c r="D123" s="2"/>
      <c r="E123" s="2"/>
      <c r="F123" s="2">
        <v>3.1880000000000002</v>
      </c>
      <c r="G123" s="2" t="s">
        <v>104</v>
      </c>
      <c r="H123" s="11">
        <v>-1</v>
      </c>
      <c r="I123">
        <v>-1</v>
      </c>
      <c r="J123" s="2"/>
      <c r="K123">
        <v>2.8240385045892089</v>
      </c>
      <c r="L123">
        <v>6.533110796268315</v>
      </c>
      <c r="M123" s="2"/>
      <c r="N123" s="2"/>
      <c r="O123" s="2"/>
      <c r="P123" s="2"/>
      <c r="Q123" s="2"/>
      <c r="R123" s="2">
        <v>1</v>
      </c>
      <c r="S123" s="2"/>
      <c r="T123" s="2"/>
      <c r="U123" s="2"/>
      <c r="V123" s="2">
        <v>11.72</v>
      </c>
      <c r="W123" s="2"/>
      <c r="X123" s="2"/>
      <c r="Y123" s="2"/>
      <c r="Z123" s="2"/>
      <c r="AA123" s="2"/>
      <c r="AB123" s="2"/>
      <c r="AC123" s="2">
        <v>1</v>
      </c>
      <c r="AD123" s="2"/>
      <c r="AE123" s="2"/>
      <c r="AF123" s="2"/>
      <c r="AK123">
        <v>28.67</v>
      </c>
    </row>
    <row r="124" spans="1:37" x14ac:dyDescent="0.3">
      <c r="A124" s="2" t="s">
        <v>946</v>
      </c>
      <c r="B124" s="19" t="s">
        <v>948</v>
      </c>
      <c r="C124" s="15"/>
      <c r="D124" s="2" t="s">
        <v>892</v>
      </c>
      <c r="E124" s="2">
        <v>1.1200000000000001</v>
      </c>
      <c r="F124" s="2">
        <v>3.2040000000000002</v>
      </c>
      <c r="G124" s="2" t="s">
        <v>104</v>
      </c>
      <c r="H124" s="11">
        <v>-1</v>
      </c>
      <c r="I124">
        <v>-1</v>
      </c>
      <c r="J124" s="2"/>
      <c r="K124">
        <v>2.8240385045892089</v>
      </c>
      <c r="L124">
        <v>6.533110796268315</v>
      </c>
      <c r="M124" s="2"/>
      <c r="N124" s="2"/>
      <c r="O124" s="2"/>
      <c r="P124" s="2"/>
      <c r="Q124" s="2"/>
      <c r="R124" s="2">
        <v>1</v>
      </c>
      <c r="S124" s="2"/>
      <c r="T124" s="2"/>
      <c r="U124" s="2"/>
      <c r="V124" s="2">
        <v>11.64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K124">
        <v>28.67</v>
      </c>
    </row>
    <row r="125" spans="1:37" x14ac:dyDescent="0.3">
      <c r="A125" s="2" t="s">
        <v>105</v>
      </c>
      <c r="B125" s="15" t="s">
        <v>772</v>
      </c>
      <c r="C125" s="15"/>
      <c r="D125" s="2"/>
      <c r="E125" s="2"/>
      <c r="F125" s="2">
        <v>3</v>
      </c>
      <c r="G125" s="2" t="s">
        <v>112</v>
      </c>
      <c r="H125" s="11" t="s">
        <v>590</v>
      </c>
      <c r="I125" t="s">
        <v>668</v>
      </c>
      <c r="J125" s="2"/>
      <c r="K125">
        <v>3.0553846153846149</v>
      </c>
      <c r="L125">
        <v>6.5203382676923072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>
        <v>1</v>
      </c>
      <c r="X125" s="2"/>
      <c r="Y125" s="2"/>
      <c r="Z125" s="2"/>
      <c r="AA125" s="2"/>
      <c r="AB125" s="2"/>
      <c r="AC125" s="2">
        <v>1</v>
      </c>
      <c r="AD125" s="2"/>
      <c r="AE125" s="2"/>
      <c r="AF125" s="2"/>
      <c r="AK125">
        <v>18</v>
      </c>
    </row>
    <row r="126" spans="1:37" x14ac:dyDescent="0.3">
      <c r="A126" s="2" t="s">
        <v>70</v>
      </c>
      <c r="B126" s="15" t="s">
        <v>762</v>
      </c>
      <c r="C126" s="15"/>
      <c r="D126" s="2"/>
      <c r="E126" s="2"/>
      <c r="F126" s="2">
        <v>2.8</v>
      </c>
      <c r="G126" s="2" t="s">
        <v>112</v>
      </c>
      <c r="H126" s="11" t="s">
        <v>584</v>
      </c>
      <c r="I126" t="s">
        <v>662</v>
      </c>
      <c r="J126" s="2"/>
      <c r="K126">
        <v>3.0044444444444438</v>
      </c>
      <c r="L126">
        <v>6.4228342255555546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>
        <v>1</v>
      </c>
      <c r="X126" s="2"/>
      <c r="Y126" s="2"/>
      <c r="Z126" s="2"/>
      <c r="AA126" s="2"/>
      <c r="AB126" s="2"/>
      <c r="AC126" s="2">
        <v>1</v>
      </c>
      <c r="AD126" s="2"/>
      <c r="AE126" s="2"/>
      <c r="AF126" s="2"/>
      <c r="AK126">
        <v>12</v>
      </c>
    </row>
    <row r="127" spans="1:37" x14ac:dyDescent="0.3">
      <c r="A127" s="2" t="s">
        <v>106</v>
      </c>
      <c r="B127" s="15" t="s">
        <v>773</v>
      </c>
      <c r="C127" s="15"/>
      <c r="D127" s="2"/>
      <c r="E127" s="2"/>
      <c r="F127" s="2">
        <v>2.8</v>
      </c>
      <c r="G127" s="2" t="s">
        <v>112</v>
      </c>
      <c r="H127" s="11">
        <v>-1</v>
      </c>
      <c r="I127">
        <v>-1</v>
      </c>
      <c r="J127" s="2"/>
      <c r="K127">
        <v>2.9274418604651169</v>
      </c>
      <c r="L127">
        <v>6.2754443944186056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>
        <v>1</v>
      </c>
      <c r="X127" s="2"/>
      <c r="Y127" s="2"/>
      <c r="Z127" s="2"/>
      <c r="AA127" s="2"/>
      <c r="AB127" s="2"/>
      <c r="AC127" s="2">
        <v>1</v>
      </c>
      <c r="AD127" s="2"/>
      <c r="AE127" s="2"/>
      <c r="AF127" s="2"/>
      <c r="AK127">
        <v>54</v>
      </c>
    </row>
    <row r="128" spans="1:37" x14ac:dyDescent="0.3">
      <c r="A128" s="2" t="s">
        <v>107</v>
      </c>
      <c r="B128" s="15" t="s">
        <v>774</v>
      </c>
      <c r="C128" s="15"/>
      <c r="D128" s="2"/>
      <c r="E128" s="2"/>
      <c r="F128" s="2">
        <v>2.9</v>
      </c>
      <c r="G128" s="2" t="s">
        <v>112</v>
      </c>
      <c r="H128" s="11" t="s">
        <v>591</v>
      </c>
      <c r="I128" t="s">
        <v>669</v>
      </c>
      <c r="J128" s="2"/>
      <c r="K128">
        <v>2.836363636363636</v>
      </c>
      <c r="L128">
        <v>6.1735094709090914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>
        <v>1</v>
      </c>
      <c r="X128" s="2"/>
      <c r="Y128" s="2"/>
      <c r="Z128" s="2"/>
      <c r="AA128" s="2"/>
      <c r="AB128" s="2"/>
      <c r="AC128" s="2">
        <v>1</v>
      </c>
      <c r="AD128" s="2"/>
      <c r="AE128" s="2"/>
      <c r="AF128" s="2"/>
      <c r="AK128">
        <v>14</v>
      </c>
    </row>
    <row r="129" spans="1:37" x14ac:dyDescent="0.3">
      <c r="A129" s="2" t="s">
        <v>108</v>
      </c>
      <c r="B129" s="15" t="s">
        <v>751</v>
      </c>
      <c r="C129" s="15"/>
      <c r="D129" s="2"/>
      <c r="E129" s="2"/>
      <c r="F129" s="2">
        <v>3.1</v>
      </c>
      <c r="G129" s="2" t="s">
        <v>112</v>
      </c>
      <c r="H129" s="11" t="s">
        <v>579</v>
      </c>
      <c r="I129" t="s">
        <v>656</v>
      </c>
      <c r="J129" s="2"/>
      <c r="K129">
        <v>2.8410526315789468</v>
      </c>
      <c r="L129">
        <v>6.1729587136842099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>
        <v>1</v>
      </c>
      <c r="X129" s="2"/>
      <c r="Y129" s="2"/>
      <c r="Z129" s="2"/>
      <c r="AA129" s="2"/>
      <c r="AB129" s="2"/>
      <c r="AC129" s="2">
        <v>1</v>
      </c>
      <c r="AD129" s="2"/>
      <c r="AE129" s="2"/>
      <c r="AF129" s="2"/>
      <c r="AK129">
        <v>24</v>
      </c>
    </row>
    <row r="130" spans="1:37" x14ac:dyDescent="0.3">
      <c r="A130" s="2" t="s">
        <v>109</v>
      </c>
      <c r="B130" s="15" t="s">
        <v>775</v>
      </c>
      <c r="C130" s="15"/>
      <c r="D130" s="2"/>
      <c r="E130" s="2"/>
      <c r="F130" s="2">
        <v>3.1</v>
      </c>
      <c r="G130" s="2" t="s">
        <v>112</v>
      </c>
      <c r="H130" s="11" t="s">
        <v>592</v>
      </c>
      <c r="I130" t="s">
        <v>670</v>
      </c>
      <c r="J130" s="2"/>
      <c r="K130">
        <v>2.8685714285714292</v>
      </c>
      <c r="L130">
        <v>6.249142824642858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>
        <v>1</v>
      </c>
      <c r="X130" s="2"/>
      <c r="Y130" s="2"/>
      <c r="Z130" s="2"/>
      <c r="AA130" s="2"/>
      <c r="AB130" s="2"/>
      <c r="AC130" s="2">
        <v>1</v>
      </c>
      <c r="AD130" s="2"/>
      <c r="AE130" s="2"/>
      <c r="AF130" s="2"/>
      <c r="AK130">
        <v>18</v>
      </c>
    </row>
    <row r="131" spans="1:37" x14ac:dyDescent="0.3">
      <c r="A131" s="2" t="s">
        <v>110</v>
      </c>
      <c r="B131" s="15" t="s">
        <v>776</v>
      </c>
      <c r="C131" s="15"/>
      <c r="D131" s="2"/>
      <c r="E131" s="2"/>
      <c r="F131" s="2">
        <v>3</v>
      </c>
      <c r="G131" s="2" t="s">
        <v>112</v>
      </c>
      <c r="H131" s="11" t="s">
        <v>593</v>
      </c>
      <c r="I131" t="s">
        <v>671</v>
      </c>
      <c r="J131" s="2"/>
      <c r="K131">
        <v>2.9822222222222221</v>
      </c>
      <c r="L131">
        <v>6.3761376700000003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>
        <v>1</v>
      </c>
      <c r="X131" s="2"/>
      <c r="Y131" s="2"/>
      <c r="Z131" s="2"/>
      <c r="AA131" s="2"/>
      <c r="AB131" s="2"/>
      <c r="AC131" s="2">
        <v>1</v>
      </c>
      <c r="AD131" s="2"/>
      <c r="AE131" s="2"/>
      <c r="AF131" s="2"/>
      <c r="AK131">
        <v>12</v>
      </c>
    </row>
    <row r="132" spans="1:37" x14ac:dyDescent="0.3">
      <c r="A132" s="2" t="s">
        <v>111</v>
      </c>
      <c r="B132" s="15" t="s">
        <v>777</v>
      </c>
      <c r="C132" s="15"/>
      <c r="D132" s="2"/>
      <c r="E132" s="2"/>
      <c r="F132" s="2">
        <v>3.3</v>
      </c>
      <c r="G132" s="2" t="s">
        <v>112</v>
      </c>
      <c r="H132" s="11" t="s">
        <v>594</v>
      </c>
      <c r="I132" t="s">
        <v>672</v>
      </c>
      <c r="J132" s="2"/>
      <c r="K132">
        <v>2.780416666666667</v>
      </c>
      <c r="L132">
        <v>6.0847889087500002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>
        <v>1</v>
      </c>
      <c r="X132" s="2"/>
      <c r="Y132" s="2"/>
      <c r="Z132" s="2"/>
      <c r="AA132" s="2"/>
      <c r="AB132" s="2"/>
      <c r="AC132" s="2">
        <v>1</v>
      </c>
      <c r="AD132" s="2"/>
      <c r="AE132" s="2"/>
      <c r="AF132" s="2"/>
      <c r="AK132">
        <v>30</v>
      </c>
    </row>
    <row r="133" spans="1:37" x14ac:dyDescent="0.3">
      <c r="A133" s="2" t="s">
        <v>110</v>
      </c>
      <c r="B133" s="15" t="s">
        <v>776</v>
      </c>
      <c r="C133" s="15"/>
      <c r="D133" s="2"/>
      <c r="E133" s="2"/>
      <c r="F133" s="2">
        <v>2.64</v>
      </c>
      <c r="G133" s="2" t="s">
        <v>115</v>
      </c>
      <c r="H133" s="11" t="s">
        <v>593</v>
      </c>
      <c r="I133" t="s">
        <v>671</v>
      </c>
      <c r="J133" s="2"/>
      <c r="K133">
        <v>2.9822222222222221</v>
      </c>
      <c r="L133">
        <v>6.3761376700000003</v>
      </c>
      <c r="M133" s="2"/>
      <c r="N133" s="2"/>
      <c r="O133" s="2"/>
      <c r="P133" s="2"/>
      <c r="Q133" s="2"/>
      <c r="R133" s="2">
        <v>1</v>
      </c>
      <c r="S133" s="2"/>
      <c r="T133" s="2"/>
      <c r="U133" s="2"/>
      <c r="V133" s="2">
        <v>2.2999999999999998</v>
      </c>
      <c r="W133" s="2">
        <v>1</v>
      </c>
      <c r="X133" s="2"/>
      <c r="Y133" s="2"/>
      <c r="Z133" s="2"/>
      <c r="AA133" s="2"/>
      <c r="AB133" s="2">
        <v>1</v>
      </c>
      <c r="AC133" s="2"/>
      <c r="AD133" s="2"/>
      <c r="AE133" s="2"/>
      <c r="AF133" s="2"/>
      <c r="AK133">
        <v>12</v>
      </c>
    </row>
    <row r="134" spans="1:37" x14ac:dyDescent="0.3">
      <c r="A134" s="2" t="s">
        <v>25</v>
      </c>
      <c r="B134" s="15" t="s">
        <v>732</v>
      </c>
      <c r="C134" s="15"/>
      <c r="D134" s="2"/>
      <c r="E134" s="2"/>
      <c r="F134" s="2">
        <v>2.88</v>
      </c>
      <c r="G134" s="2" t="s">
        <v>116</v>
      </c>
      <c r="H134" s="11" t="s">
        <v>565</v>
      </c>
      <c r="I134" t="s">
        <v>645</v>
      </c>
      <c r="J134" s="2"/>
      <c r="K134">
        <v>2.895</v>
      </c>
      <c r="L134">
        <v>6.260504073571429</v>
      </c>
      <c r="M134" s="2"/>
      <c r="N134" s="2">
        <v>5.4960000000000004</v>
      </c>
      <c r="O134" s="2">
        <v>5.4960000000000004</v>
      </c>
      <c r="P134" s="2">
        <v>25.55</v>
      </c>
      <c r="Q134" s="2" t="s">
        <v>460</v>
      </c>
      <c r="R134" s="2">
        <v>1</v>
      </c>
      <c r="S134" s="2"/>
      <c r="T134" s="2"/>
      <c r="U134" s="2"/>
      <c r="V134" s="2"/>
      <c r="W134" s="2">
        <v>1</v>
      </c>
      <c r="X134" s="2"/>
      <c r="Y134" s="2"/>
      <c r="Z134" s="2"/>
      <c r="AA134" s="2"/>
      <c r="AB134" s="2"/>
      <c r="AC134" s="2">
        <v>1</v>
      </c>
      <c r="AD134" s="2"/>
      <c r="AE134" s="2"/>
      <c r="AF134" s="2"/>
      <c r="AK134">
        <v>18</v>
      </c>
    </row>
    <row r="135" spans="1:37" x14ac:dyDescent="0.3">
      <c r="A135" s="2" t="s">
        <v>8</v>
      </c>
      <c r="B135" s="15" t="s">
        <v>718</v>
      </c>
      <c r="C135" s="15"/>
      <c r="D135" s="2" t="s">
        <v>700</v>
      </c>
      <c r="E135" s="2" t="s">
        <v>1097</v>
      </c>
      <c r="F135" s="2">
        <v>2.73</v>
      </c>
      <c r="G135" s="2" t="s">
        <v>116</v>
      </c>
      <c r="H135" s="11" t="s">
        <v>554</v>
      </c>
      <c r="I135" t="s">
        <v>636</v>
      </c>
      <c r="J135" s="2"/>
      <c r="K135">
        <v>2.8066666666666662</v>
      </c>
      <c r="L135">
        <v>6.1769976</v>
      </c>
      <c r="M135" s="2"/>
      <c r="N135" s="2"/>
      <c r="O135" s="2"/>
      <c r="P135"/>
      <c r="Q135" s="2"/>
      <c r="R135" s="2"/>
      <c r="S135" s="2"/>
      <c r="T135" s="2"/>
      <c r="U135" s="2"/>
      <c r="V135" s="2"/>
      <c r="W135" s="2">
        <v>1</v>
      </c>
      <c r="X135" s="2"/>
      <c r="Y135" s="2"/>
      <c r="Z135" s="2"/>
      <c r="AA135" s="2"/>
      <c r="AB135" s="2"/>
      <c r="AC135" s="2">
        <v>1</v>
      </c>
      <c r="AD135" s="2"/>
      <c r="AE135" s="2"/>
      <c r="AF135" s="2"/>
      <c r="AK135">
        <v>4</v>
      </c>
    </row>
    <row r="136" spans="1:37" x14ac:dyDescent="0.3">
      <c r="A136" s="2" t="s">
        <v>19</v>
      </c>
      <c r="B136" s="15" t="s">
        <v>729</v>
      </c>
      <c r="C136" s="15"/>
      <c r="D136" s="2"/>
      <c r="E136" s="2"/>
      <c r="F136" s="2">
        <v>3.46</v>
      </c>
      <c r="G136" s="2" t="s">
        <v>117</v>
      </c>
      <c r="H136" s="11" t="s">
        <v>562</v>
      </c>
      <c r="I136">
        <v>-1</v>
      </c>
      <c r="J136" s="2"/>
      <c r="K136">
        <v>2.8</v>
      </c>
      <c r="L136">
        <v>6.2020864082142868</v>
      </c>
      <c r="M136" s="2"/>
      <c r="N136" s="2"/>
      <c r="O136" s="2"/>
      <c r="P136" s="2"/>
      <c r="Q136" s="2" t="s">
        <v>460</v>
      </c>
      <c r="R136" s="2"/>
      <c r="S136" t="s">
        <v>472</v>
      </c>
      <c r="T136" s="2"/>
      <c r="U136" s="2"/>
      <c r="V136" s="2"/>
      <c r="W136" s="2">
        <v>1</v>
      </c>
      <c r="X136" s="2"/>
      <c r="Y136" s="2"/>
      <c r="Z136" s="2"/>
      <c r="AA136" s="2"/>
      <c r="AB136" s="2"/>
      <c r="AC136" s="2">
        <v>1</v>
      </c>
      <c r="AD136" s="2"/>
      <c r="AE136" s="2"/>
      <c r="AF136" s="2"/>
      <c r="AK136">
        <v>18</v>
      </c>
    </row>
    <row r="137" spans="1:37" x14ac:dyDescent="0.3">
      <c r="A137" s="2" t="s">
        <v>20</v>
      </c>
      <c r="B137" s="15" t="s">
        <v>730</v>
      </c>
      <c r="C137" s="15"/>
      <c r="D137" s="2"/>
      <c r="E137" s="2"/>
      <c r="F137" s="2">
        <v>3.43</v>
      </c>
      <c r="G137" s="2" t="s">
        <v>117</v>
      </c>
      <c r="H137" s="11" t="s">
        <v>563</v>
      </c>
      <c r="I137" t="s">
        <v>643</v>
      </c>
      <c r="J137" s="2"/>
      <c r="K137">
        <v>2.7964285714285722</v>
      </c>
      <c r="L137">
        <v>6.1881302289285713</v>
      </c>
      <c r="M137" s="2"/>
      <c r="N137" s="2"/>
      <c r="O137" s="2"/>
      <c r="P137" s="2"/>
      <c r="Q137" s="2" t="s">
        <v>460</v>
      </c>
      <c r="R137" s="2"/>
      <c r="S137" t="s">
        <v>472</v>
      </c>
      <c r="T137" s="2"/>
      <c r="U137" s="2"/>
      <c r="V137" s="2"/>
      <c r="W137" s="2">
        <v>1</v>
      </c>
      <c r="X137" s="2"/>
      <c r="Y137" s="2"/>
      <c r="Z137" s="2"/>
      <c r="AA137" s="2"/>
      <c r="AB137" s="2"/>
      <c r="AC137" s="2">
        <v>1</v>
      </c>
      <c r="AD137" s="2"/>
      <c r="AE137" s="2"/>
      <c r="AF137" s="2"/>
      <c r="AK137">
        <v>18</v>
      </c>
    </row>
    <row r="138" spans="1:37" x14ac:dyDescent="0.3">
      <c r="A138" s="2" t="s">
        <v>21</v>
      </c>
      <c r="B138" s="15" t="s">
        <v>731</v>
      </c>
      <c r="C138" s="15"/>
      <c r="D138" s="2"/>
      <c r="E138" s="2"/>
      <c r="F138" s="2">
        <v>3.3</v>
      </c>
      <c r="G138" s="2" t="s">
        <v>117</v>
      </c>
      <c r="H138" s="11" t="s">
        <v>564</v>
      </c>
      <c r="I138" t="s">
        <v>644</v>
      </c>
      <c r="J138" s="2"/>
      <c r="K138">
        <v>2.7921428571428568</v>
      </c>
      <c r="L138">
        <v>6.1741786985714304</v>
      </c>
      <c r="M138" s="2"/>
      <c r="N138" s="2"/>
      <c r="O138" s="2"/>
      <c r="P138" s="2"/>
      <c r="Q138" s="2" t="s">
        <v>450</v>
      </c>
      <c r="R138" s="2"/>
      <c r="S138" t="s">
        <v>473</v>
      </c>
      <c r="T138" s="2"/>
      <c r="U138" s="2"/>
      <c r="V138" s="2"/>
      <c r="W138" s="2">
        <v>1</v>
      </c>
      <c r="X138" s="2"/>
      <c r="Y138" s="2"/>
      <c r="Z138" s="2"/>
      <c r="AA138" s="2"/>
      <c r="AB138" s="2"/>
      <c r="AC138" s="2">
        <v>1</v>
      </c>
      <c r="AD138" s="2"/>
      <c r="AE138" s="2"/>
      <c r="AF138" s="2"/>
      <c r="AK138">
        <v>18</v>
      </c>
    </row>
    <row r="139" spans="1:37" x14ac:dyDescent="0.3">
      <c r="A139" s="2" t="s">
        <v>17</v>
      </c>
      <c r="B139" s="15" t="s">
        <v>726</v>
      </c>
      <c r="C139" s="15"/>
      <c r="D139" s="2"/>
      <c r="E139" s="2"/>
      <c r="F139" s="2">
        <v>3.67</v>
      </c>
      <c r="G139" s="2" t="s">
        <v>118</v>
      </c>
      <c r="H139" s="11" t="s">
        <v>559</v>
      </c>
      <c r="I139" t="s">
        <v>640</v>
      </c>
      <c r="J139" s="2"/>
      <c r="K139">
        <v>2.785714285714286</v>
      </c>
      <c r="L139">
        <v>6.216117408214286</v>
      </c>
      <c r="M139" s="2"/>
      <c r="N139" s="2">
        <v>5.4669999999999996</v>
      </c>
      <c r="O139" s="2">
        <v>5.4269999999999996</v>
      </c>
      <c r="P139" s="2">
        <v>24.931000000000001</v>
      </c>
      <c r="Q139" s="2" t="s">
        <v>460</v>
      </c>
      <c r="R139" s="2">
        <v>1</v>
      </c>
      <c r="S139" t="s">
        <v>472</v>
      </c>
      <c r="U139" s="2"/>
      <c r="V139" s="2">
        <v>1.96</v>
      </c>
      <c r="W139" s="2">
        <v>1</v>
      </c>
      <c r="X139" s="2"/>
      <c r="Y139" s="2"/>
      <c r="Z139" s="2">
        <v>1</v>
      </c>
      <c r="AA139" s="2"/>
      <c r="AB139" s="2"/>
      <c r="AC139" s="2">
        <v>1</v>
      </c>
      <c r="AD139" s="2"/>
      <c r="AE139" s="2"/>
      <c r="AF139" s="2"/>
      <c r="AK139">
        <v>18</v>
      </c>
    </row>
    <row r="140" spans="1:37" x14ac:dyDescent="0.3">
      <c r="A140" s="2" t="s">
        <v>51</v>
      </c>
      <c r="B140" s="15" t="s">
        <v>727</v>
      </c>
      <c r="C140" s="15"/>
      <c r="D140" s="2"/>
      <c r="E140" s="2"/>
      <c r="F140" s="2">
        <v>3.64</v>
      </c>
      <c r="G140" s="2" t="s">
        <v>118</v>
      </c>
      <c r="H140" s="11" t="s">
        <v>560</v>
      </c>
      <c r="I140" t="s">
        <v>641</v>
      </c>
      <c r="J140" s="2"/>
      <c r="K140">
        <v>2.7821428571428579</v>
      </c>
      <c r="L140">
        <v>6.2021612289285706</v>
      </c>
      <c r="M140" s="2"/>
      <c r="N140" s="2">
        <v>5.4729999999999999</v>
      </c>
      <c r="O140" s="2">
        <v>5.5270000000000001</v>
      </c>
      <c r="P140" s="2">
        <v>25.030999999999999</v>
      </c>
      <c r="Q140" s="2" t="s">
        <v>460</v>
      </c>
      <c r="R140" s="2">
        <v>1</v>
      </c>
      <c r="S140" t="s">
        <v>472</v>
      </c>
      <c r="U140" s="2"/>
      <c r="V140" s="2">
        <v>2.36</v>
      </c>
      <c r="W140" s="2">
        <v>1</v>
      </c>
      <c r="X140" s="2"/>
      <c r="Y140" s="2"/>
      <c r="Z140" s="2">
        <v>1</v>
      </c>
      <c r="AA140" s="2"/>
      <c r="AB140" s="2"/>
      <c r="AC140" s="2">
        <v>1</v>
      </c>
      <c r="AD140" s="2"/>
      <c r="AE140" s="2"/>
      <c r="AF140" s="2"/>
      <c r="AK140">
        <v>18</v>
      </c>
    </row>
    <row r="141" spans="1:37" x14ac:dyDescent="0.3">
      <c r="A141" s="2" t="s">
        <v>18</v>
      </c>
      <c r="B141" s="15" t="s">
        <v>728</v>
      </c>
      <c r="C141" s="15"/>
      <c r="D141" s="2"/>
      <c r="E141" s="2"/>
      <c r="F141" s="2">
        <v>3.52</v>
      </c>
      <c r="G141" s="2" t="s">
        <v>118</v>
      </c>
      <c r="H141" s="11" t="s">
        <v>561</v>
      </c>
      <c r="I141" t="s">
        <v>642</v>
      </c>
      <c r="J141" s="2"/>
      <c r="K141">
        <v>2.777857142857143</v>
      </c>
      <c r="L141">
        <v>6.1882096985714297</v>
      </c>
      <c r="M141" s="2"/>
      <c r="N141" s="2">
        <v>3.9540000000000002</v>
      </c>
      <c r="O141" s="2">
        <v>3.9540000000000002</v>
      </c>
      <c r="P141" s="2">
        <v>25.486999999999998</v>
      </c>
      <c r="Q141" s="2" t="s">
        <v>450</v>
      </c>
      <c r="R141" s="2">
        <v>1</v>
      </c>
      <c r="S141" s="2"/>
      <c r="U141" s="2"/>
      <c r="V141" s="2">
        <v>2.1800000000000002</v>
      </c>
      <c r="W141" s="2">
        <v>1</v>
      </c>
      <c r="X141" s="2"/>
      <c r="Y141" s="2"/>
      <c r="Z141" s="2">
        <v>1</v>
      </c>
      <c r="AA141" s="2"/>
      <c r="AB141" s="2"/>
      <c r="AC141" s="2">
        <v>1</v>
      </c>
      <c r="AD141" s="2"/>
      <c r="AE141" s="2"/>
      <c r="AF141" s="2"/>
      <c r="AK141">
        <v>18</v>
      </c>
    </row>
    <row r="142" spans="1:37" x14ac:dyDescent="0.3">
      <c r="A142" s="2" t="s">
        <v>119</v>
      </c>
      <c r="B142" s="19" t="s">
        <v>949</v>
      </c>
      <c r="C142" s="15"/>
      <c r="D142" s="2"/>
      <c r="E142" s="2"/>
      <c r="F142" s="2">
        <v>3.44</v>
      </c>
      <c r="G142" s="2" t="s">
        <v>124</v>
      </c>
      <c r="H142" s="11">
        <v>-1</v>
      </c>
      <c r="I142">
        <v>-1</v>
      </c>
      <c r="J142" s="2"/>
      <c r="K142">
        <v>2.7828571428571429</v>
      </c>
      <c r="L142">
        <v>6.1929237675000008</v>
      </c>
      <c r="M142" s="2"/>
      <c r="N142" s="2">
        <v>5.492</v>
      </c>
      <c r="O142" s="2">
        <v>5.5650000000000004</v>
      </c>
      <c r="P142" s="2">
        <v>24.88</v>
      </c>
      <c r="Q142" s="1" t="s">
        <v>450</v>
      </c>
      <c r="R142"/>
      <c r="S142" t="s">
        <v>498</v>
      </c>
      <c r="T142" s="2"/>
      <c r="U142" s="2"/>
      <c r="V142" s="2">
        <v>1.3</v>
      </c>
      <c r="W142" s="2">
        <v>1</v>
      </c>
      <c r="X142" s="2"/>
      <c r="Y142" s="2"/>
      <c r="Z142" s="2"/>
      <c r="AA142" s="2"/>
      <c r="AB142" s="2">
        <v>1</v>
      </c>
      <c r="AC142" s="2">
        <v>1</v>
      </c>
      <c r="AD142" s="2"/>
      <c r="AE142" s="2"/>
      <c r="AF142" s="2"/>
      <c r="AK142">
        <v>18</v>
      </c>
    </row>
    <row r="143" spans="1:37" x14ac:dyDescent="0.3">
      <c r="A143" s="2" t="s">
        <v>120</v>
      </c>
      <c r="B143" s="19" t="s">
        <v>950</v>
      </c>
      <c r="C143" s="15"/>
      <c r="D143" s="2"/>
      <c r="E143" s="2"/>
      <c r="F143" s="2">
        <v>3.22</v>
      </c>
      <c r="G143" s="2" t="s">
        <v>124</v>
      </c>
      <c r="H143" s="11">
        <v>-1</v>
      </c>
      <c r="I143">
        <v>-1</v>
      </c>
      <c r="J143" s="2"/>
      <c r="K143">
        <v>2.7971428571428572</v>
      </c>
      <c r="L143">
        <v>6.1788927675000007</v>
      </c>
      <c r="M143" s="2"/>
      <c r="N143" s="2">
        <v>5.5019999999999998</v>
      </c>
      <c r="O143" s="2">
        <v>5.5069999999999997</v>
      </c>
      <c r="P143" s="2">
        <v>25.09</v>
      </c>
      <c r="Q143" s="1" t="s">
        <v>450</v>
      </c>
      <c r="R143"/>
      <c r="S143" t="s">
        <v>499</v>
      </c>
      <c r="T143" s="2"/>
      <c r="U143" s="2"/>
      <c r="V143" s="2">
        <v>3.2</v>
      </c>
      <c r="W143" s="2">
        <v>1</v>
      </c>
      <c r="X143" s="2"/>
      <c r="Y143" s="2"/>
      <c r="Z143" s="2"/>
      <c r="AA143" s="2"/>
      <c r="AB143" s="2">
        <v>1</v>
      </c>
      <c r="AC143" s="2">
        <v>1</v>
      </c>
      <c r="AD143" s="2"/>
      <c r="AE143" s="2"/>
      <c r="AF143" s="2"/>
      <c r="AK143">
        <v>18</v>
      </c>
    </row>
    <row r="144" spans="1:37" x14ac:dyDescent="0.3">
      <c r="A144" s="2" t="s">
        <v>121</v>
      </c>
      <c r="B144" s="19" t="s">
        <v>951</v>
      </c>
      <c r="C144" s="15"/>
      <c r="D144" s="2"/>
      <c r="E144" s="2"/>
      <c r="F144" s="2">
        <v>4</v>
      </c>
      <c r="G144" s="2" t="s">
        <v>124</v>
      </c>
      <c r="H144" s="11">
        <v>-1</v>
      </c>
      <c r="I144">
        <v>-1</v>
      </c>
      <c r="J144" s="2"/>
      <c r="K144">
        <v>2.7337288135593218</v>
      </c>
      <c r="L144">
        <v>6.5217336360353304</v>
      </c>
      <c r="M144" s="2"/>
      <c r="N144" s="2">
        <v>3.9060000000000001</v>
      </c>
      <c r="O144" s="2">
        <v>3.9060000000000001</v>
      </c>
      <c r="P144" s="2">
        <v>9.8840000000000003</v>
      </c>
      <c r="Q144" s="2"/>
      <c r="R144"/>
      <c r="S144" s="2"/>
      <c r="T144" s="2"/>
      <c r="U144" s="2"/>
      <c r="V144" s="2">
        <v>3.5</v>
      </c>
      <c r="W144" s="2">
        <v>1</v>
      </c>
      <c r="X144" s="2"/>
      <c r="Y144" s="2"/>
      <c r="Z144" s="2"/>
      <c r="AA144" s="2"/>
      <c r="AB144" s="2">
        <v>1</v>
      </c>
      <c r="AC144" s="2">
        <v>1</v>
      </c>
      <c r="AD144" s="2"/>
      <c r="AE144" s="2"/>
      <c r="AF144" s="2"/>
      <c r="AK144">
        <v>14</v>
      </c>
    </row>
    <row r="145" spans="1:37" x14ac:dyDescent="0.3">
      <c r="A145" s="2" t="s">
        <v>122</v>
      </c>
      <c r="B145" s="19" t="s">
        <v>952</v>
      </c>
      <c r="C145" s="15"/>
      <c r="D145" s="2"/>
      <c r="E145" s="2"/>
      <c r="F145" s="2">
        <v>3.49</v>
      </c>
      <c r="G145" s="2" t="s">
        <v>124</v>
      </c>
      <c r="H145" s="11">
        <v>-1</v>
      </c>
      <c r="I145">
        <v>-1</v>
      </c>
      <c r="J145" s="2"/>
      <c r="K145">
        <v>2.782803738317758</v>
      </c>
      <c r="L145">
        <v>6.5403483343235136</v>
      </c>
      <c r="M145" s="2"/>
      <c r="N145" s="2">
        <v>3.903</v>
      </c>
      <c r="O145" s="2">
        <v>3.903</v>
      </c>
      <c r="P145" s="2">
        <v>10.050000000000001</v>
      </c>
      <c r="Q145" s="2"/>
      <c r="R145"/>
      <c r="S145" s="2"/>
      <c r="T145" s="2"/>
      <c r="U145" s="2"/>
      <c r="V145" s="2">
        <v>7.3</v>
      </c>
      <c r="W145" s="2">
        <v>1</v>
      </c>
      <c r="X145" s="2"/>
      <c r="Y145" s="2"/>
      <c r="Z145" s="2"/>
      <c r="AA145" s="2"/>
      <c r="AB145" s="2">
        <v>1</v>
      </c>
      <c r="AC145" s="2">
        <v>1</v>
      </c>
      <c r="AD145" s="2"/>
      <c r="AE145" s="2"/>
      <c r="AF145" s="2"/>
      <c r="AK145">
        <v>13</v>
      </c>
    </row>
    <row r="146" spans="1:37" x14ac:dyDescent="0.3">
      <c r="A146" s="2" t="s">
        <v>123</v>
      </c>
      <c r="B146" s="15" t="s">
        <v>778</v>
      </c>
      <c r="C146" s="15"/>
      <c r="D146" s="2"/>
      <c r="E146" s="2"/>
      <c r="F146" s="2">
        <v>4</v>
      </c>
      <c r="G146" s="2" t="s">
        <v>124</v>
      </c>
      <c r="H146" s="11">
        <v>-1</v>
      </c>
      <c r="I146">
        <v>-1</v>
      </c>
      <c r="J146" s="2"/>
      <c r="K146">
        <v>2.7488000000000001</v>
      </c>
      <c r="L146">
        <v>6.2305574404000001</v>
      </c>
      <c r="M146" s="2"/>
      <c r="N146" s="2"/>
      <c r="O146" s="2"/>
      <c r="P146" s="2"/>
      <c r="Q146" s="2"/>
      <c r="R146" s="2"/>
      <c r="S146" s="2"/>
      <c r="T146" s="2"/>
      <c r="U146" s="2"/>
      <c r="V146" s="2">
        <v>2.1</v>
      </c>
      <c r="W146" s="2">
        <v>1</v>
      </c>
      <c r="X146" s="2"/>
      <c r="Y146" s="2"/>
      <c r="Z146" s="2"/>
      <c r="AA146" s="2"/>
      <c r="AB146" s="2">
        <v>1</v>
      </c>
      <c r="AC146" s="2">
        <v>1</v>
      </c>
      <c r="AD146" s="2"/>
      <c r="AE146" s="2"/>
      <c r="AF146" s="2"/>
      <c r="AK146">
        <v>34</v>
      </c>
    </row>
    <row r="147" spans="1:37" x14ac:dyDescent="0.3">
      <c r="A147" s="5" t="s">
        <v>125</v>
      </c>
      <c r="B147" s="19" t="s">
        <v>953</v>
      </c>
      <c r="C147" s="15"/>
      <c r="D147" s="5"/>
      <c r="E147" s="5"/>
      <c r="F147" s="5">
        <v>3.7</v>
      </c>
      <c r="G147" s="5" t="s">
        <v>124</v>
      </c>
      <c r="H147" s="11">
        <v>-1</v>
      </c>
      <c r="I147">
        <v>-1</v>
      </c>
      <c r="J147" s="5"/>
      <c r="K147">
        <v>2.732542372881356</v>
      </c>
      <c r="L147">
        <v>6.5123179483671016</v>
      </c>
      <c r="M147" s="5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K147">
        <v>14</v>
      </c>
    </row>
    <row r="148" spans="1:37" x14ac:dyDescent="0.3">
      <c r="A148" s="5" t="s">
        <v>126</v>
      </c>
      <c r="B148" s="19" t="s">
        <v>954</v>
      </c>
      <c r="C148" s="15"/>
      <c r="D148" s="5"/>
      <c r="E148" s="5"/>
      <c r="F148" s="5">
        <v>3.9</v>
      </c>
      <c r="G148" s="5" t="s">
        <v>124</v>
      </c>
      <c r="H148" s="11">
        <v>-1</v>
      </c>
      <c r="I148">
        <v>-1</v>
      </c>
      <c r="J148" s="5"/>
      <c r="K148">
        <v>2.6995</v>
      </c>
      <c r="L148">
        <v>6.4386446606443171</v>
      </c>
      <c r="M148" s="5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K148">
        <v>14</v>
      </c>
    </row>
    <row r="149" spans="1:37" x14ac:dyDescent="0.3">
      <c r="A149" s="5" t="s">
        <v>127</v>
      </c>
      <c r="B149" s="19" t="s">
        <v>955</v>
      </c>
      <c r="C149" s="15"/>
      <c r="D149" s="5"/>
      <c r="E149" s="5"/>
      <c r="F149" s="5">
        <v>4</v>
      </c>
      <c r="G149" s="5" t="s">
        <v>124</v>
      </c>
      <c r="H149" s="11">
        <v>-1</v>
      </c>
      <c r="I149">
        <v>-1</v>
      </c>
      <c r="J149" s="5"/>
      <c r="K149">
        <v>2.7266101694915261</v>
      </c>
      <c r="L149">
        <v>6.5117833191709238</v>
      </c>
      <c r="M149" s="5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K149">
        <v>14</v>
      </c>
    </row>
    <row r="150" spans="1:37" x14ac:dyDescent="0.3">
      <c r="A150" s="5" t="s">
        <v>121</v>
      </c>
      <c r="B150" s="19" t="s">
        <v>956</v>
      </c>
      <c r="C150" s="15"/>
      <c r="D150" s="5"/>
      <c r="E150" s="5"/>
      <c r="F150" s="5">
        <v>4.3</v>
      </c>
      <c r="G150" s="5" t="s">
        <v>124</v>
      </c>
      <c r="H150" s="11">
        <v>-1</v>
      </c>
      <c r="I150">
        <v>-1</v>
      </c>
      <c r="J150" s="5"/>
      <c r="K150">
        <v>2.7337288135593218</v>
      </c>
      <c r="L150">
        <v>6.5217336360353304</v>
      </c>
      <c r="M150" s="5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K150">
        <v>14</v>
      </c>
    </row>
    <row r="151" spans="1:37" x14ac:dyDescent="0.3">
      <c r="A151" s="2" t="s">
        <v>129</v>
      </c>
      <c r="B151" s="15" t="s">
        <v>779</v>
      </c>
      <c r="C151" s="15"/>
      <c r="D151" s="2"/>
      <c r="E151" s="2"/>
      <c r="F151" s="2">
        <v>2.39</v>
      </c>
      <c r="G151" s="2" t="s">
        <v>128</v>
      </c>
      <c r="H151" s="11">
        <v>-1</v>
      </c>
      <c r="I151">
        <v>-1</v>
      </c>
      <c r="J151" s="2"/>
      <c r="K151">
        <v>1.9628571428571431</v>
      </c>
      <c r="L151">
        <v>4.4993245392857144</v>
      </c>
      <c r="M151" s="2"/>
      <c r="N151" s="2"/>
      <c r="O151" s="2"/>
      <c r="P151" s="2"/>
      <c r="Q151" s="2"/>
      <c r="R151" s="2">
        <v>1</v>
      </c>
      <c r="S151" s="2"/>
      <c r="T151" s="2"/>
      <c r="U151" s="2"/>
      <c r="V151" s="2"/>
      <c r="W151" s="2">
        <v>1</v>
      </c>
      <c r="X151" s="2"/>
      <c r="Y151" s="2"/>
      <c r="Z151" s="2"/>
      <c r="AA151" s="2">
        <v>1</v>
      </c>
      <c r="AB151" s="2">
        <v>1</v>
      </c>
      <c r="AC151" s="2">
        <v>1</v>
      </c>
      <c r="AD151" s="2"/>
      <c r="AE151" s="2"/>
      <c r="AF151" s="2"/>
      <c r="AK151">
        <v>2</v>
      </c>
    </row>
    <row r="152" spans="1:37" x14ac:dyDescent="0.3">
      <c r="A152" s="2" t="s">
        <v>130</v>
      </c>
      <c r="B152" s="15" t="s">
        <v>780</v>
      </c>
      <c r="C152" s="15"/>
      <c r="D152" s="2"/>
      <c r="E152" s="2"/>
      <c r="F152" s="2">
        <v>3.42</v>
      </c>
      <c r="G152" s="2" t="s">
        <v>128</v>
      </c>
      <c r="H152" s="11" t="s">
        <v>595</v>
      </c>
      <c r="I152" t="s">
        <v>673</v>
      </c>
      <c r="J152" s="2"/>
      <c r="K152">
        <v>2.8733333333333331</v>
      </c>
      <c r="L152">
        <v>6.6478994516666674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>
        <v>1</v>
      </c>
      <c r="X152" s="2"/>
      <c r="Y152" s="2"/>
      <c r="Z152" s="2"/>
      <c r="AA152" s="2"/>
      <c r="AB152" s="2"/>
      <c r="AC152" s="2">
        <v>1</v>
      </c>
      <c r="AD152" s="2"/>
      <c r="AE152" s="2"/>
      <c r="AF152" s="2"/>
      <c r="AK152">
        <v>2</v>
      </c>
    </row>
    <row r="153" spans="1:37" x14ac:dyDescent="0.3">
      <c r="A153" s="2" t="s">
        <v>131</v>
      </c>
      <c r="B153" s="15" t="s">
        <v>781</v>
      </c>
      <c r="C153" s="15"/>
      <c r="D153" s="2"/>
      <c r="E153" s="2"/>
      <c r="F153" s="2">
        <v>2.39</v>
      </c>
      <c r="G153" s="2" t="s">
        <v>135</v>
      </c>
      <c r="H153" s="11" t="s">
        <v>596</v>
      </c>
      <c r="I153" t="s">
        <v>674</v>
      </c>
      <c r="J153" s="2"/>
      <c r="K153">
        <v>2.882857142857143</v>
      </c>
      <c r="L153">
        <v>6.350050364285714</v>
      </c>
      <c r="M153" s="2"/>
      <c r="N153" s="2"/>
      <c r="O153" s="2"/>
      <c r="P153" s="2"/>
      <c r="Q153" s="2"/>
      <c r="R153" s="2">
        <v>1</v>
      </c>
      <c r="S153" t="s">
        <v>500</v>
      </c>
      <c r="T153" s="2"/>
      <c r="U153" s="2"/>
      <c r="V153" s="2"/>
      <c r="W153" s="2"/>
      <c r="X153" s="2"/>
      <c r="Y153" s="2"/>
      <c r="Z153" s="2"/>
      <c r="AA153" s="2">
        <v>1</v>
      </c>
      <c r="AB153" s="2">
        <v>1</v>
      </c>
      <c r="AC153" s="2">
        <v>1</v>
      </c>
      <c r="AD153" s="2"/>
      <c r="AE153" s="2"/>
      <c r="AF153" s="2">
        <v>1</v>
      </c>
      <c r="AK153">
        <v>16</v>
      </c>
    </row>
    <row r="154" spans="1:37" x14ac:dyDescent="0.3">
      <c r="A154" s="2" t="s">
        <v>132</v>
      </c>
      <c r="B154" s="15" t="s">
        <v>782</v>
      </c>
      <c r="C154" s="15"/>
      <c r="D154" s="2"/>
      <c r="E154" s="2"/>
      <c r="F154" s="2">
        <v>2.2200000000000002</v>
      </c>
      <c r="G154" s="2" t="s">
        <v>135</v>
      </c>
      <c r="H154" s="11" t="s">
        <v>597</v>
      </c>
      <c r="I154">
        <v>-1</v>
      </c>
      <c r="J154" s="2"/>
      <c r="K154">
        <v>2.8685714285714279</v>
      </c>
      <c r="L154">
        <v>6.299944650714286</v>
      </c>
      <c r="M154" s="2"/>
      <c r="N154" s="2"/>
      <c r="O154" s="2"/>
      <c r="P154" s="2"/>
      <c r="Q154" s="2"/>
      <c r="R154" s="2">
        <v>1</v>
      </c>
      <c r="S154" t="s">
        <v>501</v>
      </c>
      <c r="T154" s="2"/>
      <c r="U154" s="2"/>
      <c r="V154" s="2"/>
      <c r="W154" s="2"/>
      <c r="X154" s="2"/>
      <c r="Y154" s="2"/>
      <c r="Z154" s="2"/>
      <c r="AA154" s="2">
        <v>1</v>
      </c>
      <c r="AB154" s="2">
        <v>1</v>
      </c>
      <c r="AC154" s="2">
        <v>1</v>
      </c>
      <c r="AD154" s="2"/>
      <c r="AE154" s="2"/>
      <c r="AF154" s="2">
        <v>1</v>
      </c>
      <c r="AK154">
        <v>16</v>
      </c>
    </row>
    <row r="155" spans="1:37" x14ac:dyDescent="0.3">
      <c r="A155" s="2" t="s">
        <v>133</v>
      </c>
      <c r="B155" s="15" t="s">
        <v>783</v>
      </c>
      <c r="C155" s="15"/>
      <c r="D155" s="2"/>
      <c r="E155" s="2"/>
      <c r="F155" s="2">
        <v>2.29</v>
      </c>
      <c r="G155" s="2" t="s">
        <v>135</v>
      </c>
      <c r="H155" s="11" t="s">
        <v>598</v>
      </c>
      <c r="I155" t="s">
        <v>675</v>
      </c>
      <c r="J155" s="2"/>
      <c r="K155">
        <v>2.875714285714285</v>
      </c>
      <c r="L155">
        <v>6.3570658642857136</v>
      </c>
      <c r="M155" s="2"/>
      <c r="N155" s="2"/>
      <c r="O155" s="2"/>
      <c r="P155" s="2"/>
      <c r="Q155" s="2"/>
      <c r="R155" s="2">
        <v>1</v>
      </c>
      <c r="S155" t="s">
        <v>503</v>
      </c>
      <c r="T155" s="2"/>
      <c r="U155" s="2"/>
      <c r="V155" s="2"/>
      <c r="W155" s="2"/>
      <c r="X155" s="2"/>
      <c r="Y155" s="2"/>
      <c r="Z155" s="2"/>
      <c r="AA155" s="2">
        <v>1</v>
      </c>
      <c r="AB155" s="2">
        <v>1</v>
      </c>
      <c r="AC155" s="2">
        <v>1</v>
      </c>
      <c r="AD155" s="2"/>
      <c r="AE155" s="2"/>
      <c r="AF155" s="2">
        <v>1</v>
      </c>
      <c r="AK155">
        <v>16</v>
      </c>
    </row>
    <row r="156" spans="1:37" x14ac:dyDescent="0.3">
      <c r="A156" s="2" t="s">
        <v>134</v>
      </c>
      <c r="B156" s="15" t="s">
        <v>784</v>
      </c>
      <c r="C156" s="15"/>
      <c r="D156" s="2"/>
      <c r="E156" s="2"/>
      <c r="F156" s="2">
        <v>2.27</v>
      </c>
      <c r="G156" s="2" t="s">
        <v>135</v>
      </c>
      <c r="H156" s="11" t="s">
        <v>599</v>
      </c>
      <c r="I156">
        <v>-1</v>
      </c>
      <c r="J156" s="2"/>
      <c r="K156">
        <v>2.8614285714285712</v>
      </c>
      <c r="L156">
        <v>6.3069601507142856</v>
      </c>
      <c r="M156" s="2"/>
      <c r="N156" s="2"/>
      <c r="O156" s="2"/>
      <c r="P156" s="2"/>
      <c r="Q156" s="2"/>
      <c r="R156" s="2">
        <v>1</v>
      </c>
      <c r="S156" t="s">
        <v>502</v>
      </c>
      <c r="T156" s="2"/>
      <c r="U156" s="2"/>
      <c r="V156" s="2"/>
      <c r="W156" s="2"/>
      <c r="X156" s="2"/>
      <c r="Y156" s="2"/>
      <c r="Z156" s="2"/>
      <c r="AA156" s="2">
        <v>1</v>
      </c>
      <c r="AB156" s="2">
        <v>1</v>
      </c>
      <c r="AC156" s="2">
        <v>1</v>
      </c>
      <c r="AD156" s="2"/>
      <c r="AE156" s="2"/>
      <c r="AF156" s="2">
        <v>1</v>
      </c>
      <c r="AK156">
        <v>16</v>
      </c>
    </row>
    <row r="157" spans="1:37" x14ac:dyDescent="0.3">
      <c r="A157" s="2" t="s">
        <v>138</v>
      </c>
      <c r="B157" s="15" t="s">
        <v>785</v>
      </c>
      <c r="C157" s="15"/>
      <c r="D157" s="2"/>
      <c r="E157" s="2"/>
      <c r="F157" s="2">
        <v>3.8</v>
      </c>
      <c r="G157" s="2" t="s">
        <v>137</v>
      </c>
      <c r="H157" s="11">
        <v>-1</v>
      </c>
      <c r="I157">
        <v>-1</v>
      </c>
      <c r="J157" s="2"/>
      <c r="K157">
        <v>2.7618181818181822</v>
      </c>
      <c r="L157">
        <v>6.4448628590773636</v>
      </c>
      <c r="M157" s="2"/>
      <c r="N157" s="2"/>
      <c r="O157" s="2"/>
      <c r="P157" s="2"/>
      <c r="Q157" s="2"/>
      <c r="R157" s="2">
        <v>1</v>
      </c>
      <c r="S157" s="2"/>
      <c r="T157" s="2">
        <v>2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K157">
        <v>14</v>
      </c>
    </row>
    <row r="158" spans="1:37" x14ac:dyDescent="0.3">
      <c r="A158" s="2" t="s">
        <v>139</v>
      </c>
      <c r="B158" s="15" t="s">
        <v>786</v>
      </c>
      <c r="C158" s="15"/>
      <c r="D158" s="2"/>
      <c r="E158" s="2"/>
      <c r="F158" s="2">
        <v>3.85</v>
      </c>
      <c r="G158" s="2" t="s">
        <v>137</v>
      </c>
      <c r="H158" s="11" t="s">
        <v>600</v>
      </c>
      <c r="I158" t="s">
        <v>676</v>
      </c>
      <c r="J158" s="2"/>
      <c r="K158">
        <v>2.646363636363636</v>
      </c>
      <c r="L158">
        <v>6.0509524322727266</v>
      </c>
      <c r="M158" s="2"/>
      <c r="N158" s="2"/>
      <c r="O158" s="2"/>
      <c r="P158" s="2"/>
      <c r="Q158" s="2" t="s">
        <v>450</v>
      </c>
      <c r="R158" s="2">
        <v>1</v>
      </c>
      <c r="S158" s="2"/>
      <c r="T158" s="2">
        <v>2</v>
      </c>
      <c r="U158" s="2"/>
      <c r="V158" s="2"/>
      <c r="W158" s="2">
        <v>1</v>
      </c>
      <c r="X158" s="2"/>
      <c r="Y158" s="2"/>
      <c r="Z158" s="2"/>
      <c r="AA158" s="2"/>
      <c r="AB158" s="2"/>
      <c r="AC158" s="2"/>
      <c r="AD158" s="2"/>
      <c r="AE158" s="2"/>
      <c r="AF158" s="2"/>
      <c r="AK158">
        <v>14</v>
      </c>
    </row>
    <row r="159" spans="1:37" x14ac:dyDescent="0.3">
      <c r="A159" s="2" t="s">
        <v>10</v>
      </c>
      <c r="B159" s="15" t="s">
        <v>719</v>
      </c>
      <c r="C159" s="15"/>
      <c r="D159" s="2"/>
      <c r="E159" s="2"/>
      <c r="F159" s="2">
        <v>3.9</v>
      </c>
      <c r="G159" s="2" t="s">
        <v>137</v>
      </c>
      <c r="H159" s="11" t="s">
        <v>555</v>
      </c>
      <c r="I159">
        <v>-1</v>
      </c>
      <c r="J159" s="2"/>
      <c r="K159">
        <v>2.6363636363636371</v>
      </c>
      <c r="L159">
        <v>6.0044088459090901</v>
      </c>
      <c r="M159" s="2"/>
      <c r="N159" s="2"/>
      <c r="O159" s="2"/>
      <c r="P159" s="2"/>
      <c r="Q159" s="2" t="s">
        <v>449</v>
      </c>
      <c r="R159" s="2">
        <v>1</v>
      </c>
      <c r="S159" s="2"/>
      <c r="T159" s="2">
        <v>2</v>
      </c>
      <c r="U159" s="2"/>
      <c r="V159" s="2"/>
      <c r="W159" s="2">
        <v>1</v>
      </c>
      <c r="X159" s="2"/>
      <c r="Y159" s="2"/>
      <c r="Z159" s="2"/>
      <c r="AA159" s="2"/>
      <c r="AB159" s="2"/>
      <c r="AC159" s="2"/>
      <c r="AD159" s="2"/>
      <c r="AE159" s="2"/>
      <c r="AF159" s="2"/>
      <c r="AK159">
        <v>14</v>
      </c>
    </row>
    <row r="160" spans="1:37" x14ac:dyDescent="0.3">
      <c r="A160" s="2" t="s">
        <v>140</v>
      </c>
      <c r="B160" s="15" t="s">
        <v>787</v>
      </c>
      <c r="C160" s="15"/>
      <c r="D160" s="2"/>
      <c r="E160" s="2"/>
      <c r="F160" s="2">
        <v>3.95</v>
      </c>
      <c r="G160" s="2" t="s">
        <v>137</v>
      </c>
      <c r="H160" s="11">
        <v>-1</v>
      </c>
      <c r="I160">
        <v>-1</v>
      </c>
      <c r="J160" s="2"/>
      <c r="K160">
        <v>2.6336363636363642</v>
      </c>
      <c r="L160">
        <v>5.9908857398831818</v>
      </c>
      <c r="M160" s="2"/>
      <c r="N160" s="2"/>
      <c r="O160" s="2"/>
      <c r="P160" s="2"/>
      <c r="Q160" s="2" t="s">
        <v>449</v>
      </c>
      <c r="R160" s="2">
        <v>1</v>
      </c>
      <c r="S160" s="2"/>
      <c r="T160" s="2">
        <v>2</v>
      </c>
      <c r="U160" s="2"/>
      <c r="V160" s="2"/>
      <c r="W160" s="2">
        <v>1</v>
      </c>
      <c r="X160" s="2"/>
      <c r="Y160" s="2"/>
      <c r="Z160" s="2"/>
      <c r="AA160" s="2"/>
      <c r="AB160" s="2"/>
      <c r="AC160" s="2"/>
      <c r="AD160" s="2"/>
      <c r="AE160" s="2"/>
      <c r="AF160" s="2"/>
      <c r="AK160">
        <v>14</v>
      </c>
    </row>
    <row r="161" spans="1:37" x14ac:dyDescent="0.3">
      <c r="A161" s="2" t="s">
        <v>141</v>
      </c>
      <c r="B161" s="15" t="s">
        <v>788</v>
      </c>
      <c r="C161" s="15"/>
      <c r="D161" s="2"/>
      <c r="E161" s="2"/>
      <c r="F161" s="2">
        <v>3.55</v>
      </c>
      <c r="G161" s="2" t="s">
        <v>137</v>
      </c>
      <c r="H161" s="11">
        <v>-1</v>
      </c>
      <c r="I161">
        <v>-1</v>
      </c>
      <c r="J161" s="2"/>
      <c r="K161">
        <v>2.7645454545454551</v>
      </c>
      <c r="L161">
        <v>6.4196350590773639</v>
      </c>
      <c r="M161" s="2"/>
      <c r="N161" s="2"/>
      <c r="O161" s="2"/>
      <c r="P161" s="2"/>
      <c r="Q161" s="2"/>
      <c r="R161" s="2">
        <v>1</v>
      </c>
      <c r="S161" s="2"/>
      <c r="T161" s="2">
        <v>2</v>
      </c>
      <c r="U161" s="2"/>
      <c r="V161" s="2"/>
      <c r="W161" s="2">
        <v>1</v>
      </c>
      <c r="X161" s="2"/>
      <c r="Y161" s="2"/>
      <c r="Z161" s="2"/>
      <c r="AA161" s="2"/>
      <c r="AB161" s="2"/>
      <c r="AC161" s="2"/>
      <c r="AD161" s="2"/>
      <c r="AE161" s="2"/>
      <c r="AF161" s="2"/>
      <c r="AK161">
        <v>14</v>
      </c>
    </row>
    <row r="162" spans="1:37" x14ac:dyDescent="0.3">
      <c r="A162" s="2" t="s">
        <v>142</v>
      </c>
      <c r="B162" s="15" t="s">
        <v>789</v>
      </c>
      <c r="C162" s="15"/>
      <c r="D162" s="2"/>
      <c r="E162" s="2"/>
      <c r="F162" s="2">
        <v>3.55</v>
      </c>
      <c r="G162" s="2" t="s">
        <v>137</v>
      </c>
      <c r="H162" s="11">
        <v>-1</v>
      </c>
      <c r="I162">
        <v>-1</v>
      </c>
      <c r="J162" s="2"/>
      <c r="K162">
        <v>2.6490909090909081</v>
      </c>
      <c r="L162">
        <v>6.0257246322727269</v>
      </c>
      <c r="M162" s="2"/>
      <c r="N162" s="2"/>
      <c r="O162" s="2"/>
      <c r="P162" s="2"/>
      <c r="Q162" s="2" t="s">
        <v>449</v>
      </c>
      <c r="R162" s="2">
        <v>1</v>
      </c>
      <c r="S162" s="2"/>
      <c r="T162" s="2">
        <v>2</v>
      </c>
      <c r="U162" s="2"/>
      <c r="V162" s="2"/>
      <c r="W162" s="2">
        <v>1</v>
      </c>
      <c r="X162" s="2"/>
      <c r="Y162" s="2"/>
      <c r="Z162" s="2"/>
      <c r="AA162" s="2"/>
      <c r="AB162" s="2"/>
      <c r="AC162" s="2"/>
      <c r="AD162" s="2"/>
      <c r="AE162" s="2"/>
      <c r="AF162" s="2"/>
      <c r="AK162">
        <v>14</v>
      </c>
    </row>
    <row r="163" spans="1:37" x14ac:dyDescent="0.3">
      <c r="A163" s="2" t="s">
        <v>11</v>
      </c>
      <c r="B163" s="15" t="s">
        <v>720</v>
      </c>
      <c r="C163" s="15"/>
      <c r="D163" s="2"/>
      <c r="E163" s="2"/>
      <c r="F163" s="2">
        <v>3.55</v>
      </c>
      <c r="G163" s="2" t="s">
        <v>137</v>
      </c>
      <c r="H163" s="11">
        <v>-1</v>
      </c>
      <c r="I163">
        <v>-1</v>
      </c>
      <c r="J163" s="2"/>
      <c r="K163">
        <v>2.6390909090909092</v>
      </c>
      <c r="L163">
        <v>5.9791810459090904</v>
      </c>
      <c r="M163" s="2"/>
      <c r="N163" s="2"/>
      <c r="O163" s="2"/>
      <c r="P163" s="2"/>
      <c r="Q163" s="2" t="s">
        <v>449</v>
      </c>
      <c r="R163" s="2">
        <v>1</v>
      </c>
      <c r="S163" s="2"/>
      <c r="T163" s="2">
        <v>2</v>
      </c>
      <c r="U163" s="2"/>
      <c r="V163" s="2"/>
      <c r="W163" s="2">
        <v>1</v>
      </c>
      <c r="X163" s="2"/>
      <c r="Y163" s="2"/>
      <c r="Z163" s="2"/>
      <c r="AA163" s="2"/>
      <c r="AB163" s="2"/>
      <c r="AC163" s="2"/>
      <c r="AD163" s="2"/>
      <c r="AE163" s="2"/>
      <c r="AF163" s="2"/>
      <c r="AK163">
        <v>14</v>
      </c>
    </row>
    <row r="164" spans="1:37" x14ac:dyDescent="0.3">
      <c r="A164" s="2" t="s">
        <v>143</v>
      </c>
      <c r="B164" s="15" t="s">
        <v>790</v>
      </c>
      <c r="C164" s="15"/>
      <c r="D164" s="2"/>
      <c r="E164" s="2"/>
      <c r="F164" s="2">
        <v>3.55</v>
      </c>
      <c r="G164" s="2" t="s">
        <v>137</v>
      </c>
      <c r="H164" s="11">
        <v>-1</v>
      </c>
      <c r="I164">
        <v>-1</v>
      </c>
      <c r="J164" s="2"/>
      <c r="K164">
        <v>2.6363636363636358</v>
      </c>
      <c r="L164">
        <v>5.9656579398831813</v>
      </c>
      <c r="M164" s="2"/>
      <c r="N164" s="2"/>
      <c r="O164" s="2"/>
      <c r="P164" s="2"/>
      <c r="Q164" s="2" t="s">
        <v>449</v>
      </c>
      <c r="R164" s="2">
        <v>1</v>
      </c>
      <c r="S164" s="2"/>
      <c r="T164" s="2">
        <v>2</v>
      </c>
      <c r="U164" s="2"/>
      <c r="V164" s="2"/>
      <c r="W164" s="2">
        <v>1</v>
      </c>
      <c r="X164" s="2"/>
      <c r="Y164" s="2"/>
      <c r="Z164" s="2"/>
      <c r="AA164" s="2"/>
      <c r="AB164" s="2"/>
      <c r="AC164" s="2"/>
      <c r="AD164" s="2"/>
      <c r="AE164" s="2"/>
      <c r="AF164" s="2"/>
      <c r="AK164">
        <v>14</v>
      </c>
    </row>
    <row r="165" spans="1:37" x14ac:dyDescent="0.3">
      <c r="A165" s="2" t="s">
        <v>144</v>
      </c>
      <c r="B165" s="15" t="s">
        <v>791</v>
      </c>
      <c r="C165" s="15"/>
      <c r="D165" s="2"/>
      <c r="E165" s="2"/>
      <c r="F165" s="2">
        <v>4.2</v>
      </c>
      <c r="G165" s="2" t="s">
        <v>137</v>
      </c>
      <c r="H165" s="11">
        <v>-1</v>
      </c>
      <c r="I165">
        <v>-1</v>
      </c>
      <c r="J165" s="2"/>
      <c r="K165">
        <v>2.7654545454545461</v>
      </c>
      <c r="L165">
        <v>6.4215922727137267</v>
      </c>
      <c r="M165" s="2"/>
      <c r="N165" s="2"/>
      <c r="O165" s="2"/>
      <c r="P165" s="2"/>
      <c r="Q165" s="2"/>
      <c r="R165" s="2">
        <v>1</v>
      </c>
      <c r="S165" s="2"/>
      <c r="T165" s="2">
        <v>2</v>
      </c>
      <c r="U165" s="2"/>
      <c r="V165" s="2"/>
      <c r="W165" s="2">
        <v>1</v>
      </c>
      <c r="X165" s="2"/>
      <c r="Y165" s="2"/>
      <c r="Z165" s="2"/>
      <c r="AA165" s="2"/>
      <c r="AB165" s="2"/>
      <c r="AC165" s="2"/>
      <c r="AD165" s="2"/>
      <c r="AE165" s="2"/>
      <c r="AF165" s="2"/>
      <c r="AK165">
        <v>14</v>
      </c>
    </row>
    <row r="166" spans="1:37" x14ac:dyDescent="0.3">
      <c r="A166" s="2" t="s">
        <v>145</v>
      </c>
      <c r="B166" s="15" t="s">
        <v>792</v>
      </c>
      <c r="C166" s="15"/>
      <c r="D166" s="2"/>
      <c r="E166" s="2"/>
      <c r="F166" s="2">
        <v>4.1500000000000004</v>
      </c>
      <c r="G166" s="2" t="s">
        <v>137</v>
      </c>
      <c r="H166" s="11">
        <v>-1</v>
      </c>
      <c r="I166">
        <v>-1</v>
      </c>
      <c r="J166" s="2"/>
      <c r="K166">
        <v>2.649999999999999</v>
      </c>
      <c r="L166">
        <v>6.0276818459090906</v>
      </c>
      <c r="M166" s="2"/>
      <c r="N166" s="2"/>
      <c r="O166" s="2"/>
      <c r="P166" s="2"/>
      <c r="Q166" s="2" t="s">
        <v>449</v>
      </c>
      <c r="R166" s="2">
        <v>1</v>
      </c>
      <c r="S166" s="2"/>
      <c r="T166" s="2">
        <v>2</v>
      </c>
      <c r="U166" s="2"/>
      <c r="V166" s="2"/>
      <c r="W166" s="2">
        <v>1</v>
      </c>
      <c r="X166" s="2"/>
      <c r="Y166" s="2"/>
      <c r="Z166" s="2"/>
      <c r="AA166" s="2"/>
      <c r="AB166" s="2"/>
      <c r="AC166" s="2"/>
      <c r="AD166" s="2"/>
      <c r="AE166" s="2"/>
      <c r="AF166" s="2"/>
      <c r="AK166">
        <v>14</v>
      </c>
    </row>
    <row r="167" spans="1:37" x14ac:dyDescent="0.3">
      <c r="A167" s="2" t="s">
        <v>12</v>
      </c>
      <c r="B167" s="15" t="s">
        <v>721</v>
      </c>
      <c r="C167" s="15"/>
      <c r="D167" s="2"/>
      <c r="E167" s="2"/>
      <c r="F167" s="2">
        <v>4.1500000000000004</v>
      </c>
      <c r="G167" s="2" t="s">
        <v>137</v>
      </c>
      <c r="H167" s="11">
        <v>-1</v>
      </c>
      <c r="I167">
        <v>-1</v>
      </c>
      <c r="J167" s="2"/>
      <c r="K167">
        <v>2.64</v>
      </c>
      <c r="L167">
        <v>5.9811382595454541</v>
      </c>
      <c r="M167" s="2"/>
      <c r="N167" s="2"/>
      <c r="O167" s="2"/>
      <c r="P167" s="2"/>
      <c r="Q167" s="2" t="s">
        <v>449</v>
      </c>
      <c r="R167" s="2">
        <v>1</v>
      </c>
      <c r="S167" s="2"/>
      <c r="T167" s="2">
        <v>2</v>
      </c>
      <c r="U167" s="2"/>
      <c r="V167" s="2"/>
      <c r="W167" s="2">
        <v>1</v>
      </c>
      <c r="X167" s="2"/>
      <c r="Y167" s="2"/>
      <c r="Z167" s="2"/>
      <c r="AA167" s="2"/>
      <c r="AB167" s="2"/>
      <c r="AC167" s="2"/>
      <c r="AD167" s="2"/>
      <c r="AE167" s="2"/>
      <c r="AF167" s="2"/>
      <c r="AK167">
        <v>14</v>
      </c>
    </row>
    <row r="168" spans="1:37" x14ac:dyDescent="0.3">
      <c r="A168" s="2" t="s">
        <v>146</v>
      </c>
      <c r="B168" s="15" t="s">
        <v>793</v>
      </c>
      <c r="C168" s="15"/>
      <c r="D168" s="2"/>
      <c r="E168" s="2"/>
      <c r="F168" s="2">
        <v>4.1500000000000004</v>
      </c>
      <c r="G168" s="2" t="s">
        <v>137</v>
      </c>
      <c r="H168" s="11">
        <v>-1</v>
      </c>
      <c r="I168">
        <v>-1</v>
      </c>
      <c r="J168" s="2"/>
      <c r="K168">
        <v>2.6372727272727272</v>
      </c>
      <c r="L168">
        <v>5.967615153519545</v>
      </c>
      <c r="M168" s="2"/>
      <c r="N168" s="2"/>
      <c r="O168" s="2"/>
      <c r="P168" s="2"/>
      <c r="Q168" s="2" t="s">
        <v>449</v>
      </c>
      <c r="R168" s="2">
        <v>1</v>
      </c>
      <c r="S168" s="2"/>
      <c r="T168" s="2">
        <v>2</v>
      </c>
      <c r="U168" s="2"/>
      <c r="V168" s="2"/>
      <c r="W168" s="2">
        <v>1</v>
      </c>
      <c r="X168" s="2"/>
      <c r="Y168" s="2"/>
      <c r="Z168" s="2"/>
      <c r="AA168" s="2"/>
      <c r="AB168" s="2"/>
      <c r="AC168" s="2"/>
      <c r="AD168" s="2"/>
      <c r="AE168" s="2"/>
      <c r="AF168" s="2"/>
      <c r="AK168">
        <v>14</v>
      </c>
    </row>
    <row r="169" spans="1:37" x14ac:dyDescent="0.3">
      <c r="A169" s="2" t="s">
        <v>147</v>
      </c>
      <c r="B169" s="15" t="s">
        <v>794</v>
      </c>
      <c r="C169" s="15"/>
      <c r="D169" s="2"/>
      <c r="E169" s="2"/>
      <c r="F169" s="2">
        <v>4.1500000000000004</v>
      </c>
      <c r="G169" s="2" t="s">
        <v>137</v>
      </c>
      <c r="H169" s="11">
        <v>-1</v>
      </c>
      <c r="I169">
        <v>-1</v>
      </c>
      <c r="J169" s="2"/>
      <c r="K169">
        <v>2.768181818181819</v>
      </c>
      <c r="L169">
        <v>6.4299203045319091</v>
      </c>
      <c r="M169" s="2"/>
      <c r="N169" s="2"/>
      <c r="O169" s="2"/>
      <c r="P169" s="2"/>
      <c r="Q169" s="2"/>
      <c r="R169" s="2">
        <v>1</v>
      </c>
      <c r="S169" s="2"/>
      <c r="T169" s="2">
        <v>2</v>
      </c>
      <c r="U169" s="2"/>
      <c r="V169" s="2"/>
      <c r="W169" s="2">
        <v>1</v>
      </c>
      <c r="X169" s="2"/>
      <c r="Y169" s="2"/>
      <c r="Z169" s="2"/>
      <c r="AA169" s="2"/>
      <c r="AB169" s="2"/>
      <c r="AC169" s="2"/>
      <c r="AD169" s="2"/>
      <c r="AE169" s="2"/>
      <c r="AF169" s="2"/>
      <c r="AK169">
        <v>14</v>
      </c>
    </row>
    <row r="170" spans="1:37" x14ac:dyDescent="0.3">
      <c r="A170" s="2" t="s">
        <v>148</v>
      </c>
      <c r="B170" s="15" t="s">
        <v>795</v>
      </c>
      <c r="C170" s="15"/>
      <c r="D170" s="2"/>
      <c r="E170" s="2"/>
      <c r="F170" s="2">
        <v>4.25</v>
      </c>
      <c r="G170" s="2" t="s">
        <v>137</v>
      </c>
      <c r="H170" s="11">
        <v>-1</v>
      </c>
      <c r="I170">
        <v>-1</v>
      </c>
      <c r="J170" s="2"/>
      <c r="K170">
        <v>2.6527272727272719</v>
      </c>
      <c r="L170">
        <v>6.0360098777272722</v>
      </c>
      <c r="M170" s="2"/>
      <c r="N170" s="2"/>
      <c r="O170" s="2"/>
      <c r="P170" s="2"/>
      <c r="Q170" s="2" t="s">
        <v>449</v>
      </c>
      <c r="R170" s="2">
        <v>1</v>
      </c>
      <c r="S170" s="2"/>
      <c r="T170" s="2">
        <v>2</v>
      </c>
      <c r="U170" s="2"/>
      <c r="V170" s="2"/>
      <c r="W170" s="2">
        <v>1</v>
      </c>
      <c r="X170" s="2"/>
      <c r="Y170" s="2"/>
      <c r="Z170" s="2"/>
      <c r="AA170" s="2"/>
      <c r="AB170" s="2"/>
      <c r="AC170" s="2"/>
      <c r="AD170" s="2"/>
      <c r="AE170" s="2"/>
      <c r="AF170" s="2"/>
      <c r="AK170">
        <v>14</v>
      </c>
    </row>
    <row r="171" spans="1:37" x14ac:dyDescent="0.3">
      <c r="A171" s="2" t="s">
        <v>13</v>
      </c>
      <c r="B171" s="15" t="s">
        <v>722</v>
      </c>
      <c r="C171" s="15"/>
      <c r="D171" s="2"/>
      <c r="E171" s="2"/>
      <c r="F171" s="2">
        <v>4.25</v>
      </c>
      <c r="G171" s="2" t="s">
        <v>137</v>
      </c>
      <c r="H171" s="11">
        <v>-1</v>
      </c>
      <c r="I171">
        <v>-1</v>
      </c>
      <c r="J171" s="2"/>
      <c r="K171">
        <v>2.642727272727273</v>
      </c>
      <c r="L171">
        <v>5.9894662913636356</v>
      </c>
      <c r="M171" s="2"/>
      <c r="N171" s="2"/>
      <c r="O171" s="2"/>
      <c r="P171" s="2"/>
      <c r="Q171" s="2" t="s">
        <v>449</v>
      </c>
      <c r="R171" s="2">
        <v>1</v>
      </c>
      <c r="S171" s="2"/>
      <c r="T171" s="2">
        <v>2</v>
      </c>
      <c r="U171" s="2"/>
      <c r="V171" s="2"/>
      <c r="W171" s="2">
        <v>1</v>
      </c>
      <c r="X171" s="2"/>
      <c r="Y171" s="2"/>
      <c r="Z171" s="2"/>
      <c r="AA171" s="2"/>
      <c r="AB171" s="2"/>
      <c r="AC171" s="2"/>
      <c r="AD171" s="2"/>
      <c r="AE171" s="2"/>
      <c r="AF171" s="2"/>
      <c r="AK171">
        <v>14</v>
      </c>
    </row>
    <row r="172" spans="1:37" x14ac:dyDescent="0.3">
      <c r="A172" s="2" t="s">
        <v>149</v>
      </c>
      <c r="B172" s="15" t="s">
        <v>796</v>
      </c>
      <c r="C172" s="15"/>
      <c r="D172" s="2"/>
      <c r="E172" s="2"/>
      <c r="F172" s="2">
        <v>4.25</v>
      </c>
      <c r="G172" s="2" t="s">
        <v>137</v>
      </c>
      <c r="H172" s="11">
        <v>-1</v>
      </c>
      <c r="I172">
        <v>-1</v>
      </c>
      <c r="J172" s="2"/>
      <c r="K172">
        <v>2.64</v>
      </c>
      <c r="L172">
        <v>5.9759431853377274</v>
      </c>
      <c r="M172" s="2"/>
      <c r="N172" s="2"/>
      <c r="O172" s="2"/>
      <c r="P172" s="2"/>
      <c r="Q172" s="2" t="s">
        <v>449</v>
      </c>
      <c r="R172" s="2">
        <v>1</v>
      </c>
      <c r="S172" s="2"/>
      <c r="T172" s="2">
        <v>2</v>
      </c>
      <c r="U172" s="2"/>
      <c r="V172" s="2"/>
      <c r="W172" s="2">
        <v>1</v>
      </c>
      <c r="X172" s="2"/>
      <c r="Y172" s="2"/>
      <c r="Z172" s="2"/>
      <c r="AA172" s="2"/>
      <c r="AB172" s="2"/>
      <c r="AC172" s="2"/>
      <c r="AD172" s="2"/>
      <c r="AE172" s="2"/>
      <c r="AF172" s="2"/>
      <c r="AK172">
        <v>14</v>
      </c>
    </row>
    <row r="173" spans="1:37" x14ac:dyDescent="0.3">
      <c r="A173" s="2" t="s">
        <v>150</v>
      </c>
      <c r="B173" s="15" t="s">
        <v>797</v>
      </c>
      <c r="C173" s="15"/>
      <c r="D173" s="2"/>
      <c r="E173" s="2"/>
      <c r="F173" s="2">
        <v>3.2</v>
      </c>
      <c r="G173" s="2" t="s">
        <v>151</v>
      </c>
      <c r="H173" s="11" t="s">
        <v>601</v>
      </c>
      <c r="I173" t="s">
        <v>677</v>
      </c>
      <c r="J173" s="2"/>
      <c r="K173">
        <v>2.6175000000000002</v>
      </c>
      <c r="L173">
        <v>6.0217141611250007</v>
      </c>
      <c r="M173" s="2"/>
      <c r="N173" s="2">
        <v>3.85</v>
      </c>
      <c r="O173" s="2">
        <v>3.85</v>
      </c>
      <c r="P173" s="2">
        <v>28.361999999999998</v>
      </c>
      <c r="Q173" s="2" t="s">
        <v>450</v>
      </c>
      <c r="R173" s="2">
        <v>1</v>
      </c>
      <c r="S173" s="2"/>
      <c r="T173" s="2"/>
      <c r="U173" s="2"/>
      <c r="V173" s="2"/>
      <c r="W173" s="2">
        <v>1</v>
      </c>
      <c r="X173" s="2"/>
      <c r="Y173" s="2"/>
      <c r="Z173" s="2"/>
      <c r="AA173" s="2"/>
      <c r="AB173" s="2">
        <v>1</v>
      </c>
      <c r="AC173" s="2"/>
      <c r="AD173" s="2"/>
      <c r="AE173" s="2"/>
      <c r="AF173" s="2"/>
      <c r="AK173">
        <v>20</v>
      </c>
    </row>
    <row r="174" spans="1:37" x14ac:dyDescent="0.3">
      <c r="A174" s="2" t="s">
        <v>64</v>
      </c>
      <c r="B174" s="15" t="s">
        <v>798</v>
      </c>
      <c r="C174" s="15"/>
      <c r="D174" s="2"/>
      <c r="E174" s="2"/>
      <c r="F174" s="2">
        <v>3.5</v>
      </c>
      <c r="G174" s="2" t="s">
        <v>152</v>
      </c>
      <c r="H174" s="11">
        <v>-1</v>
      </c>
      <c r="I174">
        <v>-1</v>
      </c>
      <c r="J174" s="2"/>
      <c r="K174">
        <v>2.7124999999999999</v>
      </c>
      <c r="L174">
        <v>6.264025610615688</v>
      </c>
      <c r="M174" s="2"/>
      <c r="N174" s="2"/>
      <c r="O174" s="2"/>
      <c r="P174" s="2"/>
      <c r="Q174" s="2"/>
      <c r="R174" s="2">
        <v>1</v>
      </c>
      <c r="S174" s="2"/>
      <c r="T174" s="2"/>
      <c r="U174" s="2"/>
      <c r="V174" s="2">
        <v>50</v>
      </c>
      <c r="W174" s="2">
        <v>1</v>
      </c>
      <c r="X174" s="2"/>
      <c r="Y174" s="2"/>
      <c r="Z174" s="2"/>
      <c r="AA174" s="2"/>
      <c r="AB174" s="2"/>
      <c r="AC174" s="2"/>
      <c r="AD174" s="2"/>
      <c r="AE174" s="2"/>
      <c r="AF174" s="2"/>
      <c r="AK174">
        <v>20</v>
      </c>
    </row>
    <row r="175" spans="1:37" x14ac:dyDescent="0.3">
      <c r="A175" s="2" t="s">
        <v>64</v>
      </c>
      <c r="B175" s="15" t="s">
        <v>798</v>
      </c>
      <c r="C175" s="15"/>
      <c r="D175" s="2"/>
      <c r="E175" s="2"/>
      <c r="F175" s="2">
        <v>3.5</v>
      </c>
      <c r="G175" s="2" t="s">
        <v>154</v>
      </c>
      <c r="H175" s="11">
        <v>-1</v>
      </c>
      <c r="I175">
        <v>-1</v>
      </c>
      <c r="J175" s="2"/>
      <c r="K175">
        <v>2.7124999999999999</v>
      </c>
      <c r="L175">
        <v>6.264025610615688</v>
      </c>
      <c r="M175" s="2"/>
      <c r="N175" s="2"/>
      <c r="O175" s="2"/>
      <c r="P175" s="2"/>
      <c r="R175" s="2">
        <v>1</v>
      </c>
      <c r="S175" s="2"/>
      <c r="T175" s="2"/>
      <c r="U175" s="2"/>
      <c r="V175" s="2">
        <v>50</v>
      </c>
      <c r="W175" s="2">
        <v>1</v>
      </c>
      <c r="X175" s="2"/>
      <c r="Y175" s="2"/>
      <c r="Z175" s="2"/>
      <c r="AA175" s="2">
        <v>1</v>
      </c>
      <c r="AB175" s="2">
        <v>1</v>
      </c>
      <c r="AC175" s="2">
        <v>1</v>
      </c>
      <c r="AD175" s="2"/>
      <c r="AE175" s="2"/>
      <c r="AF175" s="2"/>
      <c r="AK175">
        <v>20</v>
      </c>
    </row>
    <row r="176" spans="1:37" x14ac:dyDescent="0.3">
      <c r="A176" s="2" t="s">
        <v>153</v>
      </c>
      <c r="B176" s="15" t="s">
        <v>799</v>
      </c>
      <c r="C176" s="15"/>
      <c r="D176" s="2"/>
      <c r="E176" s="2"/>
      <c r="F176" s="2">
        <v>3.3</v>
      </c>
      <c r="G176" s="2" t="s">
        <v>154</v>
      </c>
      <c r="H176" s="11">
        <v>-1</v>
      </c>
      <c r="I176">
        <v>-1</v>
      </c>
      <c r="J176" s="2"/>
      <c r="K176">
        <v>2.7062499999999998</v>
      </c>
      <c r="L176">
        <v>6.2396022968656872</v>
      </c>
      <c r="M176" s="2"/>
      <c r="N176" s="2"/>
      <c r="O176" s="2"/>
      <c r="P176" s="2"/>
      <c r="Q176" s="2"/>
      <c r="R176" s="2">
        <v>1</v>
      </c>
      <c r="S176" s="2"/>
      <c r="T176" s="2"/>
      <c r="U176" s="2"/>
      <c r="V176" s="2">
        <v>56</v>
      </c>
      <c r="W176" s="2">
        <v>1</v>
      </c>
      <c r="X176" s="2"/>
      <c r="Y176" s="2"/>
      <c r="Z176" s="2"/>
      <c r="AA176" s="2">
        <v>1</v>
      </c>
      <c r="AB176" s="2">
        <v>1</v>
      </c>
      <c r="AC176" s="2">
        <v>1</v>
      </c>
      <c r="AD176" s="2"/>
      <c r="AE176" s="2"/>
      <c r="AF176" s="2"/>
      <c r="AK176">
        <v>20</v>
      </c>
    </row>
    <row r="177" spans="1:37" x14ac:dyDescent="0.3">
      <c r="A177" s="2" t="s">
        <v>155</v>
      </c>
      <c r="B177" s="15" t="s">
        <v>800</v>
      </c>
      <c r="C177" s="15"/>
      <c r="D177" s="2"/>
      <c r="E177" s="2"/>
      <c r="F177" s="2">
        <v>3.23</v>
      </c>
      <c r="G177" s="2" t="s">
        <v>154</v>
      </c>
      <c r="H177" s="11" t="s">
        <v>602</v>
      </c>
      <c r="I177">
        <v>-1</v>
      </c>
      <c r="J177" s="2"/>
      <c r="K177">
        <v>2.78</v>
      </c>
      <c r="L177">
        <v>6.4270052227137269</v>
      </c>
      <c r="M177" s="2"/>
      <c r="N177" s="2"/>
      <c r="O177" s="2"/>
      <c r="P177" s="2"/>
      <c r="Q177" s="2"/>
      <c r="R177" s="2">
        <v>1</v>
      </c>
      <c r="S177" s="2"/>
      <c r="T177" s="2"/>
      <c r="U177" s="2"/>
      <c r="V177" s="2">
        <v>68</v>
      </c>
      <c r="W177" s="2">
        <v>1</v>
      </c>
      <c r="X177" s="2"/>
      <c r="Y177" s="2"/>
      <c r="Z177" s="2"/>
      <c r="AA177" s="2">
        <v>1</v>
      </c>
      <c r="AB177" s="2">
        <v>1</v>
      </c>
      <c r="AC177" s="2">
        <v>1</v>
      </c>
      <c r="AD177" s="2"/>
      <c r="AE177" s="2"/>
      <c r="AF177" s="2"/>
      <c r="AK177">
        <v>14</v>
      </c>
    </row>
    <row r="178" spans="1:37" x14ac:dyDescent="0.3">
      <c r="A178" s="2" t="s">
        <v>7</v>
      </c>
      <c r="B178" s="15" t="s">
        <v>716</v>
      </c>
      <c r="C178" s="15"/>
      <c r="D178" s="2"/>
      <c r="E178" s="2"/>
      <c r="F178" s="2">
        <v>3.47</v>
      </c>
      <c r="G178" s="2" t="s">
        <v>156</v>
      </c>
      <c r="H178" s="11">
        <v>-1</v>
      </c>
      <c r="I178">
        <v>-1</v>
      </c>
      <c r="J178" s="2"/>
      <c r="K178">
        <v>2.62</v>
      </c>
      <c r="L178">
        <v>5.9423863675000002</v>
      </c>
      <c r="M178" s="2"/>
      <c r="N178" s="2">
        <v>7.8209999999999997</v>
      </c>
      <c r="O178" s="2">
        <v>7.7649999999999997</v>
      </c>
      <c r="P178" s="2">
        <v>30.08</v>
      </c>
      <c r="Q178" t="s">
        <v>506</v>
      </c>
      <c r="R178" s="2">
        <v>1</v>
      </c>
      <c r="S178" t="s">
        <v>504</v>
      </c>
      <c r="T178" s="2"/>
      <c r="U178" s="2"/>
      <c r="V178" s="2"/>
      <c r="W178" s="2">
        <v>1</v>
      </c>
      <c r="X178" s="2"/>
      <c r="Y178" s="2"/>
      <c r="Z178" s="2"/>
      <c r="AA178" s="2"/>
      <c r="AB178" s="2"/>
      <c r="AC178" s="2">
        <v>1</v>
      </c>
      <c r="AD178" s="2"/>
      <c r="AE178" s="2"/>
      <c r="AF178" s="2"/>
      <c r="AK178">
        <v>20</v>
      </c>
    </row>
    <row r="179" spans="1:37" x14ac:dyDescent="0.3">
      <c r="A179" s="2" t="s">
        <v>157</v>
      </c>
      <c r="B179" s="15" t="s">
        <v>801</v>
      </c>
      <c r="C179" s="15"/>
      <c r="D179" s="2"/>
      <c r="E179" s="2"/>
      <c r="F179" s="2">
        <v>3.76</v>
      </c>
      <c r="G179" s="2" t="s">
        <v>156</v>
      </c>
      <c r="H179" s="11">
        <v>-1</v>
      </c>
      <c r="I179">
        <v>-1</v>
      </c>
      <c r="J179" s="2"/>
      <c r="K179">
        <v>2.61375</v>
      </c>
      <c r="L179">
        <v>5.9485249299999996</v>
      </c>
      <c r="M179" s="2"/>
      <c r="N179" s="2"/>
      <c r="O179" s="2"/>
      <c r="P179" s="2">
        <v>30.96</v>
      </c>
      <c r="Q179" t="s">
        <v>506</v>
      </c>
      <c r="R179" s="2">
        <v>1</v>
      </c>
      <c r="S179" s="2"/>
      <c r="T179" s="2"/>
      <c r="U179" s="2"/>
      <c r="V179" s="2"/>
      <c r="W179" s="2">
        <v>1</v>
      </c>
      <c r="X179" s="2"/>
      <c r="Y179" s="2"/>
      <c r="Z179" s="2"/>
      <c r="AA179" s="2"/>
      <c r="AB179" s="2"/>
      <c r="AC179" s="2">
        <v>1</v>
      </c>
      <c r="AD179" s="2"/>
      <c r="AE179" s="2"/>
      <c r="AF179" s="2"/>
      <c r="AK179">
        <v>20</v>
      </c>
    </row>
    <row r="180" spans="1:37" x14ac:dyDescent="0.3">
      <c r="A180" s="2" t="s">
        <v>158</v>
      </c>
      <c r="B180" s="15" t="s">
        <v>802</v>
      </c>
      <c r="C180" s="15"/>
      <c r="D180" s="2"/>
      <c r="E180" s="2"/>
      <c r="F180" s="2">
        <v>3.76</v>
      </c>
      <c r="G180" s="2" t="s">
        <v>156</v>
      </c>
      <c r="H180" s="11">
        <v>-1</v>
      </c>
      <c r="I180">
        <v>-1</v>
      </c>
      <c r="J180" s="2"/>
      <c r="K180">
        <v>2.6813333333333329</v>
      </c>
      <c r="L180">
        <v>6.0892180253333326</v>
      </c>
      <c r="M180" s="2"/>
      <c r="N180" s="2"/>
      <c r="O180" s="2"/>
      <c r="P180" s="2">
        <v>29.84</v>
      </c>
      <c r="Q180" t="s">
        <v>506</v>
      </c>
      <c r="R180" s="2">
        <v>1</v>
      </c>
      <c r="S180" s="2"/>
      <c r="T180" s="2"/>
      <c r="U180" s="2"/>
      <c r="V180" s="2"/>
      <c r="W180" s="2">
        <v>1</v>
      </c>
      <c r="X180" s="2"/>
      <c r="Y180" s="2"/>
      <c r="Z180" s="2"/>
      <c r="AA180" s="2"/>
      <c r="AB180" s="2"/>
      <c r="AC180" s="2">
        <v>1</v>
      </c>
      <c r="AD180" s="2"/>
      <c r="AE180" s="2"/>
      <c r="AF180" s="2"/>
      <c r="AK180">
        <v>20</v>
      </c>
    </row>
    <row r="181" spans="1:37" x14ac:dyDescent="0.3">
      <c r="A181" s="2" t="s">
        <v>159</v>
      </c>
      <c r="B181" s="15" t="s">
        <v>803</v>
      </c>
      <c r="C181" s="15"/>
      <c r="D181" s="2"/>
      <c r="E181" s="2"/>
      <c r="F181" s="2">
        <v>3.91</v>
      </c>
      <c r="G181" s="2" t="s">
        <v>156</v>
      </c>
      <c r="H181" s="11">
        <v>-1</v>
      </c>
      <c r="I181">
        <v>-1</v>
      </c>
      <c r="J181" s="2"/>
      <c r="K181">
        <v>2.6074999999999999</v>
      </c>
      <c r="L181">
        <v>5.9546634925000008</v>
      </c>
      <c r="M181" s="2"/>
      <c r="N181" s="2"/>
      <c r="O181" s="2"/>
      <c r="P181" s="2">
        <v>30.08</v>
      </c>
      <c r="Q181" t="s">
        <v>506</v>
      </c>
      <c r="R181" s="2">
        <v>1</v>
      </c>
      <c r="S181" s="2"/>
      <c r="T181" s="2"/>
      <c r="U181" s="2"/>
      <c r="V181" s="2"/>
      <c r="W181" s="2">
        <v>1</v>
      </c>
      <c r="X181" s="2"/>
      <c r="Y181" s="2"/>
      <c r="Z181" s="2"/>
      <c r="AA181" s="2"/>
      <c r="AB181" s="2"/>
      <c r="AC181" s="2">
        <v>1</v>
      </c>
      <c r="AD181" s="2"/>
      <c r="AE181" s="2"/>
      <c r="AF181" s="2"/>
      <c r="AK181">
        <v>20</v>
      </c>
    </row>
    <row r="182" spans="1:37" x14ac:dyDescent="0.3">
      <c r="A182" s="2" t="s">
        <v>160</v>
      </c>
      <c r="B182" s="15" t="s">
        <v>804</v>
      </c>
      <c r="C182" s="15"/>
      <c r="D182" s="2"/>
      <c r="E182" s="2"/>
      <c r="F182" s="2">
        <v>4.29</v>
      </c>
      <c r="G182" s="2" t="s">
        <v>156</v>
      </c>
      <c r="H182" s="11">
        <v>-1</v>
      </c>
      <c r="I182">
        <v>-1</v>
      </c>
      <c r="J182" s="2"/>
      <c r="K182">
        <v>2.6012499999999998</v>
      </c>
      <c r="L182">
        <v>5.9608020550000003</v>
      </c>
      <c r="M182" s="2"/>
      <c r="N182" s="2">
        <v>7.8440000000000003</v>
      </c>
      <c r="O182" s="2">
        <v>7.7690000000000001</v>
      </c>
      <c r="P182" s="2">
        <v>29.72</v>
      </c>
      <c r="Q182" t="s">
        <v>506</v>
      </c>
      <c r="R182" s="2">
        <v>1</v>
      </c>
      <c r="S182" t="s">
        <v>505</v>
      </c>
      <c r="T182" s="2"/>
      <c r="U182" s="2"/>
      <c r="V182" s="2"/>
      <c r="W182" s="2">
        <v>1</v>
      </c>
      <c r="X182" s="2"/>
      <c r="Y182" s="2"/>
      <c r="Z182" s="2"/>
      <c r="AA182" s="2"/>
      <c r="AB182" s="2"/>
      <c r="AC182" s="2">
        <v>1</v>
      </c>
      <c r="AD182" s="2"/>
      <c r="AE182" s="2"/>
      <c r="AF182" s="2"/>
      <c r="AK182">
        <v>20</v>
      </c>
    </row>
    <row r="183" spans="1:37" x14ac:dyDescent="0.3">
      <c r="A183" s="2" t="s">
        <v>153</v>
      </c>
      <c r="B183" s="15" t="s">
        <v>799</v>
      </c>
      <c r="C183" s="15"/>
      <c r="D183" s="2"/>
      <c r="E183" s="2"/>
      <c r="F183" s="2">
        <v>3.5</v>
      </c>
      <c r="G183" s="2" t="s">
        <v>156</v>
      </c>
      <c r="H183" s="11">
        <v>-1</v>
      </c>
      <c r="I183">
        <v>-1</v>
      </c>
      <c r="J183" s="2"/>
      <c r="K183">
        <v>2.7062499999999998</v>
      </c>
      <c r="L183">
        <v>6.2396022968656872</v>
      </c>
      <c r="M183" s="2"/>
      <c r="N183" s="2"/>
      <c r="O183" s="2"/>
      <c r="P183" s="2">
        <v>33.06</v>
      </c>
      <c r="Q183" s="2"/>
      <c r="R183" s="2">
        <v>1</v>
      </c>
      <c r="S183" s="2"/>
      <c r="T183" s="2"/>
      <c r="U183" s="2"/>
      <c r="V183" s="2"/>
      <c r="W183" s="2">
        <v>1</v>
      </c>
      <c r="X183" s="2"/>
      <c r="Y183" s="2"/>
      <c r="Z183" s="2"/>
      <c r="AA183" s="2"/>
      <c r="AB183" s="2"/>
      <c r="AC183" s="2">
        <v>1</v>
      </c>
      <c r="AD183" s="2"/>
      <c r="AE183" s="2"/>
      <c r="AF183" s="2"/>
      <c r="AK183">
        <v>20</v>
      </c>
    </row>
    <row r="184" spans="1:37" x14ac:dyDescent="0.3">
      <c r="A184" s="2" t="s">
        <v>161</v>
      </c>
      <c r="B184" s="15" t="s">
        <v>805</v>
      </c>
      <c r="C184" s="15"/>
      <c r="D184" s="2"/>
      <c r="E184" s="2"/>
      <c r="F184" s="2">
        <v>3.77</v>
      </c>
      <c r="G184" s="2" t="s">
        <v>156</v>
      </c>
      <c r="H184" s="11">
        <v>-1</v>
      </c>
      <c r="I184">
        <v>-1</v>
      </c>
      <c r="J184" s="2"/>
      <c r="K184">
        <v>2.7</v>
      </c>
      <c r="L184">
        <v>6.2457408593656876</v>
      </c>
      <c r="M184" s="2"/>
      <c r="N184" s="2"/>
      <c r="O184" s="2"/>
      <c r="P184" s="2">
        <v>32.86</v>
      </c>
      <c r="Q184" s="2"/>
      <c r="R184" s="2">
        <v>1</v>
      </c>
      <c r="S184" s="2"/>
      <c r="T184" s="2"/>
      <c r="U184" s="2"/>
      <c r="V184" s="2"/>
      <c r="W184" s="2">
        <v>1</v>
      </c>
      <c r="X184" s="2"/>
      <c r="Y184" s="2"/>
      <c r="Z184" s="2"/>
      <c r="AA184" s="2"/>
      <c r="AB184" s="2"/>
      <c r="AC184" s="2">
        <v>1</v>
      </c>
      <c r="AD184" s="2"/>
      <c r="AE184" s="2"/>
      <c r="AF184" s="2"/>
      <c r="AK184">
        <v>20</v>
      </c>
    </row>
    <row r="185" spans="1:37" x14ac:dyDescent="0.3">
      <c r="A185" s="2" t="s">
        <v>162</v>
      </c>
      <c r="B185" s="15" t="s">
        <v>806</v>
      </c>
      <c r="C185" s="15"/>
      <c r="D185" s="2"/>
      <c r="E185" s="2"/>
      <c r="F185" s="2">
        <v>3.8</v>
      </c>
      <c r="G185" s="2" t="s">
        <v>156</v>
      </c>
      <c r="H185" s="11">
        <v>-1</v>
      </c>
      <c r="I185">
        <v>-1</v>
      </c>
      <c r="J185" s="2"/>
      <c r="K185">
        <v>2.773333333333333</v>
      </c>
      <c r="L185">
        <v>6.4062483499900669</v>
      </c>
      <c r="M185" s="2"/>
      <c r="N185" s="2"/>
      <c r="O185" s="2"/>
      <c r="P185" s="2">
        <v>32.42</v>
      </c>
      <c r="Q185" s="2"/>
      <c r="R185" s="2">
        <v>1</v>
      </c>
      <c r="S185" s="2"/>
      <c r="T185" s="2"/>
      <c r="U185" s="2"/>
      <c r="V185" s="2"/>
      <c r="W185" s="2">
        <v>1</v>
      </c>
      <c r="X185" s="2"/>
      <c r="Y185" s="2"/>
      <c r="Z185" s="2"/>
      <c r="AA185" s="2"/>
      <c r="AB185" s="2"/>
      <c r="AC185" s="2">
        <v>1</v>
      </c>
      <c r="AD185" s="2"/>
      <c r="AE185" s="2"/>
      <c r="AF185" s="2"/>
      <c r="AK185">
        <v>20</v>
      </c>
    </row>
    <row r="186" spans="1:37" x14ac:dyDescent="0.3">
      <c r="A186" s="2" t="s">
        <v>163</v>
      </c>
      <c r="B186" s="15" t="s">
        <v>807</v>
      </c>
      <c r="C186" s="15"/>
      <c r="D186" s="2"/>
      <c r="E186" s="2"/>
      <c r="F186" s="2">
        <v>3.92</v>
      </c>
      <c r="G186" s="2" t="s">
        <v>156</v>
      </c>
      <c r="H186" s="11">
        <v>-1</v>
      </c>
      <c r="I186">
        <v>-1</v>
      </c>
      <c r="J186" s="2"/>
      <c r="K186">
        <v>2.6937500000000001</v>
      </c>
      <c r="L186">
        <v>6.2518794218656879</v>
      </c>
      <c r="M186" s="2"/>
      <c r="N186" s="2"/>
      <c r="O186" s="2"/>
      <c r="P186" s="2">
        <v>32.58</v>
      </c>
      <c r="Q186" s="2"/>
      <c r="R186" s="2">
        <v>1</v>
      </c>
      <c r="S186" s="2"/>
      <c r="T186" s="2"/>
      <c r="U186" s="2"/>
      <c r="V186" s="2"/>
      <c r="W186" s="2">
        <v>1</v>
      </c>
      <c r="X186" s="2"/>
      <c r="Y186" s="2"/>
      <c r="Z186" s="2"/>
      <c r="AA186" s="2"/>
      <c r="AB186" s="2"/>
      <c r="AC186" s="2">
        <v>1</v>
      </c>
      <c r="AD186" s="2"/>
      <c r="AE186" s="2"/>
      <c r="AF186" s="2"/>
      <c r="AK186">
        <v>20</v>
      </c>
    </row>
    <row r="187" spans="1:37" x14ac:dyDescent="0.3">
      <c r="A187" s="2" t="s">
        <v>164</v>
      </c>
      <c r="B187" s="15" t="s">
        <v>808</v>
      </c>
      <c r="C187" s="15"/>
      <c r="D187" s="2"/>
      <c r="E187" s="2"/>
      <c r="F187" s="2">
        <v>4.25</v>
      </c>
      <c r="G187" s="2" t="s">
        <v>156</v>
      </c>
      <c r="H187" s="11">
        <v>-1</v>
      </c>
      <c r="I187">
        <v>-1</v>
      </c>
      <c r="J187" s="2"/>
      <c r="K187">
        <v>2.6875</v>
      </c>
      <c r="L187">
        <v>6.2580179843656882</v>
      </c>
      <c r="M187" s="2"/>
      <c r="N187" s="2"/>
      <c r="O187" s="2"/>
      <c r="P187" s="2">
        <v>31.54</v>
      </c>
      <c r="Q187" s="2"/>
      <c r="R187" s="2">
        <v>1</v>
      </c>
      <c r="S187" s="2"/>
      <c r="T187" s="2"/>
      <c r="U187" s="2"/>
      <c r="V187" s="2"/>
      <c r="W187" s="2">
        <v>1</v>
      </c>
      <c r="X187" s="2"/>
      <c r="Y187" s="2"/>
      <c r="Z187" s="2"/>
      <c r="AA187" s="2"/>
      <c r="AB187" s="2"/>
      <c r="AC187" s="2">
        <v>1</v>
      </c>
      <c r="AD187" s="2"/>
      <c r="AE187" s="2"/>
      <c r="AF187" s="2"/>
      <c r="AK187">
        <v>20</v>
      </c>
    </row>
    <row r="188" spans="1:37" x14ac:dyDescent="0.3">
      <c r="A188" s="2" t="s">
        <v>153</v>
      </c>
      <c r="B188" s="19" t="s">
        <v>799</v>
      </c>
      <c r="C188" s="15"/>
      <c r="D188" s="2" t="s">
        <v>892</v>
      </c>
      <c r="E188" s="2">
        <v>4</v>
      </c>
      <c r="F188" s="2">
        <v>3.35</v>
      </c>
      <c r="G188" s="2" t="s">
        <v>156</v>
      </c>
      <c r="H188" s="11">
        <v>-1</v>
      </c>
      <c r="I188">
        <v>-1</v>
      </c>
      <c r="J188" s="2"/>
      <c r="K188">
        <v>2.7062499999999998</v>
      </c>
      <c r="L188">
        <v>6.2396022968656872</v>
      </c>
      <c r="M188" s="2"/>
      <c r="N188" s="2"/>
      <c r="O188" s="2"/>
      <c r="P188" s="2">
        <v>33</v>
      </c>
      <c r="Q188" s="2"/>
      <c r="R188" s="2">
        <v>1</v>
      </c>
      <c r="S188" s="2"/>
      <c r="T188" s="2"/>
      <c r="U188" s="2"/>
      <c r="V188" s="2"/>
      <c r="W188" s="2">
        <v>1</v>
      </c>
      <c r="X188" s="2"/>
      <c r="Y188" s="2"/>
      <c r="Z188" s="2"/>
      <c r="AA188" s="2"/>
      <c r="AB188" s="2"/>
      <c r="AC188" s="2">
        <v>1</v>
      </c>
      <c r="AD188" s="2"/>
      <c r="AE188" s="2"/>
      <c r="AF188" s="2"/>
      <c r="AK188">
        <v>20</v>
      </c>
    </row>
    <row r="189" spans="1:37" x14ac:dyDescent="0.3">
      <c r="A189" s="2" t="s">
        <v>161</v>
      </c>
      <c r="B189" s="19" t="s">
        <v>805</v>
      </c>
      <c r="C189" s="15"/>
      <c r="D189" s="2" t="s">
        <v>892</v>
      </c>
      <c r="E189" s="2">
        <v>4</v>
      </c>
      <c r="F189" s="2">
        <v>3.74</v>
      </c>
      <c r="G189" s="2" t="s">
        <v>156</v>
      </c>
      <c r="H189" s="11">
        <v>-1</v>
      </c>
      <c r="I189">
        <v>-1</v>
      </c>
      <c r="J189" s="2"/>
      <c r="K189">
        <v>2.7</v>
      </c>
      <c r="L189">
        <v>6.2457408593656876</v>
      </c>
      <c r="M189" s="2"/>
      <c r="N189" s="2"/>
      <c r="O189" s="2"/>
      <c r="P189" s="2">
        <v>33.08</v>
      </c>
      <c r="Q189" s="2"/>
      <c r="R189" s="2">
        <v>1</v>
      </c>
      <c r="S189" s="2"/>
      <c r="T189" s="2"/>
      <c r="U189" s="2"/>
      <c r="V189" s="2"/>
      <c r="W189" s="2">
        <v>1</v>
      </c>
      <c r="X189" s="2"/>
      <c r="Y189" s="2"/>
      <c r="Z189" s="2"/>
      <c r="AA189" s="2"/>
      <c r="AB189" s="2"/>
      <c r="AC189" s="2">
        <v>1</v>
      </c>
      <c r="AD189" s="2"/>
      <c r="AE189" s="2"/>
      <c r="AF189" s="2"/>
      <c r="AK189">
        <v>20</v>
      </c>
    </row>
    <row r="190" spans="1:37" x14ac:dyDescent="0.3">
      <c r="A190" s="2" t="s">
        <v>162</v>
      </c>
      <c r="B190" s="19" t="s">
        <v>806</v>
      </c>
      <c r="C190" s="15"/>
      <c r="D190" s="2" t="s">
        <v>892</v>
      </c>
      <c r="E190" s="2">
        <v>4</v>
      </c>
      <c r="F190" s="2">
        <v>3.74</v>
      </c>
      <c r="G190" s="2" t="s">
        <v>156</v>
      </c>
      <c r="H190" s="11">
        <v>-1</v>
      </c>
      <c r="I190">
        <v>-1</v>
      </c>
      <c r="J190" s="2"/>
      <c r="K190">
        <v>2.773333333333333</v>
      </c>
      <c r="L190">
        <v>6.4062483499900669</v>
      </c>
      <c r="M190" s="2"/>
      <c r="N190" s="2"/>
      <c r="O190" s="2"/>
      <c r="P190" s="2">
        <v>33.24</v>
      </c>
      <c r="Q190" s="2"/>
      <c r="R190" s="2">
        <v>1</v>
      </c>
      <c r="S190" s="2"/>
      <c r="T190" s="2"/>
      <c r="U190" s="2"/>
      <c r="V190" s="2"/>
      <c r="W190" s="2">
        <v>1</v>
      </c>
      <c r="X190" s="2"/>
      <c r="Y190" s="2"/>
      <c r="Z190" s="2"/>
      <c r="AA190" s="2"/>
      <c r="AB190" s="2"/>
      <c r="AC190" s="2">
        <v>1</v>
      </c>
      <c r="AD190" s="2"/>
      <c r="AE190" s="2"/>
      <c r="AF190" s="2"/>
      <c r="AK190">
        <v>20</v>
      </c>
    </row>
    <row r="191" spans="1:37" x14ac:dyDescent="0.3">
      <c r="A191" s="2" t="s">
        <v>163</v>
      </c>
      <c r="B191" s="19" t="s">
        <v>807</v>
      </c>
      <c r="C191" s="15"/>
      <c r="D191" s="2" t="s">
        <v>892</v>
      </c>
      <c r="E191" s="2">
        <v>4</v>
      </c>
      <c r="F191" s="2">
        <v>3.78</v>
      </c>
      <c r="G191" s="2" t="s">
        <v>156</v>
      </c>
      <c r="H191" s="11">
        <v>-1</v>
      </c>
      <c r="I191">
        <v>-1</v>
      </c>
      <c r="J191" s="2"/>
      <c r="K191">
        <v>2.6937500000000001</v>
      </c>
      <c r="L191">
        <v>6.2518794218656879</v>
      </c>
      <c r="M191" s="2"/>
      <c r="N191" s="2"/>
      <c r="O191" s="2"/>
      <c r="P191" s="2">
        <v>33</v>
      </c>
      <c r="Q191" s="2"/>
      <c r="R191" s="2">
        <v>1</v>
      </c>
      <c r="S191" s="2"/>
      <c r="T191" s="2"/>
      <c r="U191" s="2"/>
      <c r="V191" s="2"/>
      <c r="W191" s="2">
        <v>1</v>
      </c>
      <c r="X191" s="2"/>
      <c r="Y191" s="2"/>
      <c r="Z191" s="2"/>
      <c r="AA191" s="2"/>
      <c r="AB191" s="2"/>
      <c r="AC191" s="2">
        <v>1</v>
      </c>
      <c r="AD191" s="2"/>
      <c r="AE191" s="2"/>
      <c r="AF191" s="2"/>
      <c r="AK191">
        <v>20</v>
      </c>
    </row>
    <row r="192" spans="1:37" x14ac:dyDescent="0.3">
      <c r="A192" s="2" t="s">
        <v>164</v>
      </c>
      <c r="B192" s="19" t="s">
        <v>808</v>
      </c>
      <c r="C192" s="15"/>
      <c r="D192" s="2" t="s">
        <v>892</v>
      </c>
      <c r="E192" s="2">
        <v>4</v>
      </c>
      <c r="F192" s="2">
        <v>3.99</v>
      </c>
      <c r="G192" s="2" t="s">
        <v>156</v>
      </c>
      <c r="H192" s="11">
        <v>-1</v>
      </c>
      <c r="I192">
        <v>-1</v>
      </c>
      <c r="J192" s="2"/>
      <c r="K192">
        <v>2.6875</v>
      </c>
      <c r="L192">
        <v>6.2580179843656882</v>
      </c>
      <c r="M192" s="2"/>
      <c r="N192" s="2"/>
      <c r="O192" s="2"/>
      <c r="P192" s="2">
        <v>29.18</v>
      </c>
      <c r="Q192" s="2"/>
      <c r="R192" s="2">
        <v>1</v>
      </c>
      <c r="S192" s="2"/>
      <c r="T192" s="2"/>
      <c r="U192" s="2"/>
      <c r="V192" s="2"/>
      <c r="W192" s="2">
        <v>1</v>
      </c>
      <c r="X192" s="2"/>
      <c r="Y192" s="2"/>
      <c r="Z192" s="2"/>
      <c r="AA192" s="2"/>
      <c r="AB192" s="2"/>
      <c r="AC192" s="2">
        <v>1</v>
      </c>
      <c r="AD192" s="2"/>
      <c r="AE192" s="2"/>
      <c r="AF192" s="2"/>
      <c r="AK192">
        <v>20</v>
      </c>
    </row>
    <row r="193" spans="1:37" x14ac:dyDescent="0.3">
      <c r="A193" s="2" t="s">
        <v>4</v>
      </c>
      <c r="B193" s="15" t="s">
        <v>713</v>
      </c>
      <c r="C193" s="15"/>
      <c r="D193" s="2"/>
      <c r="E193" s="2"/>
      <c r="F193" s="2">
        <v>3.5</v>
      </c>
      <c r="G193" s="2" t="s">
        <v>165</v>
      </c>
      <c r="H193" s="11" t="s">
        <v>551</v>
      </c>
      <c r="I193" t="s">
        <v>633</v>
      </c>
      <c r="J193" s="2"/>
      <c r="K193">
        <v>2.6262500000000002</v>
      </c>
      <c r="L193">
        <v>5.96680968125</v>
      </c>
      <c r="M193" s="2"/>
      <c r="N193" s="2"/>
      <c r="O193" s="2"/>
      <c r="P193" s="2"/>
      <c r="Q193" s="2"/>
      <c r="R193" s="2">
        <v>1</v>
      </c>
      <c r="S193" s="2"/>
      <c r="T193" s="2"/>
      <c r="U193" s="2"/>
      <c r="V193" s="2"/>
      <c r="W193" s="2">
        <v>1</v>
      </c>
      <c r="X193" s="2"/>
      <c r="Y193" s="2"/>
      <c r="Z193" s="2"/>
      <c r="AA193" s="2"/>
      <c r="AB193" s="2">
        <v>1</v>
      </c>
      <c r="AC193" s="2"/>
      <c r="AD193" s="2"/>
      <c r="AE193" s="2"/>
      <c r="AF193" s="2">
        <v>1</v>
      </c>
      <c r="AK193">
        <v>20</v>
      </c>
    </row>
    <row r="194" spans="1:37" x14ac:dyDescent="0.3">
      <c r="A194" s="2" t="s">
        <v>167</v>
      </c>
      <c r="B194" s="15" t="s">
        <v>809</v>
      </c>
      <c r="C194" s="15"/>
      <c r="D194" s="2"/>
      <c r="E194" s="2"/>
      <c r="F194" s="2">
        <v>2.84</v>
      </c>
      <c r="G194" s="2" t="s">
        <v>166</v>
      </c>
      <c r="H194" s="11">
        <v>-1</v>
      </c>
      <c r="I194">
        <v>-1</v>
      </c>
      <c r="J194" s="2"/>
      <c r="K194">
        <v>2.6033333333333331</v>
      </c>
      <c r="L194">
        <v>5.9143459586666669</v>
      </c>
      <c r="M194" s="2"/>
      <c r="N194" s="2">
        <v>3.96</v>
      </c>
      <c r="O194" s="2">
        <v>3.96</v>
      </c>
      <c r="P194" s="2">
        <v>3.96</v>
      </c>
      <c r="Q194" s="2"/>
      <c r="R194" s="2"/>
      <c r="S194" s="2"/>
      <c r="T194" s="2"/>
      <c r="U194" s="2"/>
      <c r="V194" s="2">
        <v>1.3</v>
      </c>
      <c r="W194" s="2"/>
      <c r="X194" s="2"/>
      <c r="Y194" s="2"/>
      <c r="Z194" s="2"/>
      <c r="AA194" s="2">
        <v>1</v>
      </c>
      <c r="AB194" s="2">
        <v>1</v>
      </c>
      <c r="AC194" s="2">
        <v>1</v>
      </c>
      <c r="AD194" s="2"/>
      <c r="AE194" s="2"/>
      <c r="AF194" s="2"/>
      <c r="AK194">
        <v>18</v>
      </c>
    </row>
    <row r="195" spans="1:37" x14ac:dyDescent="0.3">
      <c r="A195" s="2" t="s">
        <v>168</v>
      </c>
      <c r="B195" s="15" t="s">
        <v>810</v>
      </c>
      <c r="C195" s="15"/>
      <c r="D195" s="2"/>
      <c r="E195" s="2"/>
      <c r="F195" s="2">
        <v>3.48</v>
      </c>
      <c r="G195" s="2" t="s">
        <v>166</v>
      </c>
      <c r="H195" s="11">
        <v>-1</v>
      </c>
      <c r="I195">
        <v>-1</v>
      </c>
      <c r="J195" s="2"/>
      <c r="K195">
        <v>2.5939999999999999</v>
      </c>
      <c r="L195">
        <v>5.870297050914334</v>
      </c>
      <c r="M195" s="2"/>
      <c r="N195" s="2">
        <v>3.97</v>
      </c>
      <c r="O195" s="2">
        <v>3.97</v>
      </c>
      <c r="P195" s="2">
        <v>22.5</v>
      </c>
      <c r="Q195" s="2"/>
      <c r="R195" s="2"/>
      <c r="S195" s="2"/>
      <c r="T195" s="2">
        <v>3</v>
      </c>
      <c r="U195" s="2"/>
      <c r="V195" s="2">
        <v>6.1</v>
      </c>
      <c r="W195" s="2"/>
      <c r="X195" s="2"/>
      <c r="Y195" s="2"/>
      <c r="Z195" s="2"/>
      <c r="AA195" s="2">
        <v>1</v>
      </c>
      <c r="AB195" s="2">
        <v>1</v>
      </c>
      <c r="AC195" s="2">
        <v>1</v>
      </c>
      <c r="AD195" s="2"/>
      <c r="AE195" s="2"/>
      <c r="AF195" s="2"/>
      <c r="AK195">
        <v>18</v>
      </c>
    </row>
    <row r="196" spans="1:37" x14ac:dyDescent="0.3">
      <c r="A196" s="2" t="s">
        <v>169</v>
      </c>
      <c r="B196" s="15" t="s">
        <v>811</v>
      </c>
      <c r="C196" s="15"/>
      <c r="D196" s="2"/>
      <c r="E196" s="2"/>
      <c r="F196" s="2">
        <v>3.49</v>
      </c>
      <c r="G196" s="2" t="s">
        <v>166</v>
      </c>
      <c r="H196" s="11">
        <v>-1</v>
      </c>
      <c r="I196">
        <v>-1</v>
      </c>
      <c r="J196" s="2"/>
      <c r="K196">
        <v>2.6880000000000002</v>
      </c>
      <c r="L196">
        <v>6.2032136049900668</v>
      </c>
      <c r="M196" s="2"/>
      <c r="N196" s="2"/>
      <c r="O196" s="2"/>
      <c r="P196" s="2"/>
      <c r="Q196" s="2"/>
      <c r="R196" s="2"/>
      <c r="S196" s="2"/>
      <c r="T196" s="2"/>
      <c r="U196" s="2"/>
      <c r="V196" s="2">
        <v>26.7</v>
      </c>
      <c r="W196" s="2"/>
      <c r="X196" s="2"/>
      <c r="Y196" s="2"/>
      <c r="Z196" s="2"/>
      <c r="AA196" s="2">
        <v>1</v>
      </c>
      <c r="AB196" s="2">
        <v>1</v>
      </c>
      <c r="AC196" s="2">
        <v>1</v>
      </c>
      <c r="AD196" s="2"/>
      <c r="AE196" s="2"/>
      <c r="AF196" s="2"/>
      <c r="AK196">
        <v>18</v>
      </c>
    </row>
    <row r="197" spans="1:37" x14ac:dyDescent="0.3">
      <c r="A197" s="2" t="s">
        <v>171</v>
      </c>
      <c r="B197" s="15" t="s">
        <v>812</v>
      </c>
      <c r="C197" s="15"/>
      <c r="D197" s="2"/>
      <c r="E197" s="2"/>
      <c r="F197" s="2">
        <v>3.75</v>
      </c>
      <c r="G197" s="2" t="s">
        <v>170</v>
      </c>
      <c r="H197" s="11">
        <v>-1</v>
      </c>
      <c r="I197">
        <v>-1</v>
      </c>
      <c r="J197" s="2"/>
      <c r="K197">
        <v>2.7124999999999999</v>
      </c>
      <c r="L197">
        <v>6.264025610615688</v>
      </c>
      <c r="M197" s="2"/>
      <c r="N197" s="2"/>
      <c r="O197" s="2"/>
      <c r="P197" s="2">
        <v>29</v>
      </c>
      <c r="R197" s="2">
        <v>1</v>
      </c>
      <c r="S197" s="2"/>
      <c r="T197" s="2">
        <v>3</v>
      </c>
      <c r="U197" s="2"/>
      <c r="V197" s="2">
        <v>2.83</v>
      </c>
      <c r="W197" s="2">
        <v>1</v>
      </c>
      <c r="X197" s="2"/>
      <c r="Y197" s="2"/>
      <c r="Z197" s="2"/>
      <c r="AA197" s="2"/>
      <c r="AB197" s="2"/>
      <c r="AC197" s="2"/>
      <c r="AD197" s="2"/>
      <c r="AE197" s="2"/>
      <c r="AF197" s="2"/>
      <c r="AK197">
        <v>40</v>
      </c>
    </row>
    <row r="198" spans="1:37" x14ac:dyDescent="0.3">
      <c r="A198" s="2" t="s">
        <v>172</v>
      </c>
      <c r="B198" s="15" t="s">
        <v>813</v>
      </c>
      <c r="C198" s="15"/>
      <c r="D198" s="2"/>
      <c r="E198" s="2"/>
      <c r="F198" s="2">
        <v>3.86</v>
      </c>
      <c r="G198" s="2" t="s">
        <v>170</v>
      </c>
      <c r="H198" s="11">
        <v>-1</v>
      </c>
      <c r="I198">
        <v>-1</v>
      </c>
      <c r="J198" s="2"/>
      <c r="K198">
        <v>2.7062499999999998</v>
      </c>
      <c r="L198">
        <v>6.2701641731156874</v>
      </c>
      <c r="M198" s="2"/>
      <c r="N198" s="2"/>
      <c r="O198" s="2"/>
      <c r="P198" s="2">
        <v>31.24</v>
      </c>
      <c r="Q198" s="2"/>
      <c r="R198" s="2">
        <v>1</v>
      </c>
      <c r="S198" s="2"/>
      <c r="T198" s="2">
        <v>3</v>
      </c>
      <c r="U198" s="2"/>
      <c r="V198" s="2">
        <v>6.46</v>
      </c>
      <c r="W198" s="2">
        <v>1</v>
      </c>
      <c r="X198" s="2"/>
      <c r="Y198" s="2"/>
      <c r="Z198" s="2"/>
      <c r="AA198" s="2"/>
      <c r="AB198" s="2"/>
      <c r="AC198" s="2"/>
      <c r="AD198" s="2"/>
      <c r="AE198" s="2"/>
      <c r="AF198" s="2"/>
      <c r="AK198">
        <v>40</v>
      </c>
    </row>
    <row r="199" spans="1:37" x14ac:dyDescent="0.3">
      <c r="A199" s="2" t="s">
        <v>173</v>
      </c>
      <c r="B199" s="15" t="s">
        <v>814</v>
      </c>
      <c r="C199" s="15"/>
      <c r="D199" s="2"/>
      <c r="E199" s="2"/>
      <c r="F199" s="2">
        <v>4.01</v>
      </c>
      <c r="G199" s="2" t="s">
        <v>170</v>
      </c>
      <c r="H199" s="11">
        <v>-1</v>
      </c>
      <c r="I199">
        <v>-1</v>
      </c>
      <c r="J199" s="2"/>
      <c r="K199">
        <v>2.703125</v>
      </c>
      <c r="L199">
        <v>6.2732334543656876</v>
      </c>
      <c r="M199" s="2"/>
      <c r="N199" s="2"/>
      <c r="O199" s="2"/>
      <c r="P199" s="2">
        <v>31.54</v>
      </c>
      <c r="Q199" s="2"/>
      <c r="R199" s="2">
        <v>1</v>
      </c>
      <c r="S199" s="2"/>
      <c r="T199" s="2">
        <v>3</v>
      </c>
      <c r="U199" s="2"/>
      <c r="V199" s="2">
        <v>6.64</v>
      </c>
      <c r="W199" s="2">
        <v>1</v>
      </c>
      <c r="X199" s="2"/>
      <c r="Y199" s="2"/>
      <c r="Z199" s="2"/>
      <c r="AA199" s="2"/>
      <c r="AB199" s="2"/>
      <c r="AC199" s="2"/>
      <c r="AD199" s="2"/>
      <c r="AE199" s="2"/>
      <c r="AF199" s="2"/>
      <c r="AK199">
        <v>40</v>
      </c>
    </row>
    <row r="200" spans="1:37" x14ac:dyDescent="0.3">
      <c r="A200" s="2" t="s">
        <v>174</v>
      </c>
      <c r="B200" s="15" t="s">
        <v>815</v>
      </c>
      <c r="C200" s="15"/>
      <c r="D200" s="2"/>
      <c r="E200" s="2"/>
      <c r="F200" s="2">
        <v>4.16</v>
      </c>
      <c r="G200" s="2" t="s">
        <v>170</v>
      </c>
      <c r="H200" s="11">
        <v>-1</v>
      </c>
      <c r="I200">
        <v>-1</v>
      </c>
      <c r="J200" s="2"/>
      <c r="K200">
        <v>2.7</v>
      </c>
      <c r="L200">
        <v>6.2763027356156877</v>
      </c>
      <c r="M200" s="2"/>
      <c r="N200" s="2"/>
      <c r="O200" s="2"/>
      <c r="P200" s="2">
        <v>32.4</v>
      </c>
      <c r="Q200" s="2"/>
      <c r="R200" s="2">
        <v>1</v>
      </c>
      <c r="S200" s="2"/>
      <c r="T200" s="2">
        <v>3</v>
      </c>
      <c r="U200" s="2"/>
      <c r="V200" s="2">
        <v>5.75</v>
      </c>
      <c r="W200" s="2">
        <v>1</v>
      </c>
      <c r="X200" s="2"/>
      <c r="Y200" s="2"/>
      <c r="Z200" s="2"/>
      <c r="AA200" s="2"/>
      <c r="AB200" s="2"/>
      <c r="AC200" s="2"/>
      <c r="AD200" s="2"/>
      <c r="AE200" s="2"/>
      <c r="AF200" s="2"/>
      <c r="AK200">
        <v>40</v>
      </c>
    </row>
    <row r="201" spans="1:37" x14ac:dyDescent="0.3">
      <c r="A201" s="2" t="s">
        <v>175</v>
      </c>
      <c r="B201" s="15" t="s">
        <v>816</v>
      </c>
      <c r="C201" s="15"/>
      <c r="D201" s="2"/>
      <c r="E201" s="2"/>
      <c r="F201" s="2">
        <v>4.59</v>
      </c>
      <c r="G201" s="2" t="s">
        <v>170</v>
      </c>
      <c r="H201" s="11">
        <v>-1</v>
      </c>
      <c r="I201">
        <v>-1</v>
      </c>
      <c r="J201" s="2"/>
      <c r="K201">
        <v>2.6937500000000001</v>
      </c>
      <c r="L201">
        <v>6.2824412981156881</v>
      </c>
      <c r="M201" s="2"/>
      <c r="N201" s="2"/>
      <c r="O201" s="2"/>
      <c r="P201" s="2">
        <v>32.64</v>
      </c>
      <c r="Q201" t="s">
        <v>507</v>
      </c>
      <c r="R201" s="2">
        <v>1</v>
      </c>
      <c r="S201" s="2"/>
      <c r="T201" s="2">
        <v>3</v>
      </c>
      <c r="U201" s="2"/>
      <c r="V201" s="2">
        <v>7.41</v>
      </c>
      <c r="W201" s="2">
        <v>1</v>
      </c>
      <c r="X201" s="2"/>
      <c r="Y201" s="2"/>
      <c r="Z201" s="2"/>
      <c r="AA201" s="2"/>
      <c r="AB201" s="2"/>
      <c r="AC201" s="2"/>
      <c r="AD201" s="2"/>
      <c r="AE201" s="2"/>
      <c r="AF201" s="2"/>
      <c r="AK201">
        <v>40</v>
      </c>
    </row>
    <row r="202" spans="1:37" x14ac:dyDescent="0.3">
      <c r="A202" s="2" t="s">
        <v>2</v>
      </c>
      <c r="B202" s="15" t="s">
        <v>711</v>
      </c>
      <c r="C202" s="15"/>
      <c r="D202" s="2"/>
      <c r="E202" s="2"/>
      <c r="F202" s="2">
        <v>3.3</v>
      </c>
      <c r="G202" s="2" t="s">
        <v>176</v>
      </c>
      <c r="H202" s="11" t="s">
        <v>549</v>
      </c>
      <c r="I202">
        <v>-1</v>
      </c>
      <c r="J202" s="2">
        <v>1</v>
      </c>
      <c r="K202">
        <v>2.6545454545454552</v>
      </c>
      <c r="L202">
        <v>5.9865512095454543</v>
      </c>
      <c r="M202" s="2"/>
      <c r="N202" s="2">
        <v>5.4763999999999999</v>
      </c>
      <c r="O202" s="2">
        <v>22.404199999999999</v>
      </c>
      <c r="P202" s="2">
        <v>5.1576000000000004</v>
      </c>
      <c r="Q202" s="2" t="s">
        <v>535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K202">
        <v>14</v>
      </c>
    </row>
    <row r="203" spans="1:37" x14ac:dyDescent="0.3">
      <c r="A203" s="2" t="s">
        <v>177</v>
      </c>
      <c r="B203" s="15" t="s">
        <v>817</v>
      </c>
      <c r="C203" s="15"/>
      <c r="D203" s="2"/>
      <c r="E203" s="2"/>
      <c r="F203" s="2">
        <v>2.98</v>
      </c>
      <c r="G203" s="2" t="s">
        <v>176</v>
      </c>
      <c r="H203" s="11" t="s">
        <v>603</v>
      </c>
      <c r="I203" t="s">
        <v>678</v>
      </c>
      <c r="J203" s="2">
        <v>1</v>
      </c>
      <c r="K203">
        <v>2.7554545454545449</v>
      </c>
      <c r="L203">
        <v>6.1782631499999994</v>
      </c>
      <c r="M203" s="2"/>
      <c r="N203" s="2">
        <v>7.7803000000000004</v>
      </c>
      <c r="O203" s="2">
        <v>7.7803000000000004</v>
      </c>
      <c r="P203" s="2">
        <v>42.569200000000002</v>
      </c>
      <c r="Q203" s="2" t="s">
        <v>536</v>
      </c>
      <c r="R203" s="2" t="s">
        <v>537</v>
      </c>
      <c r="S203" s="2">
        <v>1</v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K203">
        <v>14</v>
      </c>
    </row>
    <row r="204" spans="1:37" x14ac:dyDescent="0.3">
      <c r="A204" s="2" t="s">
        <v>2</v>
      </c>
      <c r="B204" s="15" t="s">
        <v>711</v>
      </c>
      <c r="C204" s="15"/>
      <c r="D204" s="2"/>
      <c r="E204" s="2"/>
      <c r="F204" s="2">
        <v>3.3</v>
      </c>
      <c r="G204" s="2" t="s">
        <v>178</v>
      </c>
      <c r="H204" s="11" t="s">
        <v>549</v>
      </c>
      <c r="I204">
        <v>-1</v>
      </c>
      <c r="J204" s="2">
        <v>1</v>
      </c>
      <c r="K204">
        <v>2.6545454545454552</v>
      </c>
      <c r="L204">
        <v>5.9865512095454543</v>
      </c>
      <c r="M204" s="2"/>
      <c r="N204" s="2">
        <v>5.5339999999999998</v>
      </c>
      <c r="O204" s="2">
        <v>22.083300000000001</v>
      </c>
      <c r="P204" s="2">
        <v>5.5033000000000003</v>
      </c>
      <c r="Q204" s="2" t="s">
        <v>535</v>
      </c>
      <c r="R204" s="2">
        <v>1</v>
      </c>
      <c r="S204" s="2"/>
      <c r="T204" s="2"/>
      <c r="U204" s="2"/>
      <c r="V204" s="2">
        <v>1.5</v>
      </c>
      <c r="W204" s="1"/>
      <c r="X204" s="2"/>
      <c r="Y204" s="2"/>
      <c r="Z204" s="2"/>
      <c r="AA204" s="2"/>
      <c r="AB204" s="2"/>
      <c r="AC204" s="2"/>
      <c r="AD204" s="2"/>
      <c r="AE204" s="2"/>
      <c r="AF204" s="2"/>
      <c r="AK204">
        <v>14</v>
      </c>
    </row>
    <row r="205" spans="1:37" x14ac:dyDescent="0.3">
      <c r="A205" s="2" t="s">
        <v>177</v>
      </c>
      <c r="B205" s="15" t="s">
        <v>817</v>
      </c>
      <c r="C205" s="15"/>
      <c r="D205" s="2"/>
      <c r="E205" s="2"/>
      <c r="F205" s="2">
        <v>2.85</v>
      </c>
      <c r="G205" s="2" t="s">
        <v>178</v>
      </c>
      <c r="H205" s="11" t="s">
        <v>603</v>
      </c>
      <c r="I205" t="s">
        <v>678</v>
      </c>
      <c r="J205" s="2">
        <v>1</v>
      </c>
      <c r="K205">
        <v>2.7554545454545449</v>
      </c>
      <c r="L205">
        <v>6.1782631499999994</v>
      </c>
      <c r="M205" s="2"/>
      <c r="N205" s="2">
        <v>3.9045000000000001</v>
      </c>
      <c r="O205" s="2">
        <v>3.9045000000000001</v>
      </c>
      <c r="P205" s="2">
        <v>21.652100000000001</v>
      </c>
      <c r="Q205" s="2" t="s">
        <v>536</v>
      </c>
      <c r="R205" s="2">
        <v>1</v>
      </c>
      <c r="S205" s="2"/>
      <c r="T205" s="2"/>
      <c r="U205" s="2"/>
      <c r="V205" s="2">
        <v>4.2</v>
      </c>
      <c r="W205" s="1"/>
      <c r="X205" s="2"/>
      <c r="Y205" s="2"/>
      <c r="Z205" s="2"/>
      <c r="AA205" s="2"/>
      <c r="AB205" s="2"/>
      <c r="AC205" s="2"/>
      <c r="AD205" s="2"/>
      <c r="AE205" s="2"/>
      <c r="AF205" s="2"/>
      <c r="AK205">
        <v>14</v>
      </c>
    </row>
    <row r="206" spans="1:37" x14ac:dyDescent="0.3">
      <c r="A206" s="2" t="s">
        <v>5</v>
      </c>
      <c r="B206" s="15" t="s">
        <v>714</v>
      </c>
      <c r="C206" s="15"/>
      <c r="D206" s="2"/>
      <c r="E206" s="2"/>
      <c r="F206" s="2">
        <v>3.5</v>
      </c>
      <c r="G206" s="2" t="s">
        <v>178</v>
      </c>
      <c r="H206" s="11" t="s">
        <v>552</v>
      </c>
      <c r="I206" t="s">
        <v>634</v>
      </c>
      <c r="J206" s="2">
        <v>1</v>
      </c>
      <c r="K206">
        <v>2.6262500000000002</v>
      </c>
      <c r="L206">
        <v>5.9612134765624996</v>
      </c>
      <c r="M206" s="2"/>
      <c r="N206" s="2">
        <v>3.8650000000000002</v>
      </c>
      <c r="O206" s="2">
        <v>3.8650000000000002</v>
      </c>
      <c r="P206" s="2">
        <v>14.974299999999999</v>
      </c>
      <c r="Q206" s="2" t="s">
        <v>449</v>
      </c>
      <c r="R206" s="2">
        <v>1</v>
      </c>
      <c r="S206" s="2"/>
      <c r="T206" s="2"/>
      <c r="U206" s="2"/>
      <c r="V206" s="2">
        <v>1.9</v>
      </c>
      <c r="W206" s="1"/>
      <c r="X206" s="2"/>
      <c r="Y206" s="2"/>
      <c r="Z206" s="2"/>
      <c r="AA206" s="2"/>
      <c r="AB206" s="2">
        <v>1</v>
      </c>
      <c r="AC206" s="2">
        <v>1</v>
      </c>
      <c r="AD206" s="2"/>
      <c r="AE206" s="2">
        <v>1</v>
      </c>
      <c r="AF206" s="2"/>
      <c r="AK206">
        <v>20</v>
      </c>
    </row>
    <row r="207" spans="1:37" x14ac:dyDescent="0.3">
      <c r="A207" s="2" t="s">
        <v>179</v>
      </c>
      <c r="B207" s="15" t="s">
        <v>818</v>
      </c>
      <c r="C207" s="15"/>
      <c r="D207" s="2"/>
      <c r="E207" s="2"/>
      <c r="F207" s="2">
        <v>2.65</v>
      </c>
      <c r="G207" s="2" t="s">
        <v>178</v>
      </c>
      <c r="H207" s="11">
        <v>-1</v>
      </c>
      <c r="I207">
        <v>-1</v>
      </c>
      <c r="J207" s="2">
        <v>1</v>
      </c>
      <c r="K207">
        <v>2.6956250000000002</v>
      </c>
      <c r="L207">
        <v>6.0930154356250004</v>
      </c>
      <c r="M207" s="2"/>
      <c r="N207" s="2"/>
      <c r="O207" s="2"/>
      <c r="P207" s="2"/>
      <c r="Q207" s="2"/>
      <c r="R207" s="2">
        <v>1</v>
      </c>
      <c r="S207" s="2"/>
      <c r="T207" s="2"/>
      <c r="U207" s="2"/>
      <c r="V207" s="2">
        <v>2.1</v>
      </c>
      <c r="W207" s="2">
        <v>2030</v>
      </c>
      <c r="X207" s="2"/>
      <c r="Y207" s="2"/>
      <c r="Z207" s="2"/>
      <c r="AA207" s="2"/>
      <c r="AB207" s="2">
        <v>1</v>
      </c>
      <c r="AC207" s="2">
        <v>1</v>
      </c>
      <c r="AD207" s="2"/>
      <c r="AE207" s="2">
        <v>1</v>
      </c>
      <c r="AF207" s="2"/>
      <c r="AK207">
        <v>20</v>
      </c>
    </row>
    <row r="208" spans="1:37" x14ac:dyDescent="0.3">
      <c r="A208" s="2" t="s">
        <v>180</v>
      </c>
      <c r="B208" s="15" t="s">
        <v>819</v>
      </c>
      <c r="C208" s="15"/>
      <c r="D208" s="2"/>
      <c r="E208" s="2"/>
      <c r="F208" s="2">
        <v>3.1</v>
      </c>
      <c r="G208" s="2" t="s">
        <v>178</v>
      </c>
      <c r="H208" s="11" t="s">
        <v>604</v>
      </c>
      <c r="I208" t="s">
        <v>679</v>
      </c>
      <c r="J208" s="2">
        <v>1</v>
      </c>
      <c r="K208">
        <v>2.62</v>
      </c>
      <c r="L208">
        <v>5.9367901628125006</v>
      </c>
      <c r="M208" s="2"/>
      <c r="N208" s="2">
        <v>3.9007999999999998</v>
      </c>
      <c r="O208" s="2">
        <v>3.9007999999999998</v>
      </c>
      <c r="P208" s="2">
        <v>15.317</v>
      </c>
      <c r="Q208" s="2" t="s">
        <v>449</v>
      </c>
      <c r="R208" s="2">
        <v>1</v>
      </c>
      <c r="S208" s="2"/>
      <c r="T208" s="2"/>
      <c r="U208" s="2"/>
      <c r="V208" s="2">
        <v>2.7</v>
      </c>
      <c r="W208" s="2"/>
      <c r="X208" s="2"/>
      <c r="Y208" s="2"/>
      <c r="Z208" s="2"/>
      <c r="AA208" s="2"/>
      <c r="AB208" s="2">
        <v>1</v>
      </c>
      <c r="AC208" s="2">
        <v>1</v>
      </c>
      <c r="AD208" s="2"/>
      <c r="AE208" s="2">
        <v>1</v>
      </c>
      <c r="AF208" s="2"/>
      <c r="AK208">
        <v>20</v>
      </c>
    </row>
    <row r="209" spans="1:37" x14ac:dyDescent="0.3">
      <c r="A209" s="2" t="s">
        <v>181</v>
      </c>
      <c r="B209" s="15" t="s">
        <v>820</v>
      </c>
      <c r="C209" s="15"/>
      <c r="D209" s="2"/>
      <c r="E209" s="2"/>
      <c r="F209" s="2">
        <v>2.66</v>
      </c>
      <c r="G209" s="2" t="s">
        <v>178</v>
      </c>
      <c r="H209" s="11">
        <v>-1</v>
      </c>
      <c r="I209">
        <v>-1</v>
      </c>
      <c r="J209" s="2">
        <v>1</v>
      </c>
      <c r="K209">
        <v>2.6893750000000001</v>
      </c>
      <c r="L209">
        <v>6.0685921218750014</v>
      </c>
      <c r="M209" s="2"/>
      <c r="N209" s="2"/>
      <c r="O209" s="2"/>
      <c r="P209" s="2"/>
      <c r="Q209" s="2"/>
      <c r="R209" s="2">
        <v>1</v>
      </c>
      <c r="S209" s="2"/>
      <c r="T209" s="2"/>
      <c r="U209" s="2"/>
      <c r="V209" s="2">
        <v>3</v>
      </c>
      <c r="W209" s="2">
        <v>1256</v>
      </c>
      <c r="X209" s="2"/>
      <c r="Y209" s="2"/>
      <c r="Z209" s="2"/>
      <c r="AA209" s="2"/>
      <c r="AB209" s="2">
        <v>1</v>
      </c>
      <c r="AC209" s="2">
        <v>1</v>
      </c>
      <c r="AD209" s="2"/>
      <c r="AE209" s="2">
        <v>1</v>
      </c>
      <c r="AF209" s="2"/>
      <c r="AK209">
        <v>20</v>
      </c>
    </row>
    <row r="210" spans="1:37" x14ac:dyDescent="0.3">
      <c r="A210" s="2" t="s">
        <v>182</v>
      </c>
      <c r="B210" s="15" t="s">
        <v>821</v>
      </c>
      <c r="C210" s="15"/>
      <c r="D210" s="2"/>
      <c r="E210" s="2"/>
      <c r="F210" s="2">
        <v>3.6</v>
      </c>
      <c r="G210" s="2" t="s">
        <v>178</v>
      </c>
      <c r="H210" s="11">
        <v>-1</v>
      </c>
      <c r="I210">
        <v>-1</v>
      </c>
      <c r="J210" s="2">
        <v>1</v>
      </c>
      <c r="K210">
        <v>2.521176470588236</v>
      </c>
      <c r="L210">
        <v>5.6793405594117647</v>
      </c>
      <c r="M210" s="2"/>
      <c r="N210" s="2">
        <v>3.9287999999999998</v>
      </c>
      <c r="O210" s="2">
        <v>3.9287999999999998</v>
      </c>
      <c r="P210" s="2">
        <v>30.2698</v>
      </c>
      <c r="Q210" s="2" t="s">
        <v>449</v>
      </c>
      <c r="R210" s="2">
        <v>1</v>
      </c>
      <c r="S210" s="2"/>
      <c r="T210" s="2"/>
      <c r="U210" s="2"/>
      <c r="V210" s="2">
        <v>2.2999999999999998</v>
      </c>
      <c r="W210" s="2"/>
      <c r="X210" s="2"/>
      <c r="Y210" s="2"/>
      <c r="Z210" s="2"/>
      <c r="AA210" s="2"/>
      <c r="AB210" s="2">
        <v>1</v>
      </c>
      <c r="AC210" s="2">
        <v>1</v>
      </c>
      <c r="AD210" s="2"/>
      <c r="AE210" s="2">
        <v>1</v>
      </c>
      <c r="AF210" s="2"/>
      <c r="AK210">
        <v>20</v>
      </c>
    </row>
    <row r="211" spans="1:37" x14ac:dyDescent="0.3">
      <c r="A211" s="2" t="s">
        <v>183</v>
      </c>
      <c r="B211" s="15" t="s">
        <v>822</v>
      </c>
      <c r="C211" s="15"/>
      <c r="D211" s="2"/>
      <c r="E211" s="2"/>
      <c r="F211" s="2">
        <v>2.4</v>
      </c>
      <c r="G211" s="2" t="s">
        <v>178</v>
      </c>
      <c r="H211" s="11" t="s">
        <v>605</v>
      </c>
      <c r="I211" t="s">
        <v>680</v>
      </c>
      <c r="J211" s="2">
        <v>1</v>
      </c>
      <c r="K211">
        <v>2.651764705882353</v>
      </c>
      <c r="L211">
        <v>5.9274383647058819</v>
      </c>
      <c r="M211" s="2"/>
      <c r="N211" s="2">
        <v>3.8313999999999999</v>
      </c>
      <c r="O211" s="2">
        <v>3.8313999999999999</v>
      </c>
      <c r="P211" s="2">
        <v>28.871400000000001</v>
      </c>
      <c r="Q211" s="2" t="s">
        <v>450</v>
      </c>
      <c r="R211" s="2">
        <v>1</v>
      </c>
      <c r="S211" s="2"/>
      <c r="T211" s="2"/>
      <c r="U211" s="2"/>
      <c r="V211" s="2">
        <v>3.1</v>
      </c>
      <c r="W211" s="2">
        <v>230</v>
      </c>
      <c r="X211" s="2"/>
      <c r="Y211" s="2"/>
      <c r="Z211" s="2"/>
      <c r="AA211" s="2"/>
      <c r="AB211" s="2">
        <v>1</v>
      </c>
      <c r="AC211" s="2">
        <v>1</v>
      </c>
      <c r="AD211" s="2"/>
      <c r="AE211" s="2">
        <v>1</v>
      </c>
      <c r="AF211" s="2"/>
      <c r="AK211">
        <v>20</v>
      </c>
    </row>
    <row r="212" spans="1:37" x14ac:dyDescent="0.3">
      <c r="A212" s="2" t="s">
        <v>177</v>
      </c>
      <c r="B212" s="19" t="s">
        <v>817</v>
      </c>
      <c r="C212" s="15"/>
      <c r="D212" s="2" t="s">
        <v>892</v>
      </c>
      <c r="E212" s="2">
        <v>1</v>
      </c>
      <c r="F212" s="2">
        <v>3.15</v>
      </c>
      <c r="G212" s="2" t="s">
        <v>178</v>
      </c>
      <c r="H212" s="11" t="s">
        <v>603</v>
      </c>
      <c r="I212" t="s">
        <v>678</v>
      </c>
      <c r="J212" s="2">
        <v>1</v>
      </c>
      <c r="K212">
        <v>2.7554545454545449</v>
      </c>
      <c r="L212">
        <v>6.1782631499999994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>
        <v>1445</v>
      </c>
      <c r="X212" s="2"/>
      <c r="Y212" s="2"/>
      <c r="Z212" s="2"/>
      <c r="AA212" s="2"/>
      <c r="AB212" s="2"/>
      <c r="AC212" s="2"/>
      <c r="AD212" s="2"/>
      <c r="AE212" s="2"/>
      <c r="AF212" s="2"/>
      <c r="AK212">
        <v>14</v>
      </c>
    </row>
    <row r="213" spans="1:37" x14ac:dyDescent="0.3">
      <c r="A213" s="2" t="s">
        <v>179</v>
      </c>
      <c r="B213" s="19" t="s">
        <v>818</v>
      </c>
      <c r="C213" s="15"/>
      <c r="D213" s="2" t="s">
        <v>892</v>
      </c>
      <c r="E213" s="2">
        <v>1</v>
      </c>
      <c r="F213" s="2">
        <v>3.14</v>
      </c>
      <c r="G213" s="2" t="s">
        <v>178</v>
      </c>
      <c r="H213" s="11">
        <v>-1</v>
      </c>
      <c r="I213">
        <v>-1</v>
      </c>
      <c r="J213" s="2">
        <v>1</v>
      </c>
      <c r="K213">
        <v>2.6956250000000002</v>
      </c>
      <c r="L213">
        <v>6.0930154356250004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>
        <v>13616</v>
      </c>
      <c r="X213" s="2"/>
      <c r="Y213" s="2"/>
      <c r="Z213" s="2"/>
      <c r="AA213" s="2"/>
      <c r="AB213" s="2"/>
      <c r="AC213" s="2"/>
      <c r="AD213" s="2"/>
      <c r="AE213" s="2"/>
      <c r="AF213" s="2"/>
      <c r="AK213">
        <v>20</v>
      </c>
    </row>
    <row r="214" spans="1:37" x14ac:dyDescent="0.3">
      <c r="A214" s="2" t="s">
        <v>181</v>
      </c>
      <c r="B214" s="19" t="s">
        <v>820</v>
      </c>
      <c r="C214" s="15"/>
      <c r="D214" s="2" t="s">
        <v>892</v>
      </c>
      <c r="E214" s="2">
        <v>1</v>
      </c>
      <c r="F214" s="2">
        <v>3.22</v>
      </c>
      <c r="G214" s="2" t="s">
        <v>178</v>
      </c>
      <c r="H214" s="11">
        <v>-1</v>
      </c>
      <c r="I214">
        <v>-1</v>
      </c>
      <c r="J214" s="2">
        <v>1</v>
      </c>
      <c r="K214">
        <v>2.6893750000000001</v>
      </c>
      <c r="L214">
        <v>6.0685921218750014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>
        <v>3265</v>
      </c>
      <c r="X214" s="2"/>
      <c r="Y214" s="2"/>
      <c r="Z214" s="2"/>
      <c r="AA214" s="2"/>
      <c r="AB214" s="2"/>
      <c r="AC214" s="2"/>
      <c r="AD214" s="2"/>
      <c r="AE214" s="2"/>
      <c r="AF214" s="2"/>
      <c r="AK214">
        <v>20</v>
      </c>
    </row>
    <row r="215" spans="1:37" x14ac:dyDescent="0.3">
      <c r="A215" s="2" t="s">
        <v>183</v>
      </c>
      <c r="B215" s="19" t="s">
        <v>822</v>
      </c>
      <c r="C215" s="15"/>
      <c r="D215" s="2" t="s">
        <v>892</v>
      </c>
      <c r="E215" s="2">
        <v>1</v>
      </c>
      <c r="F215" s="2">
        <v>3.42</v>
      </c>
      <c r="G215" s="2" t="s">
        <v>178</v>
      </c>
      <c r="H215" s="11" t="s">
        <v>605</v>
      </c>
      <c r="I215" t="s">
        <v>680</v>
      </c>
      <c r="J215" s="2">
        <v>1</v>
      </c>
      <c r="K215">
        <v>2.651764705882353</v>
      </c>
      <c r="L215">
        <v>5.9274383647058819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>
        <v>763</v>
      </c>
      <c r="X215" s="2"/>
      <c r="Y215" s="2"/>
      <c r="Z215" s="2"/>
      <c r="AA215" s="2"/>
      <c r="AB215" s="2"/>
      <c r="AC215" s="2"/>
      <c r="AD215" s="2"/>
      <c r="AE215" s="2"/>
      <c r="AF215" s="2"/>
      <c r="AK215">
        <v>20</v>
      </c>
    </row>
    <row r="216" spans="1:37" x14ac:dyDescent="0.3">
      <c r="A216" s="2" t="s">
        <v>38</v>
      </c>
      <c r="B216" s="15" t="s">
        <v>738</v>
      </c>
      <c r="C216" s="15"/>
      <c r="D216" s="2"/>
      <c r="E216" s="2"/>
      <c r="F216" s="2">
        <v>3.9</v>
      </c>
      <c r="G216" s="2" t="s">
        <v>184</v>
      </c>
      <c r="H216" s="11" t="s">
        <v>569</v>
      </c>
      <c r="I216" t="s">
        <v>650</v>
      </c>
      <c r="J216" s="2">
        <v>1</v>
      </c>
      <c r="K216">
        <v>2.6020833333333329</v>
      </c>
      <c r="L216">
        <v>5.9098726145833336</v>
      </c>
      <c r="M216" s="2"/>
      <c r="N216" s="2"/>
      <c r="O216" s="2"/>
      <c r="P216" s="2"/>
      <c r="Q216" s="2"/>
      <c r="R216" s="2"/>
      <c r="S216" s="2"/>
      <c r="T216" s="2"/>
      <c r="U216" s="2"/>
      <c r="V216" s="2">
        <v>0.7</v>
      </c>
      <c r="W216" s="2"/>
      <c r="X216" s="2"/>
      <c r="Y216" s="2"/>
      <c r="Z216" s="2"/>
      <c r="AA216" s="2"/>
      <c r="AB216" s="2">
        <v>1</v>
      </c>
      <c r="AC216" s="2">
        <v>1</v>
      </c>
      <c r="AD216" s="2"/>
      <c r="AE216" s="2"/>
      <c r="AF216" s="2"/>
      <c r="AK216">
        <v>30</v>
      </c>
    </row>
    <row r="217" spans="1:37" x14ac:dyDescent="0.3">
      <c r="A217" s="2" t="s">
        <v>48</v>
      </c>
      <c r="B217" s="15" t="s">
        <v>748</v>
      </c>
      <c r="C217" s="15"/>
      <c r="D217" s="2"/>
      <c r="E217" s="2"/>
      <c r="F217" s="2">
        <v>4.3</v>
      </c>
      <c r="G217" s="2" t="s">
        <v>185</v>
      </c>
      <c r="H217" s="11" t="s">
        <v>576</v>
      </c>
      <c r="I217" t="s">
        <v>654</v>
      </c>
      <c r="J217" s="2">
        <v>1</v>
      </c>
      <c r="K217">
        <v>2.6618181818181821</v>
      </c>
      <c r="L217">
        <v>6.0537295018181814</v>
      </c>
      <c r="M217" s="2"/>
      <c r="N217" s="2"/>
      <c r="O217" s="2"/>
      <c r="P217" s="2"/>
      <c r="Q217" s="2"/>
      <c r="R217" s="2"/>
      <c r="S217" s="2"/>
      <c r="T217" s="2"/>
      <c r="U217" s="2"/>
      <c r="V217" s="2">
        <v>4.2</v>
      </c>
      <c r="W217" s="2">
        <v>1</v>
      </c>
      <c r="X217" s="2"/>
      <c r="Y217" s="2"/>
      <c r="Z217" s="2"/>
      <c r="AA217" s="2"/>
      <c r="AB217" s="2"/>
      <c r="AC217" s="2"/>
      <c r="AD217" s="2"/>
      <c r="AE217" s="2"/>
      <c r="AF217" s="2"/>
      <c r="AK217">
        <v>14</v>
      </c>
    </row>
    <row r="218" spans="1:37" x14ac:dyDescent="0.3">
      <c r="A218" s="2" t="s">
        <v>49</v>
      </c>
      <c r="B218" s="15" t="s">
        <v>749</v>
      </c>
      <c r="C218" s="15"/>
      <c r="D218" s="2"/>
      <c r="E218" s="2"/>
      <c r="F218" s="2">
        <v>4.0999999999999996</v>
      </c>
      <c r="G218" s="2" t="s">
        <v>185</v>
      </c>
      <c r="H218" s="11" t="s">
        <v>577</v>
      </c>
      <c r="I218" t="s">
        <v>655</v>
      </c>
      <c r="J218" s="2">
        <v>1</v>
      </c>
      <c r="K218">
        <v>2.6527272727272728</v>
      </c>
      <c r="L218">
        <v>6.0182046818181814</v>
      </c>
      <c r="M218" s="2"/>
      <c r="N218" s="2"/>
      <c r="O218" s="2"/>
      <c r="P218" s="2"/>
      <c r="Q218" s="2"/>
      <c r="R218" s="2"/>
      <c r="S218" s="2"/>
      <c r="T218" s="2"/>
      <c r="U218" s="2"/>
      <c r="V218" s="2">
        <v>5.0999999999999996</v>
      </c>
      <c r="W218" s="2">
        <v>1</v>
      </c>
      <c r="X218" s="2"/>
      <c r="Y218" s="2"/>
      <c r="Z218" s="2"/>
      <c r="AA218" s="2"/>
      <c r="AB218" s="2"/>
      <c r="AC218" s="2"/>
      <c r="AD218" s="2"/>
      <c r="AE218" s="2"/>
      <c r="AF218" s="2"/>
      <c r="AK218">
        <v>14</v>
      </c>
    </row>
    <row r="219" spans="1:37" x14ac:dyDescent="0.3">
      <c r="A219" s="2" t="s">
        <v>46</v>
      </c>
      <c r="B219" s="15" t="s">
        <v>746</v>
      </c>
      <c r="C219" s="15"/>
      <c r="D219" s="2"/>
      <c r="E219" s="2"/>
      <c r="F219" s="2">
        <v>3.2</v>
      </c>
      <c r="G219" s="2" t="s">
        <v>185</v>
      </c>
      <c r="H219" s="11" t="s">
        <v>575</v>
      </c>
      <c r="I219" t="s">
        <v>653</v>
      </c>
      <c r="J219" s="2">
        <v>1</v>
      </c>
      <c r="K219">
        <v>2.669090909090909</v>
      </c>
      <c r="L219">
        <v>5.9831974772727277</v>
      </c>
      <c r="M219" s="2"/>
      <c r="N219" s="2"/>
      <c r="O219" s="2"/>
      <c r="P219" s="2"/>
      <c r="Q219" s="2"/>
      <c r="R219" s="2"/>
      <c r="S219" s="2"/>
      <c r="T219" s="2"/>
      <c r="U219" s="2"/>
      <c r="V219" s="2">
        <v>5.2</v>
      </c>
      <c r="W219" s="2">
        <v>1</v>
      </c>
      <c r="X219" s="2"/>
      <c r="Y219" s="2"/>
      <c r="Z219" s="2"/>
      <c r="AA219" s="2"/>
      <c r="AB219" s="2"/>
      <c r="AC219" s="2"/>
      <c r="AD219" s="2"/>
      <c r="AE219" s="2"/>
      <c r="AF219" s="2"/>
      <c r="AK219">
        <v>14</v>
      </c>
    </row>
    <row r="220" spans="1:37" x14ac:dyDescent="0.3">
      <c r="A220" s="2" t="s">
        <v>47</v>
      </c>
      <c r="B220" s="15" t="s">
        <v>747</v>
      </c>
      <c r="C220" s="15"/>
      <c r="D220" s="2"/>
      <c r="E220" s="2"/>
      <c r="F220" s="2">
        <v>3.8</v>
      </c>
      <c r="G220" s="2" t="s">
        <v>185</v>
      </c>
      <c r="H220" s="11">
        <v>-1</v>
      </c>
      <c r="I220">
        <v>-1</v>
      </c>
      <c r="J220" s="2">
        <v>1</v>
      </c>
      <c r="K220">
        <v>2.6511111111111112</v>
      </c>
      <c r="L220">
        <v>5.9544359512962952</v>
      </c>
      <c r="M220" s="2"/>
      <c r="N220" s="2"/>
      <c r="O220" s="2"/>
      <c r="P220" s="2"/>
      <c r="Q220" s="2"/>
      <c r="R220" s="2"/>
      <c r="S220" s="2"/>
      <c r="T220" s="2"/>
      <c r="U220" s="2"/>
      <c r="V220" s="2">
        <v>4.9000000000000004</v>
      </c>
      <c r="W220" s="2">
        <v>1</v>
      </c>
      <c r="X220" s="2"/>
      <c r="Y220" s="2"/>
      <c r="Z220" s="2"/>
      <c r="AA220" s="2"/>
      <c r="AB220" s="2"/>
      <c r="AC220" s="2"/>
      <c r="AD220" s="2"/>
      <c r="AE220" s="2"/>
      <c r="AF220" s="2"/>
      <c r="AK220">
        <v>34</v>
      </c>
    </row>
    <row r="221" spans="1:37" x14ac:dyDescent="0.3">
      <c r="A221" s="2" t="s">
        <v>8</v>
      </c>
      <c r="B221" s="15" t="s">
        <v>718</v>
      </c>
      <c r="C221" s="15"/>
      <c r="D221" s="2"/>
      <c r="E221" s="2"/>
      <c r="F221" s="2">
        <v>3.1</v>
      </c>
      <c r="G221" s="2" t="s">
        <v>185</v>
      </c>
      <c r="H221" s="11" t="s">
        <v>554</v>
      </c>
      <c r="I221" t="s">
        <v>636</v>
      </c>
      <c r="J221" s="2">
        <v>1</v>
      </c>
      <c r="K221">
        <v>2.8066666666666662</v>
      </c>
      <c r="L221">
        <v>6.1769976</v>
      </c>
      <c r="M221" s="2"/>
      <c r="N221" s="2"/>
      <c r="O221" s="2"/>
      <c r="P221" s="2"/>
      <c r="Q221" s="2"/>
      <c r="R221" s="2"/>
      <c r="S221" s="2"/>
      <c r="T221" s="2"/>
      <c r="U221" s="2"/>
      <c r="V221" s="2">
        <v>50</v>
      </c>
      <c r="W221" s="2">
        <v>1</v>
      </c>
      <c r="X221" s="2"/>
      <c r="Y221" s="2"/>
      <c r="Z221" s="2"/>
      <c r="AA221" s="2"/>
      <c r="AB221" s="2"/>
      <c r="AC221" s="2"/>
      <c r="AD221" s="2"/>
      <c r="AE221" s="2"/>
      <c r="AF221" s="2"/>
      <c r="AK221">
        <v>4</v>
      </c>
    </row>
    <row r="222" spans="1:37" x14ac:dyDescent="0.3">
      <c r="A222" s="2" t="s">
        <v>0</v>
      </c>
      <c r="B222" s="15" t="s">
        <v>709</v>
      </c>
      <c r="C222" s="15"/>
      <c r="D222" s="2"/>
      <c r="E222" s="2"/>
      <c r="F222" s="2">
        <v>3.3</v>
      </c>
      <c r="G222" s="2" t="s">
        <v>185</v>
      </c>
      <c r="H222" s="11" t="s">
        <v>547</v>
      </c>
      <c r="I222" t="s">
        <v>630</v>
      </c>
      <c r="J222" s="2">
        <v>1</v>
      </c>
      <c r="K222">
        <v>2.642962962962963</v>
      </c>
      <c r="L222">
        <v>5.9587362692592576</v>
      </c>
      <c r="M222" s="2"/>
      <c r="N222" s="2"/>
      <c r="O222" s="2"/>
      <c r="P222" s="2"/>
      <c r="Q222" s="2"/>
      <c r="R222" s="2"/>
      <c r="S222" s="2"/>
      <c r="T222" s="2"/>
      <c r="U222" s="2"/>
      <c r="V222" s="2">
        <v>4.5</v>
      </c>
      <c r="W222" s="2">
        <v>1</v>
      </c>
      <c r="X222" s="2"/>
      <c r="Y222" s="2"/>
      <c r="Z222" s="2"/>
      <c r="AA222" s="2"/>
      <c r="AB222" s="2"/>
      <c r="AC222" s="2"/>
      <c r="AD222" s="2"/>
      <c r="AE222" s="2"/>
      <c r="AF222" s="2"/>
      <c r="AK222">
        <v>34</v>
      </c>
    </row>
    <row r="223" spans="1:37" x14ac:dyDescent="0.3">
      <c r="A223" s="2" t="s">
        <v>186</v>
      </c>
      <c r="B223" s="15" t="s">
        <v>823</v>
      </c>
      <c r="C223" s="15"/>
      <c r="D223" s="2"/>
      <c r="E223" s="2"/>
      <c r="F223" s="2">
        <v>3.5</v>
      </c>
      <c r="G223" s="2" t="s">
        <v>185</v>
      </c>
      <c r="H223" s="11">
        <v>-1</v>
      </c>
      <c r="I223">
        <v>-1</v>
      </c>
      <c r="J223" s="2">
        <v>1</v>
      </c>
      <c r="K223">
        <v>2.59375</v>
      </c>
      <c r="L223">
        <v>5.9363868768750008</v>
      </c>
      <c r="M223" s="2"/>
      <c r="N223" s="2"/>
      <c r="O223" s="2"/>
      <c r="P223" s="2"/>
      <c r="Q223" s="2"/>
      <c r="R223" s="2"/>
      <c r="S223" s="2"/>
      <c r="T223" s="2"/>
      <c r="U223" s="2"/>
      <c r="V223" s="2">
        <v>4.2</v>
      </c>
      <c r="W223" s="2">
        <v>1</v>
      </c>
      <c r="X223" s="2"/>
      <c r="Y223" s="2"/>
      <c r="Z223" s="2"/>
      <c r="AA223" s="2"/>
      <c r="AB223" s="2"/>
      <c r="AC223" s="2"/>
      <c r="AD223" s="2"/>
      <c r="AE223" s="2"/>
      <c r="AF223" s="2"/>
      <c r="AK223">
        <v>20</v>
      </c>
    </row>
    <row r="224" spans="1:37" x14ac:dyDescent="0.3">
      <c r="A224" s="2" t="s">
        <v>187</v>
      </c>
      <c r="B224" s="15" t="s">
        <v>753</v>
      </c>
      <c r="C224" s="15"/>
      <c r="D224" s="2"/>
      <c r="E224" s="2"/>
      <c r="F224" s="2">
        <v>4.55</v>
      </c>
      <c r="G224" s="2" t="s">
        <v>194</v>
      </c>
      <c r="H224" s="11" t="s">
        <v>580</v>
      </c>
      <c r="I224" t="s">
        <v>657</v>
      </c>
      <c r="J224" s="2">
        <v>1</v>
      </c>
      <c r="K224">
        <v>2.6345454545454552</v>
      </c>
      <c r="L224">
        <v>6.036062318181818</v>
      </c>
      <c r="M224" s="2"/>
      <c r="N224" s="2">
        <v>3.9369999999999998</v>
      </c>
      <c r="O224" s="2">
        <v>27.198</v>
      </c>
      <c r="P224" s="2">
        <v>5.6920000000000002</v>
      </c>
      <c r="Q224" s="2"/>
      <c r="R224" s="2">
        <v>1</v>
      </c>
      <c r="S224" s="2"/>
      <c r="T224" s="2"/>
      <c r="U224" s="2"/>
      <c r="V224" s="2">
        <v>0.9</v>
      </c>
      <c r="W224" s="2">
        <v>1</v>
      </c>
      <c r="X224" s="2"/>
      <c r="Y224" s="2"/>
      <c r="Z224" s="2"/>
      <c r="AA224" s="2"/>
      <c r="AB224" s="2"/>
      <c r="AC224" s="2"/>
      <c r="AD224" s="2"/>
      <c r="AE224" s="2"/>
      <c r="AF224" s="2"/>
      <c r="AK224">
        <v>14</v>
      </c>
    </row>
    <row r="225" spans="1:37" x14ac:dyDescent="0.3">
      <c r="A225" s="2" t="s">
        <v>188</v>
      </c>
      <c r="B225" s="19" t="s">
        <v>957</v>
      </c>
      <c r="C225" s="15"/>
      <c r="D225" s="2"/>
      <c r="E225" s="2"/>
      <c r="F225" s="2">
        <v>4.43</v>
      </c>
      <c r="G225" s="2" t="s">
        <v>194</v>
      </c>
      <c r="H225" s="11">
        <v>-1</v>
      </c>
      <c r="I225">
        <v>-1</v>
      </c>
      <c r="J225" s="2">
        <v>1</v>
      </c>
      <c r="K225">
        <v>2.7484999999999999</v>
      </c>
      <c r="L225">
        <v>6.2455429149999997</v>
      </c>
      <c r="M225" s="2"/>
      <c r="N225" s="2"/>
      <c r="O225" s="2"/>
      <c r="P225" s="2"/>
      <c r="Q225" s="2"/>
      <c r="R225" s="2">
        <v>1</v>
      </c>
      <c r="S225" s="2"/>
      <c r="T225" s="2"/>
      <c r="U225" s="2"/>
      <c r="V225" s="2">
        <v>1.2</v>
      </c>
      <c r="W225" s="2">
        <v>1</v>
      </c>
      <c r="X225" s="2"/>
      <c r="Y225" s="2"/>
      <c r="Z225" s="2"/>
      <c r="AA225" s="2"/>
      <c r="AB225" s="2"/>
      <c r="AC225" s="2">
        <v>1</v>
      </c>
      <c r="AD225" s="2"/>
      <c r="AE225" s="2"/>
      <c r="AF225" s="2"/>
      <c r="AK225">
        <v>14</v>
      </c>
    </row>
    <row r="226" spans="1:37" x14ac:dyDescent="0.3">
      <c r="A226" s="2" t="s">
        <v>895</v>
      </c>
      <c r="B226" s="19" t="s">
        <v>958</v>
      </c>
      <c r="C226" s="15"/>
      <c r="D226" s="2"/>
      <c r="E226" s="2"/>
      <c r="F226" s="2">
        <v>4.34</v>
      </c>
      <c r="G226" s="2" t="s">
        <v>194</v>
      </c>
      <c r="H226" s="11">
        <v>-1</v>
      </c>
      <c r="I226">
        <v>-1</v>
      </c>
      <c r="J226" s="2">
        <v>1</v>
      </c>
      <c r="K226">
        <v>2.7490000000000001</v>
      </c>
      <c r="L226">
        <v>6.2450518300000004</v>
      </c>
      <c r="M226" s="2"/>
      <c r="N226" s="2"/>
      <c r="O226" s="2"/>
      <c r="P226" s="2"/>
      <c r="Q226" s="2"/>
      <c r="R226" s="2">
        <v>1</v>
      </c>
      <c r="S226" s="2"/>
      <c r="T226" s="2"/>
      <c r="U226" s="2"/>
      <c r="V226" s="2">
        <v>1.3</v>
      </c>
      <c r="W226" s="2">
        <v>1</v>
      </c>
      <c r="X226" s="2"/>
      <c r="Y226" s="2"/>
      <c r="Z226" s="2"/>
      <c r="AA226" s="2"/>
      <c r="AB226" s="2"/>
      <c r="AC226" s="2">
        <v>1</v>
      </c>
      <c r="AD226" s="2"/>
      <c r="AE226" s="2"/>
      <c r="AF226" s="2"/>
      <c r="AK226">
        <v>14</v>
      </c>
    </row>
    <row r="227" spans="1:37" x14ac:dyDescent="0.3">
      <c r="A227" s="2" t="s">
        <v>189</v>
      </c>
      <c r="B227" s="19" t="s">
        <v>959</v>
      </c>
      <c r="C227" s="15"/>
      <c r="D227" s="2"/>
      <c r="E227" s="2"/>
      <c r="F227" s="2">
        <v>4.2699999999999996</v>
      </c>
      <c r="G227" s="2" t="s">
        <v>194</v>
      </c>
      <c r="H227" s="11">
        <v>-1</v>
      </c>
      <c r="I227">
        <v>-1</v>
      </c>
      <c r="J227" s="2">
        <v>1</v>
      </c>
      <c r="K227">
        <v>2.7494999999999998</v>
      </c>
      <c r="L227">
        <v>6.2445607449999994</v>
      </c>
      <c r="M227" s="2"/>
      <c r="N227" s="2"/>
      <c r="O227" s="2"/>
      <c r="P227" s="2"/>
      <c r="Q227" s="2"/>
      <c r="R227" s="2">
        <v>1</v>
      </c>
      <c r="S227" s="2"/>
      <c r="T227" s="2"/>
      <c r="U227" s="2"/>
      <c r="V227" s="2">
        <v>1</v>
      </c>
      <c r="W227" s="2">
        <v>1</v>
      </c>
      <c r="X227" s="2"/>
      <c r="Y227" s="2"/>
      <c r="Z227" s="2"/>
      <c r="AA227" s="2"/>
      <c r="AB227" s="2"/>
      <c r="AC227" s="2">
        <v>1</v>
      </c>
      <c r="AD227" s="2"/>
      <c r="AE227" s="2"/>
      <c r="AF227" s="2"/>
      <c r="AK227">
        <v>14</v>
      </c>
    </row>
    <row r="228" spans="1:37" x14ac:dyDescent="0.3">
      <c r="A228" s="2" t="s">
        <v>190</v>
      </c>
      <c r="B228" s="19" t="s">
        <v>960</v>
      </c>
      <c r="C228" s="15"/>
      <c r="D228" s="2"/>
      <c r="E228" s="2"/>
      <c r="F228" s="2">
        <v>4.13</v>
      </c>
      <c r="G228" s="2" t="s">
        <v>194</v>
      </c>
      <c r="H228" s="11">
        <v>-1</v>
      </c>
      <c r="I228">
        <v>-1</v>
      </c>
      <c r="J228" s="2">
        <v>1</v>
      </c>
      <c r="K228">
        <v>2.7505000000000002</v>
      </c>
      <c r="L228">
        <v>6.2435785749999999</v>
      </c>
      <c r="M228" s="2"/>
      <c r="N228" s="2"/>
      <c r="O228" s="2"/>
      <c r="P228" s="2"/>
      <c r="Q228" s="2"/>
      <c r="R228" s="2">
        <v>1</v>
      </c>
      <c r="S228" s="2"/>
      <c r="T228" s="2"/>
      <c r="U228" s="2"/>
      <c r="V228" s="2">
        <v>1.2</v>
      </c>
      <c r="W228" s="2">
        <v>1</v>
      </c>
      <c r="X228" s="2"/>
      <c r="Y228" s="2"/>
      <c r="Z228" s="2"/>
      <c r="AA228" s="2"/>
      <c r="AB228" s="2"/>
      <c r="AC228" s="2">
        <v>1</v>
      </c>
      <c r="AD228" s="2"/>
      <c r="AE228" s="2"/>
      <c r="AF228" s="2"/>
      <c r="AK228">
        <v>14</v>
      </c>
    </row>
    <row r="229" spans="1:37" x14ac:dyDescent="0.3">
      <c r="A229" s="2" t="s">
        <v>191</v>
      </c>
      <c r="B229" s="19" t="s">
        <v>961</v>
      </c>
      <c r="C229" s="15"/>
      <c r="D229" s="2"/>
      <c r="E229" s="2"/>
      <c r="F229" s="2">
        <v>4.07</v>
      </c>
      <c r="G229" s="2" t="s">
        <v>194</v>
      </c>
      <c r="H229" s="11">
        <v>-1</v>
      </c>
      <c r="I229">
        <v>-1</v>
      </c>
      <c r="J229" s="2">
        <v>1</v>
      </c>
      <c r="K229">
        <v>2.7515000000000001</v>
      </c>
      <c r="L229">
        <v>6.2425964049999996</v>
      </c>
      <c r="M229" s="2"/>
      <c r="N229" s="2"/>
      <c r="O229" s="2"/>
      <c r="P229" s="2"/>
      <c r="Q229" s="2"/>
      <c r="R229" s="2">
        <v>1</v>
      </c>
      <c r="S229" s="2"/>
      <c r="T229" s="2"/>
      <c r="U229" s="2"/>
      <c r="V229" s="2">
        <v>1</v>
      </c>
      <c r="W229" s="2">
        <v>1</v>
      </c>
      <c r="X229" s="2"/>
      <c r="Y229" s="2"/>
      <c r="Z229" s="2"/>
      <c r="AA229" s="2"/>
      <c r="AB229" s="2"/>
      <c r="AC229" s="2">
        <v>1</v>
      </c>
      <c r="AD229" s="2"/>
      <c r="AE229" s="2"/>
      <c r="AF229" s="2"/>
      <c r="AK229">
        <v>14</v>
      </c>
    </row>
    <row r="230" spans="1:37" x14ac:dyDescent="0.3">
      <c r="A230" s="2" t="s">
        <v>192</v>
      </c>
      <c r="B230" s="19" t="s">
        <v>962</v>
      </c>
      <c r="C230" s="15"/>
      <c r="D230" s="2"/>
      <c r="E230" s="2"/>
      <c r="F230" s="2">
        <v>4.03</v>
      </c>
      <c r="G230" s="2" t="s">
        <v>194</v>
      </c>
      <c r="H230" s="11">
        <v>-1</v>
      </c>
      <c r="I230">
        <v>-1</v>
      </c>
      <c r="J230" s="2">
        <v>1</v>
      </c>
      <c r="K230">
        <v>2.7530000000000001</v>
      </c>
      <c r="L230">
        <v>6.24112315</v>
      </c>
      <c r="M230" s="2"/>
      <c r="N230" s="2"/>
      <c r="O230" s="2"/>
      <c r="P230" s="2"/>
      <c r="Q230" s="2"/>
      <c r="R230" s="2">
        <v>1</v>
      </c>
      <c r="S230" s="2"/>
      <c r="T230" s="2"/>
      <c r="U230" s="2"/>
      <c r="V230" s="2">
        <v>1.2</v>
      </c>
      <c r="W230" s="2">
        <v>1</v>
      </c>
      <c r="X230" s="2"/>
      <c r="Y230" s="2"/>
      <c r="Z230" s="2"/>
      <c r="AA230" s="2"/>
      <c r="AB230" s="2"/>
      <c r="AC230" s="2">
        <v>1</v>
      </c>
      <c r="AD230" s="2"/>
      <c r="AE230" s="2"/>
      <c r="AF230" s="2"/>
      <c r="AK230">
        <v>14</v>
      </c>
    </row>
    <row r="231" spans="1:37" x14ac:dyDescent="0.3">
      <c r="A231" s="2" t="s">
        <v>193</v>
      </c>
      <c r="B231" s="19" t="s">
        <v>963</v>
      </c>
      <c r="C231" s="15"/>
      <c r="D231" s="2"/>
      <c r="E231" s="2"/>
      <c r="F231" s="2">
        <v>3.96</v>
      </c>
      <c r="G231" s="2" t="s">
        <v>194</v>
      </c>
      <c r="H231" s="11">
        <v>-1</v>
      </c>
      <c r="I231">
        <v>-1</v>
      </c>
      <c r="J231" s="2">
        <v>1</v>
      </c>
      <c r="K231">
        <v>2.7559999999999998</v>
      </c>
      <c r="L231">
        <v>6.2381766400000007</v>
      </c>
      <c r="M231" s="2"/>
      <c r="N231" s="2"/>
      <c r="O231" s="2"/>
      <c r="P231" s="2"/>
      <c r="Q231" s="2"/>
      <c r="R231" s="2">
        <v>1</v>
      </c>
      <c r="S231" s="2"/>
      <c r="T231" s="2"/>
      <c r="U231" s="2"/>
      <c r="V231" s="2">
        <v>0.8</v>
      </c>
      <c r="W231" s="2">
        <v>1</v>
      </c>
      <c r="X231" s="2"/>
      <c r="Y231" s="2"/>
      <c r="Z231" s="2"/>
      <c r="AA231" s="2"/>
      <c r="AB231" s="2"/>
      <c r="AC231" s="2">
        <v>1</v>
      </c>
      <c r="AD231" s="2"/>
      <c r="AE231" s="2"/>
      <c r="AF231" s="2"/>
      <c r="AK231">
        <v>14</v>
      </c>
    </row>
    <row r="232" spans="1:37" x14ac:dyDescent="0.3">
      <c r="A232" s="2" t="s">
        <v>49</v>
      </c>
      <c r="B232" s="15" t="s">
        <v>749</v>
      </c>
      <c r="C232" s="15"/>
      <c r="D232" s="2"/>
      <c r="E232" s="2"/>
      <c r="F232" s="2">
        <v>3.92</v>
      </c>
      <c r="G232" s="2" t="s">
        <v>194</v>
      </c>
      <c r="H232" s="11" t="s">
        <v>577</v>
      </c>
      <c r="I232" t="s">
        <v>655</v>
      </c>
      <c r="J232" s="2">
        <v>1</v>
      </c>
      <c r="K232">
        <v>2.6527272727272728</v>
      </c>
      <c r="L232">
        <v>6.0182046818181814</v>
      </c>
      <c r="M232" s="2"/>
      <c r="N232" s="2">
        <v>3.9329999999999998</v>
      </c>
      <c r="O232" s="2">
        <v>26.725999999999999</v>
      </c>
      <c r="P232" s="2">
        <v>5.8630000000000004</v>
      </c>
      <c r="Q232" s="2"/>
      <c r="R232" s="2">
        <v>1</v>
      </c>
      <c r="S232" s="2"/>
      <c r="T232" s="2"/>
      <c r="U232" s="2"/>
      <c r="V232" s="2">
        <v>0.6</v>
      </c>
      <c r="W232" s="2">
        <v>1</v>
      </c>
      <c r="X232" s="2"/>
      <c r="Y232" s="2"/>
      <c r="Z232" s="2"/>
      <c r="AA232" s="2"/>
      <c r="AB232" s="2"/>
      <c r="AC232" s="2">
        <v>1</v>
      </c>
      <c r="AD232" s="2"/>
      <c r="AE232" s="2"/>
      <c r="AF232" s="2"/>
      <c r="AK232">
        <v>14</v>
      </c>
    </row>
    <row r="233" spans="1:37" x14ac:dyDescent="0.3">
      <c r="A233" s="2" t="s">
        <v>46</v>
      </c>
      <c r="B233" s="15" t="s">
        <v>746</v>
      </c>
      <c r="C233" s="15"/>
      <c r="D233" s="2"/>
      <c r="E233" s="2"/>
      <c r="F233" s="2">
        <v>3.82</v>
      </c>
      <c r="G233" s="2" t="s">
        <v>199</v>
      </c>
      <c r="H233" s="11" t="s">
        <v>575</v>
      </c>
      <c r="I233" t="s">
        <v>653</v>
      </c>
      <c r="J233" s="2"/>
      <c r="K233">
        <v>2.669090909090909</v>
      </c>
      <c r="L233">
        <v>5.9831974772727277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K233">
        <v>14</v>
      </c>
    </row>
    <row r="234" spans="1:37" x14ac:dyDescent="0.3">
      <c r="A234" s="2" t="s">
        <v>195</v>
      </c>
      <c r="B234" s="15" t="s">
        <v>824</v>
      </c>
      <c r="C234" s="15"/>
      <c r="D234" s="2"/>
      <c r="E234" s="2"/>
      <c r="F234" s="2">
        <v>3.68</v>
      </c>
      <c r="G234" s="2" t="s">
        <v>199</v>
      </c>
      <c r="H234" s="11">
        <v>-1</v>
      </c>
      <c r="I234">
        <v>-1</v>
      </c>
      <c r="J234" s="2"/>
      <c r="K234">
        <v>2.6727272727272728</v>
      </c>
      <c r="L234">
        <v>5.9599268909090908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K234">
        <v>14</v>
      </c>
    </row>
    <row r="235" spans="1:37" x14ac:dyDescent="0.3">
      <c r="A235" s="2" t="s">
        <v>196</v>
      </c>
      <c r="B235" s="15" t="s">
        <v>825</v>
      </c>
      <c r="C235" s="15"/>
      <c r="D235" s="2"/>
      <c r="E235" s="2"/>
      <c r="F235" s="2">
        <v>3.65</v>
      </c>
      <c r="G235" s="2" t="s">
        <v>199</v>
      </c>
      <c r="H235" s="11" t="s">
        <v>606</v>
      </c>
      <c r="I235" t="s">
        <v>681</v>
      </c>
      <c r="J235" s="2"/>
      <c r="K235">
        <v>2.6763636363636358</v>
      </c>
      <c r="L235">
        <v>5.9366563045454548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K235">
        <v>14</v>
      </c>
    </row>
    <row r="236" spans="1:37" x14ac:dyDescent="0.3">
      <c r="A236" s="2" t="s">
        <v>197</v>
      </c>
      <c r="B236" s="15" t="s">
        <v>826</v>
      </c>
      <c r="C236" s="15"/>
      <c r="D236" s="2"/>
      <c r="E236" s="2"/>
      <c r="F236" s="2">
        <v>2.99</v>
      </c>
      <c r="G236" s="2" t="s">
        <v>199</v>
      </c>
      <c r="H236" s="11" t="s">
        <v>607</v>
      </c>
      <c r="I236">
        <v>-1</v>
      </c>
      <c r="J236" s="2"/>
      <c r="K236">
        <v>2.6745454545454548</v>
      </c>
      <c r="L236">
        <v>5.9327418772727274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K236">
        <v>14</v>
      </c>
    </row>
    <row r="237" spans="1:37" x14ac:dyDescent="0.3">
      <c r="A237" s="2" t="s">
        <v>198</v>
      </c>
      <c r="B237" s="15" t="s">
        <v>827</v>
      </c>
      <c r="C237" s="15"/>
      <c r="D237" s="2"/>
      <c r="E237" s="2"/>
      <c r="F237" s="2">
        <v>2.98</v>
      </c>
      <c r="G237" s="2" t="s">
        <v>199</v>
      </c>
      <c r="H237" s="11">
        <v>-1</v>
      </c>
      <c r="I237">
        <v>-1</v>
      </c>
      <c r="J237" s="2"/>
      <c r="K237">
        <v>2.6718181818181819</v>
      </c>
      <c r="L237">
        <v>5.9579696772727271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K237">
        <v>14</v>
      </c>
    </row>
    <row r="238" spans="1:37" x14ac:dyDescent="0.3">
      <c r="A238" s="2" t="s">
        <v>44</v>
      </c>
      <c r="B238" s="15" t="s">
        <v>744</v>
      </c>
      <c r="C238" s="15"/>
      <c r="D238" s="2"/>
      <c r="E238" s="2"/>
      <c r="F238" s="2">
        <v>2.1</v>
      </c>
      <c r="G238" s="2" t="s">
        <v>200</v>
      </c>
      <c r="H238" s="11" t="s">
        <v>573</v>
      </c>
      <c r="I238">
        <v>-1</v>
      </c>
      <c r="J238" s="2"/>
      <c r="K238">
        <v>2.521176470588236</v>
      </c>
      <c r="L238">
        <v>5.6898745917647062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K238">
        <v>20</v>
      </c>
    </row>
    <row r="239" spans="1:37" x14ac:dyDescent="0.3">
      <c r="A239" s="2" t="s">
        <v>201</v>
      </c>
      <c r="B239" s="15" t="s">
        <v>896</v>
      </c>
      <c r="C239" s="15"/>
      <c r="D239" s="2"/>
      <c r="E239" s="2"/>
      <c r="F239" s="2">
        <v>2</v>
      </c>
      <c r="G239" s="2" t="s">
        <v>209</v>
      </c>
      <c r="H239" s="11">
        <v>-1</v>
      </c>
      <c r="I239">
        <v>-1</v>
      </c>
      <c r="J239" s="2"/>
      <c r="K239">
        <v>2.6482352941176468</v>
      </c>
      <c r="L239">
        <v>5.9322299529411762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K239">
        <v>20</v>
      </c>
    </row>
    <row r="240" spans="1:37" x14ac:dyDescent="0.3">
      <c r="A240" s="2" t="s">
        <v>202</v>
      </c>
      <c r="B240" s="15" t="s">
        <v>897</v>
      </c>
      <c r="C240" s="15"/>
      <c r="D240" s="2"/>
      <c r="E240" s="2"/>
      <c r="F240" s="2">
        <v>2.2000000000000002</v>
      </c>
      <c r="G240" s="2" t="s">
        <v>209</v>
      </c>
      <c r="H240" s="11">
        <v>-1</v>
      </c>
      <c r="I240">
        <v>-1</v>
      </c>
      <c r="J240" s="2"/>
      <c r="K240">
        <v>2.7533629629629628</v>
      </c>
      <c r="L240">
        <v>6.1693161497481483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K240">
        <v>34</v>
      </c>
    </row>
    <row r="241" spans="1:37" x14ac:dyDescent="0.3">
      <c r="A241" s="2" t="s">
        <v>0</v>
      </c>
      <c r="B241" s="15" t="s">
        <v>709</v>
      </c>
      <c r="C241" s="15"/>
      <c r="D241" s="2"/>
      <c r="E241" s="2"/>
      <c r="F241" s="2">
        <v>3.3</v>
      </c>
      <c r="G241" s="2" t="s">
        <v>209</v>
      </c>
      <c r="H241" s="11" t="s">
        <v>547</v>
      </c>
      <c r="I241" t="s">
        <v>630</v>
      </c>
      <c r="J241" s="2"/>
      <c r="K241">
        <v>2.642962962962963</v>
      </c>
      <c r="L241">
        <v>5.9587362692592576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K241">
        <v>34</v>
      </c>
    </row>
    <row r="242" spans="1:37" x14ac:dyDescent="0.3">
      <c r="A242" s="2" t="s">
        <v>203</v>
      </c>
      <c r="B242" s="15" t="s">
        <v>898</v>
      </c>
      <c r="C242" s="15"/>
      <c r="D242" s="2"/>
      <c r="E242" s="2"/>
      <c r="F242" s="2">
        <v>2.2999999999999998</v>
      </c>
      <c r="G242" s="2" t="s">
        <v>209</v>
      </c>
      <c r="H242" s="11">
        <v>-1</v>
      </c>
      <c r="I242">
        <v>-1</v>
      </c>
      <c r="J242" s="2"/>
      <c r="K242">
        <v>2.718363636363637</v>
      </c>
      <c r="L242">
        <v>6.1164196318636357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K242">
        <v>14</v>
      </c>
    </row>
    <row r="243" spans="1:37" x14ac:dyDescent="0.3">
      <c r="A243" s="2" t="s">
        <v>1</v>
      </c>
      <c r="B243" s="15" t="s">
        <v>710</v>
      </c>
      <c r="C243" s="15"/>
      <c r="D243" s="2"/>
      <c r="E243" s="2"/>
      <c r="F243" s="2">
        <v>3.2</v>
      </c>
      <c r="G243" s="2" t="s">
        <v>209</v>
      </c>
      <c r="H243" s="11" t="s">
        <v>548</v>
      </c>
      <c r="I243" t="s">
        <v>631</v>
      </c>
      <c r="J243" s="2"/>
      <c r="K243">
        <v>2.6545454545454539</v>
      </c>
      <c r="L243">
        <v>5.9946911436363637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K243">
        <v>14</v>
      </c>
    </row>
    <row r="244" spans="1:37" x14ac:dyDescent="0.3">
      <c r="A244" s="2" t="s">
        <v>204</v>
      </c>
      <c r="B244" s="15" t="s">
        <v>899</v>
      </c>
      <c r="C244" s="15"/>
      <c r="D244" s="2"/>
      <c r="E244" s="2"/>
      <c r="F244" s="2">
        <v>2.8</v>
      </c>
      <c r="G244" s="2" t="s">
        <v>209</v>
      </c>
      <c r="H244" s="11">
        <v>-1</v>
      </c>
      <c r="I244">
        <v>-1</v>
      </c>
      <c r="J244" s="2"/>
      <c r="K244">
        <v>2.6142500000000002</v>
      </c>
      <c r="L244">
        <v>5.9930639130937511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K244">
        <v>20</v>
      </c>
    </row>
    <row r="245" spans="1:37" x14ac:dyDescent="0.3">
      <c r="A245" s="2" t="s">
        <v>205</v>
      </c>
      <c r="B245" s="15" t="s">
        <v>828</v>
      </c>
      <c r="C245" s="15"/>
      <c r="D245" s="2"/>
      <c r="E245" s="2"/>
      <c r="F245" s="2">
        <v>4.5</v>
      </c>
      <c r="G245" s="2" t="s">
        <v>209</v>
      </c>
      <c r="H245" s="11" t="s">
        <v>608</v>
      </c>
      <c r="I245" t="s">
        <v>682</v>
      </c>
      <c r="J245" s="2"/>
      <c r="K245">
        <v>2.6074999999999999</v>
      </c>
      <c r="L245">
        <v>5.9796291640625006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K245">
        <v>20</v>
      </c>
    </row>
    <row r="246" spans="1:37" x14ac:dyDescent="0.3">
      <c r="A246" s="2" t="s">
        <v>206</v>
      </c>
      <c r="B246" s="15" t="s">
        <v>829</v>
      </c>
      <c r="C246" s="15"/>
      <c r="D246" s="2"/>
      <c r="E246" s="2"/>
      <c r="F246" s="2">
        <v>4.8</v>
      </c>
      <c r="G246" s="2" t="s">
        <v>209</v>
      </c>
      <c r="H246" s="11" t="s">
        <v>609</v>
      </c>
      <c r="I246" t="s">
        <v>683</v>
      </c>
      <c r="J246" s="2"/>
      <c r="K246">
        <v>2.56</v>
      </c>
      <c r="L246">
        <v>5.9119936115999998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K246">
        <v>6</v>
      </c>
    </row>
    <row r="247" spans="1:37" x14ac:dyDescent="0.3">
      <c r="A247" s="2" t="s">
        <v>28</v>
      </c>
      <c r="B247" s="15" t="s">
        <v>830</v>
      </c>
      <c r="C247" s="15"/>
      <c r="D247" s="2"/>
      <c r="E247" s="2"/>
      <c r="F247" s="2">
        <v>4</v>
      </c>
      <c r="G247" s="2" t="s">
        <v>209</v>
      </c>
      <c r="H247" s="11" t="s">
        <v>610</v>
      </c>
      <c r="I247" t="s">
        <v>684</v>
      </c>
      <c r="J247" s="2"/>
      <c r="K247">
        <v>2.5499999999999998</v>
      </c>
      <c r="L247">
        <v>5.8797175109999991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K247">
        <v>6</v>
      </c>
    </row>
    <row r="248" spans="1:37" x14ac:dyDescent="0.3">
      <c r="A248" s="2" t="s">
        <v>207</v>
      </c>
      <c r="B248" s="15" t="s">
        <v>900</v>
      </c>
      <c r="C248" s="15"/>
      <c r="D248" s="2"/>
      <c r="E248" s="2"/>
      <c r="F248" s="2">
        <v>2.8</v>
      </c>
      <c r="G248" s="2" t="s">
        <v>209</v>
      </c>
      <c r="H248" s="11">
        <v>-1</v>
      </c>
      <c r="I248">
        <v>-1</v>
      </c>
      <c r="J248" s="2"/>
      <c r="K248">
        <v>2.5636800000000002</v>
      </c>
      <c r="L248">
        <v>5.9178984111680002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K248">
        <v>6</v>
      </c>
    </row>
    <row r="249" spans="1:37" x14ac:dyDescent="0.3">
      <c r="A249" s="2" t="s">
        <v>208</v>
      </c>
      <c r="B249" s="15" t="s">
        <v>901</v>
      </c>
      <c r="C249" s="15"/>
      <c r="D249" s="2"/>
      <c r="E249" s="2"/>
      <c r="F249" s="2">
        <v>2</v>
      </c>
      <c r="G249" s="2" t="s">
        <v>209</v>
      </c>
      <c r="H249" s="11">
        <v>-1</v>
      </c>
      <c r="I249">
        <v>-1</v>
      </c>
      <c r="J249" s="2"/>
      <c r="K249">
        <v>2.5674600000000001</v>
      </c>
      <c r="L249">
        <v>5.9091939581100004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K249">
        <v>6</v>
      </c>
    </row>
    <row r="250" spans="1:37" x14ac:dyDescent="0.3">
      <c r="A250" s="2" t="s">
        <v>155</v>
      </c>
      <c r="B250" s="15" t="s">
        <v>800</v>
      </c>
      <c r="C250" s="15"/>
      <c r="D250" s="2"/>
      <c r="E250" s="2"/>
      <c r="F250" s="2">
        <v>3.36</v>
      </c>
      <c r="G250" s="2" t="s">
        <v>210</v>
      </c>
      <c r="H250" s="11" t="s">
        <v>602</v>
      </c>
      <c r="I250">
        <v>-1</v>
      </c>
      <c r="J250" s="2"/>
      <c r="K250">
        <v>2.78</v>
      </c>
      <c r="L250">
        <v>6.4270052227137269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K250">
        <v>14</v>
      </c>
    </row>
    <row r="251" spans="1:37" x14ac:dyDescent="0.3">
      <c r="A251" s="2" t="s">
        <v>155</v>
      </c>
      <c r="B251" s="15" t="s">
        <v>800</v>
      </c>
      <c r="C251" s="15"/>
      <c r="D251" s="2" t="s">
        <v>994</v>
      </c>
      <c r="E251" s="2">
        <v>0.66</v>
      </c>
      <c r="F251" s="2">
        <v>3.48</v>
      </c>
      <c r="G251" s="2" t="s">
        <v>210</v>
      </c>
      <c r="H251" s="11" t="s">
        <v>602</v>
      </c>
      <c r="I251">
        <v>-1</v>
      </c>
      <c r="J251" s="2"/>
      <c r="K251">
        <v>2.78</v>
      </c>
      <c r="L251">
        <v>6.4270052227137269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K251">
        <v>14</v>
      </c>
    </row>
    <row r="252" spans="1:37" x14ac:dyDescent="0.3">
      <c r="A252" s="2" t="s">
        <v>155</v>
      </c>
      <c r="B252" s="15" t="s">
        <v>800</v>
      </c>
      <c r="C252" s="15"/>
      <c r="D252" s="2" t="s">
        <v>994</v>
      </c>
      <c r="E252" s="2">
        <f>E251*2</f>
        <v>1.32</v>
      </c>
      <c r="F252" s="2">
        <v>3.47</v>
      </c>
      <c r="G252" s="2" t="s">
        <v>210</v>
      </c>
      <c r="H252" s="11" t="s">
        <v>602</v>
      </c>
      <c r="I252">
        <v>-1</v>
      </c>
      <c r="J252" s="2"/>
      <c r="K252">
        <v>2.78</v>
      </c>
      <c r="L252">
        <v>6.4270052227137269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K252">
        <v>14</v>
      </c>
    </row>
    <row r="253" spans="1:37" x14ac:dyDescent="0.3">
      <c r="A253" s="2" t="s">
        <v>155</v>
      </c>
      <c r="B253" s="15" t="s">
        <v>800</v>
      </c>
      <c r="C253" s="15"/>
      <c r="D253" s="2" t="s">
        <v>994</v>
      </c>
      <c r="E253" s="2">
        <f>E251*3</f>
        <v>1.98</v>
      </c>
      <c r="F253" s="2">
        <v>3.41</v>
      </c>
      <c r="G253" s="2" t="s">
        <v>210</v>
      </c>
      <c r="H253" s="11" t="s">
        <v>602</v>
      </c>
      <c r="I253">
        <v>-1</v>
      </c>
      <c r="J253" s="2"/>
      <c r="K253">
        <v>2.78</v>
      </c>
      <c r="L253">
        <v>6.4270052227137269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K253">
        <v>14</v>
      </c>
    </row>
    <row r="254" spans="1:37" x14ac:dyDescent="0.3">
      <c r="A254" s="2" t="s">
        <v>155</v>
      </c>
      <c r="B254" s="15" t="s">
        <v>800</v>
      </c>
      <c r="C254" s="15"/>
      <c r="D254" s="2" t="s">
        <v>994</v>
      </c>
      <c r="E254" s="2">
        <f>E251*4</f>
        <v>2.64</v>
      </c>
      <c r="F254" s="2">
        <v>3.42</v>
      </c>
      <c r="G254" s="2" t="s">
        <v>210</v>
      </c>
      <c r="H254" s="11" t="s">
        <v>602</v>
      </c>
      <c r="I254">
        <v>-1</v>
      </c>
      <c r="J254" s="2"/>
      <c r="K254">
        <v>2.78</v>
      </c>
      <c r="L254">
        <v>6.4270052227137269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K254">
        <v>14</v>
      </c>
    </row>
    <row r="255" spans="1:37" x14ac:dyDescent="0.3">
      <c r="A255" s="2" t="s">
        <v>155</v>
      </c>
      <c r="B255" s="15" t="s">
        <v>800</v>
      </c>
      <c r="C255" s="15"/>
      <c r="D255" s="2" t="s">
        <v>994</v>
      </c>
      <c r="E255" s="2">
        <f>E251*6</f>
        <v>3.96</v>
      </c>
      <c r="F255" s="2">
        <v>3.44</v>
      </c>
      <c r="G255" s="2" t="s">
        <v>210</v>
      </c>
      <c r="H255" s="11" t="s">
        <v>602</v>
      </c>
      <c r="I255">
        <v>-1</v>
      </c>
      <c r="J255" s="2"/>
      <c r="K255">
        <v>2.78</v>
      </c>
      <c r="L255">
        <v>6.4270052227137269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K255">
        <v>14</v>
      </c>
    </row>
    <row r="256" spans="1:37" x14ac:dyDescent="0.3">
      <c r="A256" s="2" t="s">
        <v>8</v>
      </c>
      <c r="B256" s="15" t="s">
        <v>718</v>
      </c>
      <c r="C256" s="15"/>
      <c r="D256" s="2"/>
      <c r="E256" s="2"/>
      <c r="F256" s="2">
        <v>3.2</v>
      </c>
      <c r="G256" s="2" t="s">
        <v>210</v>
      </c>
      <c r="H256" s="11" t="s">
        <v>554</v>
      </c>
      <c r="I256" t="s">
        <v>636</v>
      </c>
      <c r="J256" s="2"/>
      <c r="K256">
        <v>2.8066666666666662</v>
      </c>
      <c r="L256">
        <v>6.1769976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K256">
        <v>4</v>
      </c>
    </row>
    <row r="257" spans="1:37" x14ac:dyDescent="0.3">
      <c r="A257" s="2" t="s">
        <v>155</v>
      </c>
      <c r="B257" s="15" t="s">
        <v>800</v>
      </c>
      <c r="C257" s="15"/>
      <c r="D257" s="2"/>
      <c r="E257" s="2"/>
      <c r="F257" s="2">
        <v>3.1</v>
      </c>
      <c r="G257" s="2" t="s">
        <v>211</v>
      </c>
      <c r="H257" s="11" t="s">
        <v>602</v>
      </c>
      <c r="I257">
        <v>-1</v>
      </c>
      <c r="J257" s="2"/>
      <c r="K257">
        <v>2.78</v>
      </c>
      <c r="L257">
        <v>6.4270052227137269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K257">
        <v>14</v>
      </c>
    </row>
    <row r="258" spans="1:37" x14ac:dyDescent="0.3">
      <c r="A258" s="2" t="s">
        <v>212</v>
      </c>
      <c r="B258" s="19" t="s">
        <v>964</v>
      </c>
      <c r="C258" s="15"/>
      <c r="D258" s="2"/>
      <c r="E258" s="2"/>
      <c r="F258" s="2">
        <v>3.1</v>
      </c>
      <c r="G258" s="2" t="s">
        <v>211</v>
      </c>
      <c r="H258" s="11">
        <v>-1</v>
      </c>
      <c r="I258">
        <v>-1</v>
      </c>
      <c r="J258" s="2"/>
      <c r="K258">
        <v>2.7820765027322398</v>
      </c>
      <c r="L258">
        <v>6.4257889029010924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K258">
        <v>14</v>
      </c>
    </row>
    <row r="259" spans="1:37" x14ac:dyDescent="0.3">
      <c r="A259" s="2" t="s">
        <v>213</v>
      </c>
      <c r="B259" s="19" t="s">
        <v>965</v>
      </c>
      <c r="C259" s="15"/>
      <c r="D259" s="2"/>
      <c r="E259" s="2"/>
      <c r="F259" s="2">
        <v>3.1</v>
      </c>
      <c r="G259" s="2" t="s">
        <v>211</v>
      </c>
      <c r="H259" s="11">
        <v>-1</v>
      </c>
      <c r="I259">
        <v>-1</v>
      </c>
      <c r="J259" s="2"/>
      <c r="K259">
        <v>2.7852054794520549</v>
      </c>
      <c r="L259">
        <v>6.4239560922245156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K259">
        <v>14</v>
      </c>
    </row>
    <row r="260" spans="1:37" x14ac:dyDescent="0.3">
      <c r="A260" s="2" t="s">
        <v>214</v>
      </c>
      <c r="B260" s="19" t="s">
        <v>966</v>
      </c>
      <c r="C260" s="15"/>
      <c r="D260" s="2"/>
      <c r="E260" s="2"/>
      <c r="F260" s="2">
        <v>3.1</v>
      </c>
      <c r="G260" s="2" t="s">
        <v>211</v>
      </c>
      <c r="H260" s="11">
        <v>-1</v>
      </c>
      <c r="I260">
        <v>-1</v>
      </c>
      <c r="J260" s="2"/>
      <c r="K260">
        <v>2.7957603686635939</v>
      </c>
      <c r="L260">
        <v>6.4177735234906308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K260">
        <v>14</v>
      </c>
    </row>
    <row r="261" spans="1:37" x14ac:dyDescent="0.3">
      <c r="A261" s="2" t="s">
        <v>155</v>
      </c>
      <c r="B261" s="19" t="s">
        <v>800</v>
      </c>
      <c r="C261" s="15"/>
      <c r="D261" s="2" t="s">
        <v>892</v>
      </c>
      <c r="E261" s="2">
        <v>4</v>
      </c>
      <c r="F261" s="2">
        <v>3.1</v>
      </c>
      <c r="G261" s="2" t="s">
        <v>211</v>
      </c>
      <c r="H261" s="11" t="s">
        <v>602</v>
      </c>
      <c r="I261">
        <v>-1</v>
      </c>
      <c r="J261" s="2"/>
      <c r="K261">
        <v>2.78</v>
      </c>
      <c r="L261">
        <v>6.4270052227137269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K261">
        <v>14</v>
      </c>
    </row>
    <row r="262" spans="1:37" x14ac:dyDescent="0.3">
      <c r="A262" s="2" t="s">
        <v>212</v>
      </c>
      <c r="B262" s="19" t="s">
        <v>964</v>
      </c>
      <c r="C262" s="15"/>
      <c r="D262" s="2" t="s">
        <v>892</v>
      </c>
      <c r="E262" s="2">
        <v>4</v>
      </c>
      <c r="F262" s="2">
        <v>3.1</v>
      </c>
      <c r="G262" s="2" t="s">
        <v>211</v>
      </c>
      <c r="H262" s="11">
        <v>-1</v>
      </c>
      <c r="I262">
        <v>-1</v>
      </c>
      <c r="J262" s="2"/>
      <c r="K262">
        <v>2.7820765027322398</v>
      </c>
      <c r="L262">
        <v>6.4257889029010924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K262">
        <v>14</v>
      </c>
    </row>
    <row r="263" spans="1:37" x14ac:dyDescent="0.3">
      <c r="A263" s="2" t="s">
        <v>213</v>
      </c>
      <c r="B263" s="19" t="s">
        <v>965</v>
      </c>
      <c r="C263" s="15"/>
      <c r="D263" s="2" t="s">
        <v>892</v>
      </c>
      <c r="E263" s="2">
        <v>4</v>
      </c>
      <c r="F263" s="2">
        <v>3.1</v>
      </c>
      <c r="G263" s="2" t="s">
        <v>211</v>
      </c>
      <c r="H263" s="11">
        <v>-1</v>
      </c>
      <c r="I263">
        <v>-1</v>
      </c>
      <c r="J263" s="2"/>
      <c r="K263">
        <v>2.7852054794520549</v>
      </c>
      <c r="L263">
        <v>6.4239560922245156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K263">
        <v>14</v>
      </c>
    </row>
    <row r="264" spans="1:37" x14ac:dyDescent="0.3">
      <c r="A264" s="2" t="s">
        <v>214</v>
      </c>
      <c r="B264" s="19" t="s">
        <v>966</v>
      </c>
      <c r="C264" s="15"/>
      <c r="D264" s="2" t="s">
        <v>892</v>
      </c>
      <c r="E264" s="2">
        <v>4</v>
      </c>
      <c r="F264" s="2">
        <v>3.1</v>
      </c>
      <c r="G264" s="2" t="s">
        <v>211</v>
      </c>
      <c r="H264" s="11">
        <v>-1</v>
      </c>
      <c r="I264">
        <v>-1</v>
      </c>
      <c r="J264" s="2"/>
      <c r="K264">
        <v>2.7957603686635939</v>
      </c>
      <c r="L264">
        <v>6.4177735234906308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K264">
        <v>14</v>
      </c>
    </row>
    <row r="265" spans="1:37" x14ac:dyDescent="0.3">
      <c r="A265" s="2" t="s">
        <v>22</v>
      </c>
      <c r="B265" s="19" t="s">
        <v>905</v>
      </c>
      <c r="C265" s="15"/>
      <c r="D265" s="2"/>
      <c r="E265" s="2"/>
      <c r="F265" s="2">
        <v>2.74</v>
      </c>
      <c r="G265" s="2" t="s">
        <v>215</v>
      </c>
      <c r="H265" s="11">
        <v>-1</v>
      </c>
      <c r="I265">
        <v>-1</v>
      </c>
      <c r="J265" s="2"/>
      <c r="K265">
        <v>2.9058571428571431</v>
      </c>
      <c r="L265">
        <v>6.2676757950000006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K265">
        <v>18</v>
      </c>
    </row>
    <row r="266" spans="1:37" x14ac:dyDescent="0.3">
      <c r="A266" s="2" t="s">
        <v>23</v>
      </c>
      <c r="B266" s="19" t="s">
        <v>906</v>
      </c>
      <c r="C266" s="15"/>
      <c r="D266" s="2"/>
      <c r="E266" s="2"/>
      <c r="F266" s="2">
        <v>2.74</v>
      </c>
      <c r="G266" s="2" t="s">
        <v>215</v>
      </c>
      <c r="H266" s="11">
        <v>-1</v>
      </c>
      <c r="I266">
        <v>-1</v>
      </c>
      <c r="J266" s="2"/>
      <c r="K266">
        <v>2.903142857142857</v>
      </c>
      <c r="L266">
        <v>6.2658828646428582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K266">
        <v>18</v>
      </c>
    </row>
    <row r="267" spans="1:37" x14ac:dyDescent="0.3">
      <c r="A267" s="2" t="s">
        <v>24</v>
      </c>
      <c r="B267" s="19" t="s">
        <v>907</v>
      </c>
      <c r="C267" s="15"/>
      <c r="D267" s="2"/>
      <c r="E267" s="2"/>
      <c r="F267" s="2">
        <v>2.75</v>
      </c>
      <c r="G267" s="2" t="s">
        <v>215</v>
      </c>
      <c r="H267" s="11">
        <v>-1</v>
      </c>
      <c r="I267">
        <v>-1</v>
      </c>
      <c r="J267" s="2"/>
      <c r="K267">
        <v>2.9004285714285718</v>
      </c>
      <c r="L267">
        <v>6.2640899342857157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K267">
        <v>18</v>
      </c>
    </row>
    <row r="268" spans="1:37" x14ac:dyDescent="0.3">
      <c r="A268" s="2" t="s">
        <v>25</v>
      </c>
      <c r="B268" s="15" t="s">
        <v>732</v>
      </c>
      <c r="C268" s="15"/>
      <c r="D268" s="2"/>
      <c r="E268" s="2"/>
      <c r="F268" s="2">
        <v>2.88</v>
      </c>
      <c r="G268" s="2" t="s">
        <v>215</v>
      </c>
      <c r="H268" s="11" t="s">
        <v>565</v>
      </c>
      <c r="I268" t="s">
        <v>645</v>
      </c>
      <c r="J268" s="2"/>
      <c r="K268">
        <v>2.895</v>
      </c>
      <c r="L268">
        <v>6.260504073571429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K268">
        <v>18</v>
      </c>
    </row>
    <row r="269" spans="1:37" x14ac:dyDescent="0.3">
      <c r="A269" s="2" t="s">
        <v>26</v>
      </c>
      <c r="B269" s="19" t="s">
        <v>908</v>
      </c>
      <c r="C269" s="15"/>
      <c r="D269" s="2"/>
      <c r="E269" s="2"/>
      <c r="F269" s="2">
        <v>2.91</v>
      </c>
      <c r="G269" s="2" t="s">
        <v>215</v>
      </c>
      <c r="H269" s="11">
        <v>-1</v>
      </c>
      <c r="I269">
        <v>-1</v>
      </c>
      <c r="J269" s="2"/>
      <c r="K269">
        <v>2.894571428571429</v>
      </c>
      <c r="L269">
        <v>6.2577448164285716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K269">
        <v>18</v>
      </c>
    </row>
    <row r="270" spans="1:37" x14ac:dyDescent="0.3">
      <c r="A270" s="2" t="s">
        <v>108</v>
      </c>
      <c r="B270" s="15" t="s">
        <v>751</v>
      </c>
      <c r="C270" s="15"/>
      <c r="D270" s="2"/>
      <c r="E270" s="2"/>
      <c r="F270" s="2">
        <v>3.08</v>
      </c>
      <c r="G270" s="2" t="s">
        <v>216</v>
      </c>
      <c r="H270" s="11" t="s">
        <v>579</v>
      </c>
      <c r="I270" t="s">
        <v>656</v>
      </c>
      <c r="J270" s="2"/>
      <c r="K270">
        <v>2.8410526315789468</v>
      </c>
      <c r="L270">
        <v>6.1729587136842099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K270">
        <v>24</v>
      </c>
    </row>
    <row r="271" spans="1:37" x14ac:dyDescent="0.3">
      <c r="A271" s="2" t="s">
        <v>217</v>
      </c>
      <c r="B271" s="15" t="s">
        <v>758</v>
      </c>
      <c r="C271" s="15"/>
      <c r="D271" s="2"/>
      <c r="E271" s="2"/>
      <c r="F271" s="2">
        <v>3.8</v>
      </c>
      <c r="G271" s="2" t="s">
        <v>218</v>
      </c>
      <c r="H271" s="11" t="s">
        <v>611</v>
      </c>
      <c r="I271" t="s">
        <v>660</v>
      </c>
      <c r="J271" s="2"/>
      <c r="K271">
        <v>2.6056249999999999</v>
      </c>
      <c r="L271">
        <v>5.9703320286696879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K271">
        <v>20</v>
      </c>
    </row>
    <row r="272" spans="1:37" x14ac:dyDescent="0.3">
      <c r="A272" s="2" t="s">
        <v>217</v>
      </c>
      <c r="B272" s="15" t="s">
        <v>758</v>
      </c>
      <c r="C272" s="15"/>
      <c r="D272" s="2" t="s">
        <v>700</v>
      </c>
      <c r="E272" s="2">
        <v>0.44</v>
      </c>
      <c r="F272" s="2">
        <v>2</v>
      </c>
      <c r="G272" s="2" t="s">
        <v>218</v>
      </c>
      <c r="H272" s="11" t="s">
        <v>611</v>
      </c>
      <c r="I272" t="s">
        <v>660</v>
      </c>
      <c r="J272" s="2"/>
      <c r="K272">
        <v>2.6056249999999999</v>
      </c>
      <c r="L272">
        <v>5.9703320286696879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K272">
        <v>20</v>
      </c>
    </row>
    <row r="273" spans="1:37" x14ac:dyDescent="0.3">
      <c r="A273" s="2" t="s">
        <v>219</v>
      </c>
      <c r="B273" s="15" t="s">
        <v>831</v>
      </c>
      <c r="C273" s="15"/>
      <c r="D273" s="2"/>
      <c r="E273" s="2"/>
      <c r="F273" s="2">
        <v>2.58</v>
      </c>
      <c r="G273" s="2" t="s">
        <v>220</v>
      </c>
      <c r="H273" s="11">
        <v>-1</v>
      </c>
      <c r="I273">
        <v>-1</v>
      </c>
      <c r="J273" s="2"/>
      <c r="K273">
        <v>2.8787500000000001</v>
      </c>
      <c r="L273">
        <v>6.3662565249906873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K273">
        <v>20</v>
      </c>
    </row>
    <row r="274" spans="1:37" x14ac:dyDescent="0.3">
      <c r="A274" s="2" t="s">
        <v>902</v>
      </c>
      <c r="B274" s="15" t="s">
        <v>903</v>
      </c>
      <c r="C274" s="15"/>
      <c r="D274" s="2"/>
      <c r="E274" s="2"/>
      <c r="F274" s="2">
        <v>2.29</v>
      </c>
      <c r="G274" s="2" t="s">
        <v>220</v>
      </c>
      <c r="H274" s="11">
        <v>-1</v>
      </c>
      <c r="I274">
        <v>-1</v>
      </c>
      <c r="J274" s="2"/>
      <c r="K274">
        <v>2.8478571428571429</v>
      </c>
      <c r="L274">
        <v>6.402055730936417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K274">
        <v>20</v>
      </c>
    </row>
    <row r="275" spans="1:37" x14ac:dyDescent="0.3">
      <c r="A275" s="2" t="s">
        <v>222</v>
      </c>
      <c r="B275" s="15" t="s">
        <v>832</v>
      </c>
      <c r="C275" s="15"/>
      <c r="D275" s="2"/>
      <c r="E275" s="2"/>
      <c r="F275" s="2">
        <v>4.05</v>
      </c>
      <c r="G275" s="2" t="s">
        <v>221</v>
      </c>
      <c r="H275" s="11" t="s">
        <v>612</v>
      </c>
      <c r="I275" t="s">
        <v>685</v>
      </c>
      <c r="J275" s="2"/>
      <c r="K275">
        <v>2.5854166666666671</v>
      </c>
      <c r="L275">
        <v>5.9262421145833333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K275">
        <v>30</v>
      </c>
    </row>
    <row r="276" spans="1:37" x14ac:dyDescent="0.3">
      <c r="A276" s="2" t="s">
        <v>222</v>
      </c>
      <c r="B276" s="15" t="s">
        <v>832</v>
      </c>
      <c r="C276" s="15"/>
      <c r="D276" s="2" t="s">
        <v>700</v>
      </c>
      <c r="E276" s="2">
        <v>0.3</v>
      </c>
      <c r="F276" s="2">
        <v>1.75</v>
      </c>
      <c r="G276" s="2" t="s">
        <v>221</v>
      </c>
      <c r="H276" s="11" t="s">
        <v>612</v>
      </c>
      <c r="I276" t="s">
        <v>685</v>
      </c>
      <c r="J276" s="2"/>
      <c r="K276">
        <v>2.5854166666666671</v>
      </c>
      <c r="L276">
        <v>5.9262421145833333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K276">
        <v>30</v>
      </c>
    </row>
    <row r="277" spans="1:37" x14ac:dyDescent="0.3">
      <c r="A277" s="2" t="s">
        <v>223</v>
      </c>
      <c r="B277" s="15" t="s">
        <v>833</v>
      </c>
      <c r="C277" s="15"/>
      <c r="D277" s="2"/>
      <c r="E277" s="2"/>
      <c r="F277" s="2">
        <v>4.51</v>
      </c>
      <c r="G277" s="2" t="s">
        <v>224</v>
      </c>
      <c r="H277" s="11" t="s">
        <v>613</v>
      </c>
      <c r="I277">
        <v>-1</v>
      </c>
      <c r="J277" s="2"/>
      <c r="K277">
        <v>2.597916666666666</v>
      </c>
      <c r="L277">
        <v>5.966934078125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K277">
        <v>30</v>
      </c>
    </row>
    <row r="278" spans="1:37" x14ac:dyDescent="0.3">
      <c r="A278" s="2" t="s">
        <v>223</v>
      </c>
      <c r="B278" s="15" t="s">
        <v>833</v>
      </c>
      <c r="C278" s="15"/>
      <c r="D278" s="2" t="s">
        <v>700</v>
      </c>
      <c r="E278" s="2">
        <v>0.63</v>
      </c>
      <c r="F278" s="2">
        <v>2.2000000000000002</v>
      </c>
      <c r="G278" s="2" t="s">
        <v>224</v>
      </c>
      <c r="H278" s="11" t="s">
        <v>613</v>
      </c>
      <c r="I278">
        <v>-1</v>
      </c>
      <c r="J278" s="2"/>
      <c r="K278">
        <v>2.597916666666666</v>
      </c>
      <c r="L278">
        <v>5.966934078125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K278">
        <v>30</v>
      </c>
    </row>
    <row r="279" spans="1:37" x14ac:dyDescent="0.3">
      <c r="A279" s="2" t="s">
        <v>187</v>
      </c>
      <c r="B279" s="15" t="s">
        <v>753</v>
      </c>
      <c r="C279" s="15"/>
      <c r="D279" s="2"/>
      <c r="E279" s="2"/>
      <c r="F279" s="2">
        <v>4.2</v>
      </c>
      <c r="G279" s="2" t="s">
        <v>225</v>
      </c>
      <c r="H279" s="11" t="s">
        <v>580</v>
      </c>
      <c r="I279" t="s">
        <v>657</v>
      </c>
      <c r="J279" s="2"/>
      <c r="K279">
        <v>2.6345454545454552</v>
      </c>
      <c r="L279">
        <v>6.036062318181818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K279">
        <v>14</v>
      </c>
    </row>
    <row r="280" spans="1:37" x14ac:dyDescent="0.3">
      <c r="A280" s="2" t="s">
        <v>187</v>
      </c>
      <c r="B280" s="15" t="s">
        <v>753</v>
      </c>
      <c r="C280" s="15"/>
      <c r="D280" s="2" t="s">
        <v>700</v>
      </c>
      <c r="E280" s="2">
        <v>0.90500000000000003</v>
      </c>
      <c r="F280" s="2">
        <v>2.2999999999999998</v>
      </c>
      <c r="G280" s="2" t="s">
        <v>225</v>
      </c>
      <c r="H280" s="11" t="s">
        <v>580</v>
      </c>
      <c r="I280" t="s">
        <v>657</v>
      </c>
      <c r="J280" s="2"/>
      <c r="K280">
        <v>2.6345454545454552</v>
      </c>
      <c r="L280">
        <v>6.036062318181818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K280">
        <v>14</v>
      </c>
    </row>
    <row r="281" spans="1:37" x14ac:dyDescent="0.3">
      <c r="A281" s="2" t="s">
        <v>46</v>
      </c>
      <c r="B281" s="15" t="s">
        <v>746</v>
      </c>
      <c r="C281" s="15"/>
      <c r="D281" s="2"/>
      <c r="E281" s="2"/>
      <c r="F281" s="2">
        <v>3.82</v>
      </c>
      <c r="G281" s="2" t="s">
        <v>226</v>
      </c>
      <c r="H281" s="11" t="s">
        <v>575</v>
      </c>
      <c r="I281" t="s">
        <v>653</v>
      </c>
      <c r="J281" s="2"/>
      <c r="K281">
        <v>2.669090909090909</v>
      </c>
      <c r="L281">
        <v>5.9831974772727277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K281">
        <v>14</v>
      </c>
    </row>
    <row r="282" spans="1:37" x14ac:dyDescent="0.3">
      <c r="A282" s="2" t="s">
        <v>46</v>
      </c>
      <c r="B282" s="15" t="s">
        <v>746</v>
      </c>
      <c r="C282" s="15"/>
      <c r="D282" s="2"/>
      <c r="E282" s="2"/>
      <c r="F282" s="2">
        <v>3.82</v>
      </c>
      <c r="G282" s="2" t="s">
        <v>227</v>
      </c>
      <c r="H282" s="11" t="s">
        <v>575</v>
      </c>
      <c r="I282" t="s">
        <v>653</v>
      </c>
      <c r="J282" s="2"/>
      <c r="K282">
        <v>2.669090909090909</v>
      </c>
      <c r="L282">
        <v>5.9831974772727277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K282">
        <v>14</v>
      </c>
    </row>
    <row r="283" spans="1:37" x14ac:dyDescent="0.3">
      <c r="A283" s="2" t="s">
        <v>228</v>
      </c>
      <c r="B283" s="19" t="s">
        <v>967</v>
      </c>
      <c r="C283" s="15"/>
      <c r="D283" s="2"/>
      <c r="E283" s="2"/>
      <c r="F283" s="2">
        <v>2.6</v>
      </c>
      <c r="G283" s="2" t="s">
        <v>227</v>
      </c>
      <c r="H283" s="11">
        <v>-1</v>
      </c>
      <c r="I283">
        <v>-1</v>
      </c>
      <c r="J283" s="2"/>
      <c r="K283">
        <v>2.670418181818182</v>
      </c>
      <c r="L283">
        <v>5.9849440756727272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K283">
        <v>14</v>
      </c>
    </row>
    <row r="284" spans="1:37" x14ac:dyDescent="0.3">
      <c r="A284" s="2" t="s">
        <v>229</v>
      </c>
      <c r="B284" s="19" t="s">
        <v>968</v>
      </c>
      <c r="C284" s="15"/>
      <c r="D284" s="2"/>
      <c r="E284" s="2"/>
      <c r="F284" s="2">
        <v>2.2000000000000002</v>
      </c>
      <c r="G284" s="2" t="s">
        <v>227</v>
      </c>
      <c r="H284" s="11">
        <v>-1</v>
      </c>
      <c r="I284">
        <v>-1</v>
      </c>
      <c r="J284" s="2"/>
      <c r="K284">
        <v>2.670109090909091</v>
      </c>
      <c r="L284">
        <v>5.9843864818181816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K284">
        <v>14</v>
      </c>
    </row>
    <row r="285" spans="1:37" x14ac:dyDescent="0.3">
      <c r="A285" s="2" t="s">
        <v>49</v>
      </c>
      <c r="B285" s="15" t="s">
        <v>749</v>
      </c>
      <c r="C285" s="15"/>
      <c r="D285" s="2"/>
      <c r="E285" s="2"/>
      <c r="F285" s="2">
        <v>4</v>
      </c>
      <c r="G285" s="2" t="s">
        <v>230</v>
      </c>
      <c r="H285" s="11" t="s">
        <v>577</v>
      </c>
      <c r="I285" t="s">
        <v>655</v>
      </c>
      <c r="J285" s="2"/>
      <c r="K285">
        <v>2.6527272727272728</v>
      </c>
      <c r="L285">
        <v>6.0182046818181814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K285">
        <v>14</v>
      </c>
    </row>
    <row r="286" spans="1:37" x14ac:dyDescent="0.3">
      <c r="A286" s="2" t="s">
        <v>46</v>
      </c>
      <c r="B286" s="15" t="s">
        <v>746</v>
      </c>
      <c r="C286" s="15"/>
      <c r="D286" s="2"/>
      <c r="E286" s="2"/>
      <c r="F286" s="2">
        <v>3.9</v>
      </c>
      <c r="G286" s="2" t="s">
        <v>231</v>
      </c>
      <c r="H286" s="14" t="s">
        <v>575</v>
      </c>
      <c r="I286" t="s">
        <v>653</v>
      </c>
      <c r="J286" s="2"/>
      <c r="K286">
        <v>2.669090909090909</v>
      </c>
      <c r="L286">
        <v>5.9831974772727277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K286">
        <v>14</v>
      </c>
    </row>
    <row r="287" spans="1:37" x14ac:dyDescent="0.3">
      <c r="A287" s="2" t="s">
        <v>46</v>
      </c>
      <c r="B287" s="15" t="s">
        <v>746</v>
      </c>
      <c r="C287" s="15"/>
      <c r="D287" s="2" t="s">
        <v>919</v>
      </c>
      <c r="E287" s="2">
        <v>0.42</v>
      </c>
      <c r="F287" s="2">
        <v>3.78</v>
      </c>
      <c r="G287" s="2" t="s">
        <v>231</v>
      </c>
      <c r="H287" s="14" t="s">
        <v>575</v>
      </c>
      <c r="I287" t="s">
        <v>653</v>
      </c>
      <c r="J287" s="2"/>
      <c r="K287">
        <v>2.669090909090909</v>
      </c>
      <c r="L287">
        <v>5.9831974772727277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K287">
        <v>14</v>
      </c>
    </row>
    <row r="288" spans="1:37" x14ac:dyDescent="0.3">
      <c r="A288" s="2" t="s">
        <v>44</v>
      </c>
      <c r="B288" s="15" t="s">
        <v>744</v>
      </c>
      <c r="C288" s="15"/>
      <c r="D288" s="2"/>
      <c r="E288" s="2"/>
      <c r="F288" s="2">
        <v>3.5</v>
      </c>
      <c r="G288" s="7" t="s">
        <v>232</v>
      </c>
      <c r="H288" s="14" t="s">
        <v>573</v>
      </c>
      <c r="I288">
        <v>-1</v>
      </c>
      <c r="J288" s="7"/>
      <c r="K288">
        <v>2.521176470588236</v>
      </c>
      <c r="L288">
        <v>5.6898745917647062</v>
      </c>
      <c r="M288" s="7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K288">
        <v>20</v>
      </c>
    </row>
    <row r="289" spans="1:37" x14ac:dyDescent="0.3">
      <c r="A289" s="2" t="s">
        <v>44</v>
      </c>
      <c r="B289" s="15" t="s">
        <v>744</v>
      </c>
      <c r="C289" s="15"/>
      <c r="D289" s="2" t="s">
        <v>904</v>
      </c>
      <c r="E289" s="2" t="s">
        <v>1097</v>
      </c>
      <c r="F289" s="2">
        <v>3.06</v>
      </c>
      <c r="G289" s="7" t="s">
        <v>232</v>
      </c>
      <c r="H289" s="14" t="s">
        <v>573</v>
      </c>
      <c r="I289">
        <v>-1</v>
      </c>
      <c r="J289" s="7"/>
      <c r="K289">
        <v>2.521176470588236</v>
      </c>
      <c r="L289">
        <v>5.6898745917647062</v>
      </c>
      <c r="M289" s="7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K289">
        <v>20</v>
      </c>
    </row>
    <row r="290" spans="1:37" x14ac:dyDescent="0.3">
      <c r="A290" s="2" t="s">
        <v>8</v>
      </c>
      <c r="B290" s="15" t="s">
        <v>718</v>
      </c>
      <c r="C290" s="15"/>
      <c r="D290" s="2"/>
      <c r="E290" s="2"/>
      <c r="F290" s="2">
        <v>3.26</v>
      </c>
      <c r="G290" s="2" t="s">
        <v>233</v>
      </c>
      <c r="H290" s="11" t="s">
        <v>554</v>
      </c>
      <c r="I290" t="s">
        <v>636</v>
      </c>
      <c r="J290" s="2"/>
      <c r="K290">
        <v>2.8066666666666662</v>
      </c>
      <c r="L290">
        <v>6.1769976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K290">
        <v>4</v>
      </c>
    </row>
    <row r="291" spans="1:37" x14ac:dyDescent="0.3">
      <c r="A291" s="2" t="s">
        <v>155</v>
      </c>
      <c r="B291" s="15" t="s">
        <v>800</v>
      </c>
      <c r="C291" s="15"/>
      <c r="D291" s="2"/>
      <c r="E291" s="2"/>
      <c r="F291" s="2">
        <v>3.1</v>
      </c>
      <c r="G291" s="2" t="s">
        <v>233</v>
      </c>
      <c r="H291" s="11" t="s">
        <v>602</v>
      </c>
      <c r="I291">
        <v>-1</v>
      </c>
      <c r="J291" s="2"/>
      <c r="K291">
        <v>2.78</v>
      </c>
      <c r="L291">
        <v>6.4270052227137269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K291">
        <v>14</v>
      </c>
    </row>
    <row r="292" spans="1:37" x14ac:dyDescent="0.3">
      <c r="A292" s="2" t="s">
        <v>155</v>
      </c>
      <c r="B292" s="15" t="s">
        <v>800</v>
      </c>
      <c r="C292" s="15"/>
      <c r="D292" s="2" t="s">
        <v>892</v>
      </c>
      <c r="E292" s="2">
        <v>0.8</v>
      </c>
      <c r="F292" s="2">
        <v>3.1</v>
      </c>
      <c r="G292" s="2" t="s">
        <v>233</v>
      </c>
      <c r="H292" s="11" t="s">
        <v>602</v>
      </c>
      <c r="I292">
        <v>-1</v>
      </c>
      <c r="J292" s="2"/>
      <c r="K292">
        <v>2.78</v>
      </c>
      <c r="L292">
        <v>6.4270052227137269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K292">
        <v>14</v>
      </c>
    </row>
    <row r="293" spans="1:37" x14ac:dyDescent="0.3">
      <c r="A293" s="2" t="s">
        <v>155</v>
      </c>
      <c r="B293" s="15" t="s">
        <v>800</v>
      </c>
      <c r="C293" s="15"/>
      <c r="D293" s="2" t="s">
        <v>8</v>
      </c>
      <c r="E293" s="2">
        <v>4.3</v>
      </c>
      <c r="F293" s="2">
        <v>3.1</v>
      </c>
      <c r="G293" s="2" t="s">
        <v>233</v>
      </c>
      <c r="H293" s="11" t="s">
        <v>602</v>
      </c>
      <c r="I293">
        <v>-1</v>
      </c>
      <c r="J293" s="2"/>
      <c r="K293">
        <v>2.78</v>
      </c>
      <c r="L293">
        <v>6.4270052227137269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K293">
        <v>14</v>
      </c>
    </row>
    <row r="294" spans="1:37" x14ac:dyDescent="0.3">
      <c r="A294" s="2" t="s">
        <v>64</v>
      </c>
      <c r="B294" s="15" t="s">
        <v>798</v>
      </c>
      <c r="C294" s="15"/>
      <c r="D294" s="2"/>
      <c r="E294" s="2"/>
      <c r="F294" s="2">
        <v>3.66</v>
      </c>
      <c r="G294" s="2" t="s">
        <v>235</v>
      </c>
      <c r="H294" s="11">
        <v>-1</v>
      </c>
      <c r="I294">
        <v>-1</v>
      </c>
      <c r="J294" s="2"/>
      <c r="K294">
        <v>2.7124999999999999</v>
      </c>
      <c r="L294">
        <v>6.264025610615688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K294">
        <v>20</v>
      </c>
    </row>
    <row r="295" spans="1:37" x14ac:dyDescent="0.3">
      <c r="A295" s="2" t="s">
        <v>234</v>
      </c>
      <c r="B295" s="15" t="s">
        <v>834</v>
      </c>
      <c r="C295" s="15"/>
      <c r="D295" s="2"/>
      <c r="E295" s="2"/>
      <c r="F295" s="2">
        <v>3.65</v>
      </c>
      <c r="G295" s="2" t="s">
        <v>235</v>
      </c>
      <c r="H295" s="11">
        <v>-1</v>
      </c>
      <c r="I295">
        <v>-1</v>
      </c>
      <c r="J295" s="2"/>
      <c r="K295">
        <v>2.7062499999999998</v>
      </c>
      <c r="L295">
        <v>6.2701641731156874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K295">
        <v>20</v>
      </c>
    </row>
    <row r="296" spans="1:37" x14ac:dyDescent="0.3">
      <c r="A296" s="2" t="s">
        <v>64</v>
      </c>
      <c r="B296" s="15" t="s">
        <v>798</v>
      </c>
      <c r="C296" s="15"/>
      <c r="D296" s="2" t="s">
        <v>916</v>
      </c>
      <c r="E296" s="2" t="s">
        <v>1097</v>
      </c>
      <c r="F296" s="2">
        <v>3.54</v>
      </c>
      <c r="G296" s="2" t="s">
        <v>235</v>
      </c>
      <c r="H296" s="11">
        <v>-1</v>
      </c>
      <c r="I296">
        <v>-1</v>
      </c>
      <c r="J296" s="2"/>
      <c r="K296">
        <v>2.7124999999999999</v>
      </c>
      <c r="L296">
        <v>6.264025610615688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K296">
        <v>20</v>
      </c>
    </row>
    <row r="297" spans="1:37" x14ac:dyDescent="0.3">
      <c r="A297" s="2" t="s">
        <v>234</v>
      </c>
      <c r="B297" s="15" t="s">
        <v>834</v>
      </c>
      <c r="C297" s="15"/>
      <c r="D297" s="2" t="s">
        <v>916</v>
      </c>
      <c r="E297" s="2" t="s">
        <v>1097</v>
      </c>
      <c r="F297" s="2">
        <v>3.54</v>
      </c>
      <c r="G297" s="2" t="s">
        <v>235</v>
      </c>
      <c r="H297" s="11">
        <v>-1</v>
      </c>
      <c r="I297">
        <v>-1</v>
      </c>
      <c r="J297" s="2"/>
      <c r="K297">
        <v>2.7062499999999998</v>
      </c>
      <c r="L297">
        <v>6.2701641731156874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K297">
        <v>20</v>
      </c>
    </row>
    <row r="298" spans="1:37" x14ac:dyDescent="0.3">
      <c r="A298" s="2" t="s">
        <v>46</v>
      </c>
      <c r="B298" s="15" t="s">
        <v>746</v>
      </c>
      <c r="C298" s="15"/>
      <c r="D298" s="2"/>
      <c r="E298" s="2"/>
      <c r="F298" s="2">
        <v>3.87</v>
      </c>
      <c r="G298" s="2" t="s">
        <v>236</v>
      </c>
      <c r="H298" s="11" t="s">
        <v>575</v>
      </c>
      <c r="I298" t="s">
        <v>653</v>
      </c>
      <c r="J298" s="2"/>
      <c r="K298">
        <v>2.669090909090909</v>
      </c>
      <c r="L298">
        <v>5.9831974772727277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K298">
        <v>14</v>
      </c>
    </row>
    <row r="299" spans="1:37" x14ac:dyDescent="0.3">
      <c r="A299" s="2" t="s">
        <v>237</v>
      </c>
      <c r="B299" s="15" t="s">
        <v>835</v>
      </c>
      <c r="C299" s="15"/>
      <c r="D299" s="2"/>
      <c r="E299" s="2"/>
      <c r="F299" s="2">
        <v>3.53</v>
      </c>
      <c r="G299" s="2" t="s">
        <v>240</v>
      </c>
      <c r="H299" s="11">
        <v>-1</v>
      </c>
      <c r="I299">
        <v>-1</v>
      </c>
      <c r="J299" s="2"/>
      <c r="K299">
        <v>2.68</v>
      </c>
      <c r="L299">
        <v>5.9932041966666656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K299">
        <v>18</v>
      </c>
    </row>
    <row r="300" spans="1:37" x14ac:dyDescent="0.3">
      <c r="A300" s="2" t="s">
        <v>238</v>
      </c>
      <c r="B300" s="15" t="s">
        <v>836</v>
      </c>
      <c r="C300" s="15"/>
      <c r="D300" s="2"/>
      <c r="E300" s="2"/>
      <c r="F300" s="2">
        <v>3.42</v>
      </c>
      <c r="G300" s="2" t="s">
        <v>240</v>
      </c>
      <c r="H300" s="11">
        <v>-1</v>
      </c>
      <c r="I300">
        <v>-1</v>
      </c>
      <c r="J300" s="2"/>
      <c r="K300">
        <v>2.6733333333333329</v>
      </c>
      <c r="L300">
        <v>5.9671526619999993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K300">
        <v>18</v>
      </c>
    </row>
    <row r="301" spans="1:37" x14ac:dyDescent="0.3">
      <c r="A301" s="2" t="s">
        <v>239</v>
      </c>
      <c r="B301" s="15" t="s">
        <v>837</v>
      </c>
      <c r="C301" s="15"/>
      <c r="D301" s="2"/>
      <c r="E301" s="2"/>
      <c r="F301" s="2">
        <v>2.82</v>
      </c>
      <c r="G301" s="2" t="s">
        <v>240</v>
      </c>
      <c r="H301" s="11">
        <v>-1</v>
      </c>
      <c r="I301">
        <v>-1</v>
      </c>
      <c r="J301" s="2"/>
      <c r="K301">
        <v>2.6653333333333329</v>
      </c>
      <c r="L301">
        <v>5.9411098053333333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K301">
        <v>18</v>
      </c>
    </row>
    <row r="302" spans="1:37" x14ac:dyDescent="0.3">
      <c r="A302" s="2" t="s">
        <v>237</v>
      </c>
      <c r="B302" s="15" t="s">
        <v>835</v>
      </c>
      <c r="C302" s="15"/>
      <c r="D302" s="2"/>
      <c r="E302" s="2"/>
      <c r="F302" s="2">
        <v>3.51</v>
      </c>
      <c r="G302" s="2" t="s">
        <v>240</v>
      </c>
      <c r="H302" s="11">
        <v>-1</v>
      </c>
      <c r="I302">
        <v>-1</v>
      </c>
      <c r="J302" s="2"/>
      <c r="K302">
        <v>2.68</v>
      </c>
      <c r="L302">
        <v>5.9932041966666656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K302">
        <v>18</v>
      </c>
    </row>
    <row r="303" spans="1:37" x14ac:dyDescent="0.3">
      <c r="A303" s="2" t="s">
        <v>238</v>
      </c>
      <c r="B303" s="15" t="s">
        <v>836</v>
      </c>
      <c r="C303" s="15"/>
      <c r="D303" s="2"/>
      <c r="E303" s="2"/>
      <c r="F303" s="2">
        <v>3.48</v>
      </c>
      <c r="G303" s="2" t="s">
        <v>240</v>
      </c>
      <c r="H303" s="11">
        <v>-1</v>
      </c>
      <c r="I303">
        <v>-1</v>
      </c>
      <c r="J303" s="2"/>
      <c r="K303">
        <v>2.6733333333333329</v>
      </c>
      <c r="L303">
        <v>5.9671526619999993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K303">
        <v>18</v>
      </c>
    </row>
    <row r="304" spans="1:37" x14ac:dyDescent="0.3">
      <c r="A304" s="2" t="s">
        <v>239</v>
      </c>
      <c r="B304" s="15" t="s">
        <v>837</v>
      </c>
      <c r="C304" s="15"/>
      <c r="D304" s="2"/>
      <c r="E304" s="2"/>
      <c r="F304" s="2">
        <v>3.08</v>
      </c>
      <c r="G304" s="2" t="s">
        <v>240</v>
      </c>
      <c r="H304" s="11">
        <v>-1</v>
      </c>
      <c r="I304">
        <v>-1</v>
      </c>
      <c r="J304" s="2"/>
      <c r="K304">
        <v>2.6653333333333329</v>
      </c>
      <c r="L304">
        <v>5.9411098053333333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K304">
        <v>18</v>
      </c>
    </row>
    <row r="305" spans="1:37" x14ac:dyDescent="0.3">
      <c r="A305" s="2" t="s">
        <v>241</v>
      </c>
      <c r="B305" s="15" t="s">
        <v>838</v>
      </c>
      <c r="C305" s="15"/>
      <c r="D305" s="2"/>
      <c r="E305" s="2"/>
      <c r="F305" s="2">
        <v>4.5999999999999996</v>
      </c>
      <c r="G305" s="2" t="s">
        <v>243</v>
      </c>
      <c r="H305" s="11" t="s">
        <v>610</v>
      </c>
      <c r="I305" t="s">
        <v>686</v>
      </c>
      <c r="J305" s="2"/>
      <c r="K305">
        <v>2.5499999999999998</v>
      </c>
      <c r="L305">
        <v>5.8797175109999991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K305">
        <v>12</v>
      </c>
    </row>
    <row r="306" spans="1:37" x14ac:dyDescent="0.3">
      <c r="A306" s="2" t="s">
        <v>242</v>
      </c>
      <c r="B306" s="15" t="s">
        <v>839</v>
      </c>
      <c r="C306" s="15"/>
      <c r="D306" s="2"/>
      <c r="E306" s="2"/>
      <c r="F306" s="2">
        <v>4.5</v>
      </c>
      <c r="G306" s="2" t="s">
        <v>243</v>
      </c>
      <c r="H306" s="11" t="s">
        <v>587</v>
      </c>
      <c r="I306">
        <v>-1</v>
      </c>
      <c r="J306" s="2"/>
      <c r="K306">
        <v>2.528</v>
      </c>
      <c r="L306">
        <v>5.7952294759999994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K306">
        <v>12</v>
      </c>
    </row>
    <row r="307" spans="1:37" x14ac:dyDescent="0.3">
      <c r="A307" s="2" t="s">
        <v>244</v>
      </c>
      <c r="B307" s="15" t="s">
        <v>840</v>
      </c>
      <c r="C307" s="15"/>
      <c r="D307" s="2"/>
      <c r="E307" s="2"/>
      <c r="F307" s="2">
        <v>4.4000000000000004</v>
      </c>
      <c r="G307" s="2" t="s">
        <v>243</v>
      </c>
      <c r="H307" s="11" t="s">
        <v>614</v>
      </c>
      <c r="I307" t="s">
        <v>687</v>
      </c>
      <c r="J307" s="2"/>
      <c r="K307">
        <v>2.643636363636364</v>
      </c>
      <c r="L307">
        <v>6.0715871381818181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K307">
        <v>14</v>
      </c>
    </row>
    <row r="308" spans="1:37" x14ac:dyDescent="0.3">
      <c r="A308" s="2" t="s">
        <v>48</v>
      </c>
      <c r="B308" s="15" t="s">
        <v>748</v>
      </c>
      <c r="C308" s="15"/>
      <c r="D308" s="2"/>
      <c r="E308" s="2"/>
      <c r="F308" s="2">
        <v>4.0999999999999996</v>
      </c>
      <c r="G308" s="2" t="s">
        <v>243</v>
      </c>
      <c r="H308" s="11" t="s">
        <v>576</v>
      </c>
      <c r="I308" t="s">
        <v>654</v>
      </c>
      <c r="J308" s="2"/>
      <c r="K308">
        <v>2.6618181818181821</v>
      </c>
      <c r="L308">
        <v>6.0537295018181814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K308">
        <v>14</v>
      </c>
    </row>
    <row r="309" spans="1:37" x14ac:dyDescent="0.3">
      <c r="A309" s="2" t="s">
        <v>46</v>
      </c>
      <c r="B309" s="15" t="s">
        <v>746</v>
      </c>
      <c r="C309" s="15"/>
      <c r="D309" s="2"/>
      <c r="E309" s="2"/>
      <c r="F309" s="2">
        <v>3.31</v>
      </c>
      <c r="G309" s="2" t="s">
        <v>245</v>
      </c>
      <c r="H309" s="11" t="s">
        <v>575</v>
      </c>
      <c r="I309" t="s">
        <v>653</v>
      </c>
      <c r="J309" s="2"/>
      <c r="K309">
        <v>2.669090909090909</v>
      </c>
      <c r="L309">
        <v>5.9831974772727277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K309">
        <v>14</v>
      </c>
    </row>
    <row r="310" spans="1:37" x14ac:dyDescent="0.3">
      <c r="A310" s="2" t="s">
        <v>222</v>
      </c>
      <c r="B310" s="15" t="s">
        <v>832</v>
      </c>
      <c r="C310" s="15"/>
      <c r="D310" s="2"/>
      <c r="E310" s="2"/>
      <c r="F310" s="2">
        <v>4.5</v>
      </c>
      <c r="G310" s="2" t="s">
        <v>247</v>
      </c>
      <c r="H310" s="11" t="s">
        <v>612</v>
      </c>
      <c r="I310" t="s">
        <v>685</v>
      </c>
      <c r="J310" s="2"/>
      <c r="K310">
        <v>2.5854166666666671</v>
      </c>
      <c r="L310">
        <v>5.9262421145833333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K310">
        <v>30</v>
      </c>
    </row>
    <row r="311" spans="1:37" x14ac:dyDescent="0.3">
      <c r="A311" s="2" t="s">
        <v>246</v>
      </c>
      <c r="B311" s="15" t="s">
        <v>841</v>
      </c>
      <c r="C311" s="15"/>
      <c r="D311" s="2"/>
      <c r="E311" s="2"/>
      <c r="F311" s="2">
        <v>4.2</v>
      </c>
      <c r="G311" s="2" t="s">
        <v>247</v>
      </c>
      <c r="H311" s="11">
        <v>-1</v>
      </c>
      <c r="I311" t="s">
        <v>688</v>
      </c>
      <c r="J311" s="2"/>
      <c r="K311">
        <v>2.59375</v>
      </c>
      <c r="L311">
        <v>5.9180573645833334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K311">
        <v>30</v>
      </c>
    </row>
    <row r="312" spans="1:37" x14ac:dyDescent="0.3">
      <c r="A312" s="2" t="s">
        <v>38</v>
      </c>
      <c r="B312" s="15" t="s">
        <v>738</v>
      </c>
      <c r="C312" s="15"/>
      <c r="D312" s="2"/>
      <c r="E312" s="2"/>
      <c r="F312" s="2">
        <v>3.9</v>
      </c>
      <c r="G312" s="2" t="s">
        <v>247</v>
      </c>
      <c r="H312" s="11" t="s">
        <v>569</v>
      </c>
      <c r="I312" t="s">
        <v>650</v>
      </c>
      <c r="J312" s="2"/>
      <c r="K312">
        <v>2.6020833333333329</v>
      </c>
      <c r="L312">
        <v>5.9098726145833336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K312">
        <v>30</v>
      </c>
    </row>
    <row r="313" spans="1:37" x14ac:dyDescent="0.3">
      <c r="A313" s="2" t="s">
        <v>249</v>
      </c>
      <c r="B313" s="15" t="s">
        <v>842</v>
      </c>
      <c r="C313" s="15"/>
      <c r="D313" s="2"/>
      <c r="E313" s="2"/>
      <c r="F313" s="2">
        <v>3.03</v>
      </c>
      <c r="G313" s="2" t="s">
        <v>248</v>
      </c>
      <c r="H313" s="11" t="s">
        <v>615</v>
      </c>
      <c r="I313" t="s">
        <v>689</v>
      </c>
      <c r="J313" s="2"/>
      <c r="K313">
        <v>2.5449999999999999</v>
      </c>
      <c r="L313">
        <v>5.9633393249999997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K313">
        <v>2</v>
      </c>
    </row>
    <row r="314" spans="1:37" x14ac:dyDescent="0.3">
      <c r="A314" s="2" t="s">
        <v>249</v>
      </c>
      <c r="B314" s="15" t="s">
        <v>842</v>
      </c>
      <c r="C314" s="15"/>
      <c r="D314" s="2" t="s">
        <v>917</v>
      </c>
      <c r="E314" s="2">
        <v>1</v>
      </c>
      <c r="F314" s="2">
        <v>2.96</v>
      </c>
      <c r="G314" s="2" t="s">
        <v>248</v>
      </c>
      <c r="H314" s="11" t="s">
        <v>615</v>
      </c>
      <c r="I314" t="s">
        <v>689</v>
      </c>
      <c r="J314" s="2"/>
      <c r="K314">
        <v>2.5449999999999999</v>
      </c>
      <c r="L314">
        <v>5.9633393249999997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K314">
        <v>2</v>
      </c>
    </row>
    <row r="315" spans="1:37" x14ac:dyDescent="0.3">
      <c r="A315" s="2" t="s">
        <v>249</v>
      </c>
      <c r="B315" s="15" t="s">
        <v>842</v>
      </c>
      <c r="C315" s="15"/>
      <c r="D315" s="2" t="s">
        <v>917</v>
      </c>
      <c r="E315" s="2">
        <v>3</v>
      </c>
      <c r="F315" s="2">
        <v>3.14</v>
      </c>
      <c r="G315" s="2" t="s">
        <v>248</v>
      </c>
      <c r="H315" s="11" t="s">
        <v>615</v>
      </c>
      <c r="I315" t="s">
        <v>689</v>
      </c>
      <c r="J315" s="2"/>
      <c r="K315">
        <v>2.5449999999999999</v>
      </c>
      <c r="L315">
        <v>5.9633393249999997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K315">
        <v>2</v>
      </c>
    </row>
    <row r="316" spans="1:37" x14ac:dyDescent="0.3">
      <c r="A316" s="2" t="s">
        <v>251</v>
      </c>
      <c r="B316" s="15" t="s">
        <v>843</v>
      </c>
      <c r="C316" s="15"/>
      <c r="D316" s="2"/>
      <c r="E316" s="2"/>
      <c r="F316" s="2">
        <v>2.3199999999999998</v>
      </c>
      <c r="G316" s="2" t="s">
        <v>250</v>
      </c>
      <c r="H316" s="11" t="s">
        <v>616</v>
      </c>
      <c r="I316" t="s">
        <v>690</v>
      </c>
      <c r="J316" s="2"/>
      <c r="K316">
        <v>2.1349999999999998</v>
      </c>
      <c r="L316">
        <v>5.1777336280000004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K316">
        <v>0</v>
      </c>
    </row>
    <row r="317" spans="1:37" x14ac:dyDescent="0.3">
      <c r="A317" s="2" t="s">
        <v>252</v>
      </c>
      <c r="B317" s="19" t="s">
        <v>969</v>
      </c>
      <c r="C317" s="15"/>
      <c r="D317" s="2"/>
      <c r="E317" s="2"/>
      <c r="F317" s="2">
        <v>2.41</v>
      </c>
      <c r="G317" s="2" t="s">
        <v>250</v>
      </c>
      <c r="H317" s="11">
        <v>-1</v>
      </c>
      <c r="I317">
        <v>-1</v>
      </c>
      <c r="J317" s="2"/>
      <c r="K317">
        <v>1.6859999999999999</v>
      </c>
      <c r="L317">
        <v>4.1619288499999998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K317">
        <v>0</v>
      </c>
    </row>
    <row r="318" spans="1:37" x14ac:dyDescent="0.3">
      <c r="A318" s="2" t="s">
        <v>257</v>
      </c>
      <c r="B318" s="19" t="s">
        <v>970</v>
      </c>
      <c r="C318" s="15"/>
      <c r="D318" s="2"/>
      <c r="E318" s="2"/>
      <c r="F318" s="2">
        <v>2.54</v>
      </c>
      <c r="G318" s="2" t="s">
        <v>250</v>
      </c>
      <c r="H318" s="11">
        <v>-1</v>
      </c>
      <c r="I318">
        <v>-1</v>
      </c>
      <c r="J318" s="2"/>
      <c r="K318">
        <v>1.6779999999999999</v>
      </c>
      <c r="L318">
        <v>4.2119665499999996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K318">
        <v>0</v>
      </c>
    </row>
    <row r="319" spans="1:37" x14ac:dyDescent="0.3">
      <c r="A319" s="2" t="s">
        <v>256</v>
      </c>
      <c r="B319" s="19" t="s">
        <v>971</v>
      </c>
      <c r="C319" s="15"/>
      <c r="D319" s="2"/>
      <c r="E319" s="2"/>
      <c r="F319" s="2">
        <v>2.68</v>
      </c>
      <c r="G319" s="2" t="s">
        <v>250</v>
      </c>
      <c r="H319" s="11">
        <v>-1</v>
      </c>
      <c r="I319">
        <v>-1</v>
      </c>
      <c r="J319" s="2"/>
      <c r="K319">
        <v>1.67</v>
      </c>
      <c r="L319">
        <v>4.2620042500000004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K319">
        <v>0</v>
      </c>
    </row>
    <row r="320" spans="1:37" x14ac:dyDescent="0.3">
      <c r="A320" s="2" t="s">
        <v>255</v>
      </c>
      <c r="B320" s="19" t="s">
        <v>972</v>
      </c>
      <c r="C320" s="15"/>
      <c r="D320" s="2"/>
      <c r="E320" s="2"/>
      <c r="F320" s="2">
        <v>2.91</v>
      </c>
      <c r="G320" s="2" t="s">
        <v>250</v>
      </c>
      <c r="H320" s="11">
        <v>-1</v>
      </c>
      <c r="I320">
        <v>-1</v>
      </c>
      <c r="J320" s="2"/>
      <c r="K320">
        <v>1.6619999999999999</v>
      </c>
      <c r="L320">
        <v>4.3120419500000002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K320">
        <v>0</v>
      </c>
    </row>
    <row r="321" spans="1:37" x14ac:dyDescent="0.3">
      <c r="A321" s="2" t="s">
        <v>254</v>
      </c>
      <c r="B321" s="19" t="s">
        <v>973</v>
      </c>
      <c r="C321" s="15"/>
      <c r="D321" s="2"/>
      <c r="E321" s="2"/>
      <c r="F321" s="2">
        <v>3.36</v>
      </c>
      <c r="G321" s="2" t="s">
        <v>250</v>
      </c>
      <c r="H321" s="11">
        <v>-1</v>
      </c>
      <c r="I321">
        <v>-1</v>
      </c>
      <c r="J321" s="2"/>
      <c r="K321">
        <v>1.6539999999999999</v>
      </c>
      <c r="L321">
        <v>4.3620796500000001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K321">
        <v>0</v>
      </c>
    </row>
    <row r="322" spans="1:37" x14ac:dyDescent="0.3">
      <c r="A322" s="2" t="s">
        <v>253</v>
      </c>
      <c r="B322" s="15" t="s">
        <v>844</v>
      </c>
      <c r="C322" s="15"/>
      <c r="D322" s="2"/>
      <c r="E322" s="2"/>
      <c r="F322" s="2">
        <v>3.6</v>
      </c>
      <c r="G322" s="2" t="s">
        <v>250</v>
      </c>
      <c r="H322" s="11" t="s">
        <v>617</v>
      </c>
      <c r="I322" t="s">
        <v>691</v>
      </c>
      <c r="J322" s="2"/>
      <c r="K322">
        <v>2.1150000000000002</v>
      </c>
      <c r="L322">
        <v>5.3028278780000004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K322">
        <v>0</v>
      </c>
    </row>
    <row r="323" spans="1:37" x14ac:dyDescent="0.3">
      <c r="A323" s="2" t="s">
        <v>15</v>
      </c>
      <c r="B323" s="15" t="s">
        <v>724</v>
      </c>
      <c r="C323" s="15"/>
      <c r="D323" s="2"/>
      <c r="E323" s="2"/>
      <c r="F323" s="2">
        <v>4.49</v>
      </c>
      <c r="G323" s="2" t="s">
        <v>258</v>
      </c>
      <c r="H323" s="11" t="s">
        <v>557</v>
      </c>
      <c r="I323" t="s">
        <v>638</v>
      </c>
      <c r="J323" s="2"/>
      <c r="K323">
        <v>2.7322222222222221</v>
      </c>
      <c r="L323">
        <v>6.2204042916666662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K323">
        <v>12</v>
      </c>
    </row>
    <row r="324" spans="1:37" x14ac:dyDescent="0.3">
      <c r="A324" s="2" t="s">
        <v>259</v>
      </c>
      <c r="B324" s="15" t="s">
        <v>845</v>
      </c>
      <c r="C324" s="15"/>
      <c r="D324" s="2"/>
      <c r="E324" s="2"/>
      <c r="F324" s="2">
        <v>4.8099999999999996</v>
      </c>
      <c r="G324" s="2" t="s">
        <v>258</v>
      </c>
      <c r="H324" s="11" t="s">
        <v>618</v>
      </c>
      <c r="I324">
        <v>-1</v>
      </c>
      <c r="J324" s="2"/>
      <c r="K324">
        <v>2.5173333333333341</v>
      </c>
      <c r="L324">
        <v>5.8148519500000004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K324">
        <v>18</v>
      </c>
    </row>
    <row r="325" spans="1:37" x14ac:dyDescent="0.3">
      <c r="A325" s="2" t="s">
        <v>223</v>
      </c>
      <c r="B325" s="15" t="s">
        <v>833</v>
      </c>
      <c r="C325" s="15"/>
      <c r="D325" s="2"/>
      <c r="E325" s="2"/>
      <c r="F325" s="2">
        <v>4.75</v>
      </c>
      <c r="G325" s="2" t="s">
        <v>258</v>
      </c>
      <c r="H325" s="11" t="s">
        <v>613</v>
      </c>
      <c r="I325">
        <v>-1</v>
      </c>
      <c r="J325" s="2"/>
      <c r="K325">
        <v>2.597916666666666</v>
      </c>
      <c r="L325">
        <v>5.966934078125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K325">
        <v>30</v>
      </c>
    </row>
    <row r="326" spans="1:37" x14ac:dyDescent="0.3">
      <c r="A326" s="2" t="s">
        <v>260</v>
      </c>
      <c r="B326" s="15" t="s">
        <v>846</v>
      </c>
      <c r="C326" s="15"/>
      <c r="D326" s="2"/>
      <c r="E326" s="2"/>
      <c r="F326" s="2">
        <v>1.55</v>
      </c>
      <c r="G326" s="2" t="s">
        <v>261</v>
      </c>
      <c r="H326" s="11" t="s">
        <v>619</v>
      </c>
      <c r="I326" t="s">
        <v>692</v>
      </c>
      <c r="J326" s="2"/>
      <c r="K326">
        <v>2.8142857142857141</v>
      </c>
      <c r="L326">
        <v>6.1238972471428568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K326">
        <v>8</v>
      </c>
    </row>
    <row r="327" spans="1:37" x14ac:dyDescent="0.3">
      <c r="A327" s="2" t="s">
        <v>0</v>
      </c>
      <c r="B327" s="15" t="s">
        <v>709</v>
      </c>
      <c r="C327" s="15"/>
      <c r="D327" s="2"/>
      <c r="E327" s="2"/>
      <c r="F327" s="2">
        <v>3.3</v>
      </c>
      <c r="G327" s="2" t="s">
        <v>262</v>
      </c>
      <c r="H327" s="11" t="s">
        <v>547</v>
      </c>
      <c r="I327" t="s">
        <v>630</v>
      </c>
      <c r="J327" s="2"/>
      <c r="K327">
        <v>2.642962962962963</v>
      </c>
      <c r="L327">
        <v>5.9587362692592576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K327">
        <v>34</v>
      </c>
    </row>
    <row r="328" spans="1:37" x14ac:dyDescent="0.3">
      <c r="A328" s="2" t="s">
        <v>217</v>
      </c>
      <c r="B328" s="15" t="s">
        <v>758</v>
      </c>
      <c r="C328" s="15"/>
      <c r="D328" s="2"/>
      <c r="E328" s="2"/>
      <c r="F328" s="2">
        <v>4.13</v>
      </c>
      <c r="G328" s="2" t="s">
        <v>263</v>
      </c>
      <c r="H328" s="11" t="s">
        <v>611</v>
      </c>
      <c r="I328" t="s">
        <v>660</v>
      </c>
      <c r="J328" s="2"/>
      <c r="K328">
        <v>2.6056249999999999</v>
      </c>
      <c r="L328">
        <v>5.9703320286696879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K328">
        <v>20</v>
      </c>
    </row>
    <row r="329" spans="1:37" x14ac:dyDescent="0.3">
      <c r="A329" s="2" t="s">
        <v>264</v>
      </c>
      <c r="B329" s="19" t="s">
        <v>758</v>
      </c>
      <c r="C329" s="15"/>
      <c r="D329" s="2" t="s">
        <v>700</v>
      </c>
      <c r="E329" s="2">
        <v>0.3</v>
      </c>
      <c r="F329" s="2">
        <v>2.17</v>
      </c>
      <c r="G329" s="2" t="s">
        <v>263</v>
      </c>
      <c r="H329" s="11" t="s">
        <v>611</v>
      </c>
      <c r="I329" t="s">
        <v>660</v>
      </c>
      <c r="J329" s="2"/>
      <c r="K329">
        <v>2.6056249999999999</v>
      </c>
      <c r="L329">
        <v>5.9703320286696879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K329">
        <v>20</v>
      </c>
    </row>
    <row r="330" spans="1:37" x14ac:dyDescent="0.3">
      <c r="A330" s="2" t="s">
        <v>4</v>
      </c>
      <c r="B330" s="15" t="s">
        <v>713</v>
      </c>
      <c r="C330" s="15"/>
      <c r="D330" s="2"/>
      <c r="E330" s="2"/>
      <c r="F330" s="2">
        <v>3.35</v>
      </c>
      <c r="G330" s="2" t="s">
        <v>265</v>
      </c>
      <c r="H330" s="11" t="s">
        <v>551</v>
      </c>
      <c r="I330" t="s">
        <v>633</v>
      </c>
      <c r="J330" s="2"/>
      <c r="K330">
        <v>2.6262500000000002</v>
      </c>
      <c r="L330">
        <v>5.96680968125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K330">
        <v>20</v>
      </c>
    </row>
    <row r="331" spans="1:37" x14ac:dyDescent="0.3">
      <c r="A331" s="2" t="s">
        <v>38</v>
      </c>
      <c r="B331" s="15" t="s">
        <v>738</v>
      </c>
      <c r="C331" s="15"/>
      <c r="D331" s="2"/>
      <c r="E331" s="2"/>
      <c r="F331" s="2">
        <v>3.92</v>
      </c>
      <c r="G331" s="2" t="s">
        <v>266</v>
      </c>
      <c r="H331" s="11" t="s">
        <v>569</v>
      </c>
      <c r="I331" t="s">
        <v>650</v>
      </c>
      <c r="J331" s="2"/>
      <c r="K331">
        <v>2.6020833333333329</v>
      </c>
      <c r="L331">
        <v>5.9098726145833336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K331">
        <v>30</v>
      </c>
    </row>
    <row r="332" spans="1:37" x14ac:dyDescent="0.3">
      <c r="A332" s="2" t="s">
        <v>267</v>
      </c>
      <c r="B332" s="15" t="s">
        <v>847</v>
      </c>
      <c r="C332" s="15"/>
      <c r="D332" s="2"/>
      <c r="E332" s="2"/>
      <c r="F332" s="2">
        <v>3.55</v>
      </c>
      <c r="G332" s="2" t="s">
        <v>268</v>
      </c>
      <c r="H332" s="11">
        <v>-1</v>
      </c>
      <c r="I332">
        <v>-1</v>
      </c>
      <c r="J332" s="2"/>
      <c r="K332">
        <v>2.7466666666666661</v>
      </c>
      <c r="L332">
        <v>6.2031928980000002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K332">
        <v>20</v>
      </c>
    </row>
    <row r="333" spans="1:37" x14ac:dyDescent="0.3">
      <c r="A333" s="2" t="s">
        <v>267</v>
      </c>
      <c r="B333" s="19" t="s">
        <v>847</v>
      </c>
      <c r="C333" s="15"/>
      <c r="D333" s="2" t="s">
        <v>700</v>
      </c>
      <c r="E333" s="2">
        <v>1.37</v>
      </c>
      <c r="F333" s="2">
        <v>3.03</v>
      </c>
      <c r="G333" s="2" t="s">
        <v>268</v>
      </c>
      <c r="H333" s="11">
        <v>-1</v>
      </c>
      <c r="I333">
        <v>-1</v>
      </c>
      <c r="J333" s="2"/>
      <c r="K333">
        <v>2.7466666666666661</v>
      </c>
      <c r="L333">
        <v>6.2031928980000002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K333">
        <v>20</v>
      </c>
    </row>
    <row r="334" spans="1:37" x14ac:dyDescent="0.3">
      <c r="A334" s="2" t="s">
        <v>918</v>
      </c>
      <c r="B334" s="19" t="s">
        <v>974</v>
      </c>
      <c r="C334" s="15"/>
      <c r="D334" s="2" t="s">
        <v>700</v>
      </c>
      <c r="E334" s="2">
        <v>0.41</v>
      </c>
      <c r="F334" s="2">
        <v>2.1800000000000002</v>
      </c>
      <c r="G334" s="2" t="s">
        <v>269</v>
      </c>
      <c r="H334" s="11">
        <v>-1</v>
      </c>
      <c r="I334">
        <v>-1</v>
      </c>
      <c r="J334" s="2"/>
      <c r="K334">
        <v>2.5975000000000001</v>
      </c>
      <c r="L334">
        <v>5.9398049203884389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K334">
        <v>20</v>
      </c>
    </row>
    <row r="335" spans="1:37" x14ac:dyDescent="0.3">
      <c r="A335" s="2" t="s">
        <v>4</v>
      </c>
      <c r="B335" s="15" t="s">
        <v>713</v>
      </c>
      <c r="C335" s="15"/>
      <c r="D335" s="2" t="s">
        <v>919</v>
      </c>
      <c r="E335" s="2">
        <v>0.55000000000000004</v>
      </c>
      <c r="F335" s="2">
        <v>2.92</v>
      </c>
      <c r="G335" s="2" t="s">
        <v>270</v>
      </c>
      <c r="H335" s="11" t="s">
        <v>551</v>
      </c>
      <c r="I335" t="s">
        <v>633</v>
      </c>
      <c r="J335" s="2"/>
      <c r="K335">
        <v>2.6262500000000002</v>
      </c>
      <c r="L335">
        <v>5.96680968125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K335">
        <v>20</v>
      </c>
    </row>
    <row r="336" spans="1:37" x14ac:dyDescent="0.3">
      <c r="A336" s="2" t="s">
        <v>4</v>
      </c>
      <c r="B336" s="15" t="s">
        <v>713</v>
      </c>
      <c r="C336" s="15"/>
      <c r="D336" s="2"/>
      <c r="E336" s="2"/>
      <c r="F336" s="2">
        <v>3.55</v>
      </c>
      <c r="G336" s="2" t="s">
        <v>270</v>
      </c>
      <c r="H336" s="11" t="s">
        <v>551</v>
      </c>
      <c r="I336" t="s">
        <v>633</v>
      </c>
      <c r="J336" s="2"/>
      <c r="K336">
        <v>2.6262500000000002</v>
      </c>
      <c r="L336">
        <v>5.96680968125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K336">
        <v>20</v>
      </c>
    </row>
    <row r="337" spans="1:37" x14ac:dyDescent="0.3">
      <c r="A337" s="2" t="s">
        <v>271</v>
      </c>
      <c r="B337" s="15" t="s">
        <v>848</v>
      </c>
      <c r="C337" s="15"/>
      <c r="D337" s="2"/>
      <c r="E337" s="2"/>
      <c r="F337" s="2">
        <v>2.8</v>
      </c>
      <c r="G337" s="2" t="s">
        <v>272</v>
      </c>
      <c r="H337" s="11" t="s">
        <v>620</v>
      </c>
      <c r="I337" t="s">
        <v>693</v>
      </c>
      <c r="J337" s="2"/>
      <c r="K337">
        <v>2.6106250000000002</v>
      </c>
      <c r="L337">
        <v>5.9030778492946876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K337">
        <v>20</v>
      </c>
    </row>
    <row r="338" spans="1:37" x14ac:dyDescent="0.3">
      <c r="A338" s="2" t="s">
        <v>273</v>
      </c>
      <c r="B338" s="15" t="s">
        <v>849</v>
      </c>
      <c r="C338" s="15"/>
      <c r="D338" s="2"/>
      <c r="E338" s="2"/>
      <c r="F338" s="2">
        <v>2.8</v>
      </c>
      <c r="G338" s="2" t="s">
        <v>272</v>
      </c>
      <c r="H338" s="11">
        <v>-1</v>
      </c>
      <c r="I338">
        <v>-1</v>
      </c>
      <c r="J338" s="2"/>
      <c r="K338">
        <v>2.69875</v>
      </c>
      <c r="L338">
        <v>6.2151871187406877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K338">
        <v>20</v>
      </c>
    </row>
    <row r="339" spans="1:37" x14ac:dyDescent="0.3">
      <c r="A339" s="2" t="s">
        <v>275</v>
      </c>
      <c r="B339" s="20" t="s">
        <v>1007</v>
      </c>
      <c r="C339" s="15"/>
      <c r="D339" s="2"/>
      <c r="E339" s="2"/>
      <c r="F339" s="2">
        <v>3.29</v>
      </c>
      <c r="G339" s="2" t="s">
        <v>274</v>
      </c>
      <c r="H339" s="11">
        <v>-1</v>
      </c>
      <c r="I339">
        <v>-1</v>
      </c>
      <c r="J339" s="2"/>
      <c r="K339">
        <v>2.9704000000000002</v>
      </c>
      <c r="L339">
        <v>6.7075943239940399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K339">
        <v>38</v>
      </c>
    </row>
    <row r="340" spans="1:37" x14ac:dyDescent="0.3">
      <c r="A340" s="2" t="s">
        <v>276</v>
      </c>
      <c r="B340" s="20" t="s">
        <v>1008</v>
      </c>
      <c r="C340" s="15"/>
      <c r="D340" s="2"/>
      <c r="E340" s="2"/>
      <c r="F340" s="2">
        <v>3.29</v>
      </c>
      <c r="G340" s="2" t="s">
        <v>274</v>
      </c>
      <c r="H340" s="11">
        <v>-1</v>
      </c>
      <c r="I340">
        <v>-1</v>
      </c>
      <c r="J340" s="2"/>
      <c r="K340">
        <v>2.8390624999999998</v>
      </c>
      <c r="L340">
        <v>6.7833032939095634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K340">
        <v>38</v>
      </c>
    </row>
    <row r="341" spans="1:37" x14ac:dyDescent="0.3">
      <c r="A341" s="2" t="s">
        <v>277</v>
      </c>
      <c r="B341" s="20" t="s">
        <v>1013</v>
      </c>
      <c r="C341" s="15"/>
      <c r="D341" s="2"/>
      <c r="E341" s="2"/>
      <c r="F341" s="2">
        <v>3.3</v>
      </c>
      <c r="G341" s="2" t="s">
        <v>274</v>
      </c>
      <c r="H341" s="11">
        <v>-1</v>
      </c>
      <c r="I341">
        <v>-1</v>
      </c>
      <c r="J341" s="2"/>
      <c r="K341">
        <v>2.794285714285714</v>
      </c>
      <c r="L341">
        <v>6.7908553945945132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K341">
        <v>38</v>
      </c>
    </row>
    <row r="342" spans="1:37" x14ac:dyDescent="0.3">
      <c r="A342" s="2" t="s">
        <v>278</v>
      </c>
      <c r="B342" s="20" t="s">
        <v>1012</v>
      </c>
      <c r="C342" s="15"/>
      <c r="D342" s="2"/>
      <c r="E342" s="2"/>
      <c r="F342" s="2">
        <v>3.31</v>
      </c>
      <c r="G342" s="2" t="s">
        <v>274</v>
      </c>
      <c r="H342" s="11">
        <v>-1</v>
      </c>
      <c r="I342">
        <v>-1</v>
      </c>
      <c r="J342" s="2"/>
      <c r="K342">
        <v>2.7565789473684208</v>
      </c>
      <c r="L342">
        <v>6.7972150583292086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K342">
        <v>38</v>
      </c>
    </row>
    <row r="343" spans="1:37" x14ac:dyDescent="0.3">
      <c r="A343" s="2" t="s">
        <v>279</v>
      </c>
      <c r="B343" s="20" t="s">
        <v>1011</v>
      </c>
      <c r="C343" s="15"/>
      <c r="D343" s="2"/>
      <c r="E343" s="2"/>
      <c r="F343" s="2">
        <v>3.32</v>
      </c>
      <c r="G343" s="2" t="s">
        <v>274</v>
      </c>
      <c r="H343" s="11">
        <v>-1</v>
      </c>
      <c r="I343">
        <v>-1</v>
      </c>
      <c r="J343" s="2"/>
      <c r="K343">
        <v>2.7243902439024388</v>
      </c>
      <c r="L343">
        <v>6.8026440395661458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K343">
        <v>38</v>
      </c>
    </row>
    <row r="344" spans="1:37" x14ac:dyDescent="0.3">
      <c r="A344" s="2" t="s">
        <v>280</v>
      </c>
      <c r="B344" s="20" t="s">
        <v>1010</v>
      </c>
      <c r="C344" s="15"/>
      <c r="D344" s="2"/>
      <c r="E344" s="2"/>
      <c r="F344" s="2">
        <v>3.32</v>
      </c>
      <c r="G344" s="2" t="s">
        <v>274</v>
      </c>
      <c r="H344" s="11">
        <v>-1</v>
      </c>
      <c r="I344">
        <v>-1</v>
      </c>
      <c r="J344" s="2"/>
      <c r="K344">
        <v>2.6723404255319152</v>
      </c>
      <c r="L344">
        <v>6.8114228177365099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K344">
        <v>38</v>
      </c>
    </row>
    <row r="345" spans="1:37" x14ac:dyDescent="0.3">
      <c r="A345" s="2" t="s">
        <v>281</v>
      </c>
      <c r="B345" s="20" t="s">
        <v>1009</v>
      </c>
      <c r="C345" s="15"/>
      <c r="D345" s="2"/>
      <c r="E345" s="2"/>
      <c r="F345" s="2">
        <v>3.32</v>
      </c>
      <c r="G345" s="2" t="s">
        <v>274</v>
      </c>
      <c r="H345" s="11">
        <v>-1</v>
      </c>
      <c r="I345">
        <v>-1</v>
      </c>
      <c r="J345" s="2"/>
      <c r="K345">
        <v>2.632075471698113</v>
      </c>
      <c r="L345">
        <v>6.8182139480192454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K345">
        <v>38</v>
      </c>
    </row>
    <row r="346" spans="1:37" x14ac:dyDescent="0.3">
      <c r="A346" s="2" t="s">
        <v>282</v>
      </c>
      <c r="B346" s="20" t="s">
        <v>1006</v>
      </c>
      <c r="C346" s="15"/>
      <c r="D346" s="2"/>
      <c r="E346" s="2"/>
      <c r="F346" s="2">
        <v>3.22</v>
      </c>
      <c r="G346" s="2" t="s">
        <v>274</v>
      </c>
      <c r="H346" s="11">
        <v>-1</v>
      </c>
      <c r="I346">
        <v>-1</v>
      </c>
      <c r="J346" s="2"/>
      <c r="K346">
        <v>2.8778125000000001</v>
      </c>
      <c r="L346">
        <v>6.7946490392267176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K346">
        <v>40</v>
      </c>
    </row>
    <row r="347" spans="1:37" x14ac:dyDescent="0.3">
      <c r="A347" s="2" t="s">
        <v>283</v>
      </c>
      <c r="B347" s="20" t="s">
        <v>1014</v>
      </c>
      <c r="C347" s="15"/>
      <c r="D347" s="2"/>
      <c r="E347" s="2"/>
      <c r="F347" s="2">
        <v>3.25</v>
      </c>
      <c r="G347" s="2" t="s">
        <v>274</v>
      </c>
      <c r="H347" s="11">
        <v>-1</v>
      </c>
      <c r="I347">
        <v>-1</v>
      </c>
      <c r="J347" s="2"/>
      <c r="K347">
        <v>2.8297142857142861</v>
      </c>
      <c r="L347">
        <v>6.8012286474559138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K347">
        <v>40</v>
      </c>
    </row>
    <row r="348" spans="1:37" x14ac:dyDescent="0.3">
      <c r="A348" s="2" t="s">
        <v>284</v>
      </c>
      <c r="B348" s="20" t="s">
        <v>1015</v>
      </c>
      <c r="C348" s="15"/>
      <c r="D348" s="2"/>
      <c r="E348" s="2"/>
      <c r="F348" s="2">
        <v>3.27</v>
      </c>
      <c r="G348" s="2" t="s">
        <v>274</v>
      </c>
      <c r="H348" s="11">
        <v>-1</v>
      </c>
      <c r="I348">
        <v>-1</v>
      </c>
      <c r="J348" s="2"/>
      <c r="K348">
        <v>2.7892105263157889</v>
      </c>
      <c r="L348">
        <v>6.8067693701752354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K348">
        <v>40</v>
      </c>
    </row>
    <row r="349" spans="1:37" x14ac:dyDescent="0.3">
      <c r="A349" s="2" t="s">
        <v>285</v>
      </c>
      <c r="B349" s="20" t="s">
        <v>1016</v>
      </c>
      <c r="C349" s="15"/>
      <c r="D349" s="2"/>
      <c r="E349" s="2"/>
      <c r="F349" s="2">
        <v>3.3</v>
      </c>
      <c r="G349" s="2" t="s">
        <v>274</v>
      </c>
      <c r="H349" s="11">
        <v>-1</v>
      </c>
      <c r="I349">
        <v>-1</v>
      </c>
      <c r="J349" s="2"/>
      <c r="K349">
        <v>2.7546341463414632</v>
      </c>
      <c r="L349">
        <v>6.8114992554234393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K349">
        <v>40</v>
      </c>
    </row>
    <row r="350" spans="1:37" x14ac:dyDescent="0.3">
      <c r="A350" s="2" t="s">
        <v>286</v>
      </c>
      <c r="B350" s="20" t="s">
        <v>1017</v>
      </c>
      <c r="C350" s="15"/>
      <c r="D350" s="2"/>
      <c r="E350" s="2"/>
      <c r="F350" s="2">
        <v>3.3</v>
      </c>
      <c r="G350" s="2" t="s">
        <v>274</v>
      </c>
      <c r="H350" s="11">
        <v>-1</v>
      </c>
      <c r="I350">
        <v>-1</v>
      </c>
      <c r="J350" s="2"/>
      <c r="K350">
        <v>2.6987234042553192</v>
      </c>
      <c r="L350">
        <v>6.8191475805056392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K350">
        <v>40</v>
      </c>
    </row>
    <row r="351" spans="1:37" x14ac:dyDescent="0.3">
      <c r="A351" s="2" t="s">
        <v>281</v>
      </c>
      <c r="B351" s="20" t="s">
        <v>1018</v>
      </c>
      <c r="C351" s="15"/>
      <c r="D351" s="2"/>
      <c r="E351" s="2"/>
      <c r="F351" s="2">
        <v>3.34</v>
      </c>
      <c r="G351" s="2" t="s">
        <v>274</v>
      </c>
      <c r="H351" s="11">
        <v>-1</v>
      </c>
      <c r="I351">
        <v>-1</v>
      </c>
      <c r="J351" s="2"/>
      <c r="K351">
        <v>2.655471698113208</v>
      </c>
      <c r="L351">
        <v>6.8250642093428109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K351">
        <v>40</v>
      </c>
    </row>
    <row r="352" spans="1:37" x14ac:dyDescent="0.3">
      <c r="A352" s="2" t="s">
        <v>287</v>
      </c>
      <c r="B352" s="15" t="s">
        <v>850</v>
      </c>
      <c r="C352" s="15"/>
      <c r="D352" s="2"/>
      <c r="E352" s="2"/>
      <c r="F352" s="2">
        <v>3.5</v>
      </c>
      <c r="G352" s="2" t="s">
        <v>288</v>
      </c>
      <c r="H352" s="11" t="s">
        <v>621</v>
      </c>
      <c r="I352">
        <v>-1</v>
      </c>
      <c r="J352" s="2"/>
      <c r="K352">
        <v>2.54</v>
      </c>
      <c r="L352">
        <v>5.758559377411764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K352">
        <v>20</v>
      </c>
    </row>
    <row r="353" spans="1:37" x14ac:dyDescent="0.3">
      <c r="A353" s="2" t="s">
        <v>289</v>
      </c>
      <c r="B353" s="15" t="s">
        <v>851</v>
      </c>
      <c r="C353" s="15"/>
      <c r="D353" s="2"/>
      <c r="E353" s="2"/>
      <c r="F353" s="2">
        <v>3.3</v>
      </c>
      <c r="G353" s="2" t="s">
        <v>288</v>
      </c>
      <c r="H353" s="11" t="s">
        <v>622</v>
      </c>
      <c r="I353" t="s">
        <v>694</v>
      </c>
      <c r="J353" s="2"/>
      <c r="K353">
        <v>2.534117647058824</v>
      </c>
      <c r="L353">
        <v>5.7395734358823516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K353">
        <v>20</v>
      </c>
    </row>
    <row r="354" spans="1:37" x14ac:dyDescent="0.3">
      <c r="A354" s="2" t="s">
        <v>44</v>
      </c>
      <c r="B354" s="15" t="s">
        <v>744</v>
      </c>
      <c r="C354" s="15"/>
      <c r="D354" s="2"/>
      <c r="E354" s="2"/>
      <c r="F354" s="2">
        <v>3.2</v>
      </c>
      <c r="G354" s="2" t="s">
        <v>288</v>
      </c>
      <c r="H354" s="11" t="s">
        <v>573</v>
      </c>
      <c r="I354">
        <v>-1</v>
      </c>
      <c r="J354" s="2"/>
      <c r="K354">
        <v>2.521176470588236</v>
      </c>
      <c r="L354">
        <v>5.6898745917647062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K354">
        <v>20</v>
      </c>
    </row>
    <row r="355" spans="1:37" x14ac:dyDescent="0.3">
      <c r="A355" s="2" t="s">
        <v>290</v>
      </c>
      <c r="B355" s="15" t="s">
        <v>852</v>
      </c>
      <c r="C355" s="15"/>
      <c r="D355" s="2"/>
      <c r="E355" s="2"/>
      <c r="F355" s="2">
        <v>3.6</v>
      </c>
      <c r="G355" s="2" t="s">
        <v>288</v>
      </c>
      <c r="H355" s="11">
        <v>-1</v>
      </c>
      <c r="I355">
        <v>-1</v>
      </c>
      <c r="J355" s="2"/>
      <c r="K355">
        <v>2.5447058823529409</v>
      </c>
      <c r="L355">
        <v>5.7284445009411762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K355">
        <v>20</v>
      </c>
    </row>
    <row r="356" spans="1:37" x14ac:dyDescent="0.3">
      <c r="A356" s="2" t="s">
        <v>291</v>
      </c>
      <c r="B356" s="15" t="s">
        <v>853</v>
      </c>
      <c r="C356" s="15"/>
      <c r="D356" s="2"/>
      <c r="E356" s="2"/>
      <c r="F356" s="2">
        <v>3.4</v>
      </c>
      <c r="G356" s="2" t="s">
        <v>288</v>
      </c>
      <c r="H356" s="11" t="s">
        <v>623</v>
      </c>
      <c r="I356">
        <v>-1</v>
      </c>
      <c r="J356" s="2"/>
      <c r="K356">
        <v>2.5388235294117649</v>
      </c>
      <c r="L356">
        <v>5.7094585594117646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K356">
        <v>20</v>
      </c>
    </row>
    <row r="357" spans="1:37" x14ac:dyDescent="0.3">
      <c r="A357" s="2" t="s">
        <v>292</v>
      </c>
      <c r="B357" s="15" t="s">
        <v>854</v>
      </c>
      <c r="C357" s="15"/>
      <c r="D357" s="2"/>
      <c r="E357" s="2"/>
      <c r="F357" s="2">
        <v>3.3</v>
      </c>
      <c r="G357" s="2" t="s">
        <v>288</v>
      </c>
      <c r="H357" s="11" t="s">
        <v>624</v>
      </c>
      <c r="I357" t="s">
        <v>695</v>
      </c>
      <c r="J357" s="2"/>
      <c r="K357">
        <v>2.525882352941176</v>
      </c>
      <c r="L357">
        <v>5.6597597152941184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K357">
        <v>20</v>
      </c>
    </row>
    <row r="358" spans="1:37" x14ac:dyDescent="0.3">
      <c r="A358" s="2" t="s">
        <v>4</v>
      </c>
      <c r="B358" s="15" t="s">
        <v>713</v>
      </c>
      <c r="C358" s="15"/>
      <c r="D358" s="2"/>
      <c r="E358" s="2"/>
      <c r="F358" s="2">
        <v>3.26</v>
      </c>
      <c r="G358" s="2" t="s">
        <v>295</v>
      </c>
      <c r="H358" s="11" t="s">
        <v>551</v>
      </c>
      <c r="I358" t="s">
        <v>633</v>
      </c>
      <c r="J358" s="2"/>
      <c r="K358">
        <v>2.6262500000000002</v>
      </c>
      <c r="L358">
        <v>5.96680968125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K358">
        <v>20</v>
      </c>
    </row>
    <row r="359" spans="1:37" s="1" customFormat="1" x14ac:dyDescent="0.3">
      <c r="A359" s="1" t="s">
        <v>293</v>
      </c>
      <c r="B359" s="15" t="s">
        <v>713</v>
      </c>
      <c r="C359" s="17"/>
      <c r="D359" s="1" t="s">
        <v>700</v>
      </c>
      <c r="E359" s="1" t="s">
        <v>1097</v>
      </c>
      <c r="F359" s="1">
        <v>2.4700000000000002</v>
      </c>
      <c r="G359" s="1" t="s">
        <v>295</v>
      </c>
      <c r="H359" s="11" t="s">
        <v>551</v>
      </c>
      <c r="I359" t="s">
        <v>633</v>
      </c>
      <c r="K359">
        <v>2.6262500000000002</v>
      </c>
      <c r="L359">
        <v>5.96680968125</v>
      </c>
      <c r="AK359">
        <v>20</v>
      </c>
    </row>
    <row r="360" spans="1:37" s="1" customFormat="1" x14ac:dyDescent="0.3">
      <c r="A360" s="1" t="s">
        <v>294</v>
      </c>
      <c r="B360" s="15" t="s">
        <v>713</v>
      </c>
      <c r="C360" s="17"/>
      <c r="D360" s="1" t="s">
        <v>975</v>
      </c>
      <c r="E360" s="1" t="s">
        <v>1097</v>
      </c>
      <c r="F360" s="1">
        <v>2.4700000000000002</v>
      </c>
      <c r="G360" s="1" t="s">
        <v>295</v>
      </c>
      <c r="H360" s="11" t="s">
        <v>551</v>
      </c>
      <c r="I360" t="s">
        <v>633</v>
      </c>
      <c r="K360">
        <v>2.6262500000000002</v>
      </c>
      <c r="L360">
        <v>5.96680968125</v>
      </c>
      <c r="AK360">
        <v>20</v>
      </c>
    </row>
    <row r="361" spans="1:37" x14ac:dyDescent="0.3">
      <c r="A361" s="2" t="s">
        <v>10</v>
      </c>
      <c r="B361" s="15" t="s">
        <v>719</v>
      </c>
      <c r="C361" s="15"/>
      <c r="D361" s="2"/>
      <c r="E361" s="2"/>
      <c r="F361" s="2">
        <v>4.26</v>
      </c>
      <c r="G361" s="2" t="s">
        <v>296</v>
      </c>
      <c r="H361" s="11" t="s">
        <v>555</v>
      </c>
      <c r="I361">
        <v>-1</v>
      </c>
      <c r="J361" s="2"/>
      <c r="K361">
        <v>2.6363636363636371</v>
      </c>
      <c r="L361">
        <v>6.0044088459090901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K361">
        <v>14</v>
      </c>
    </row>
    <row r="362" spans="1:37" x14ac:dyDescent="0.3">
      <c r="A362" s="2" t="s">
        <v>10</v>
      </c>
      <c r="B362" s="15" t="s">
        <v>719</v>
      </c>
      <c r="C362" s="15"/>
      <c r="D362" s="2" t="s">
        <v>700</v>
      </c>
      <c r="E362" s="2">
        <v>0.3</v>
      </c>
      <c r="F362" s="2">
        <v>2.16</v>
      </c>
      <c r="G362" s="2" t="s">
        <v>296</v>
      </c>
      <c r="H362" s="11" t="s">
        <v>555</v>
      </c>
      <c r="I362">
        <v>-1</v>
      </c>
      <c r="J362" s="2"/>
      <c r="K362">
        <v>2.6363636363636371</v>
      </c>
      <c r="L362">
        <v>6.0044088459090901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K362">
        <v>14</v>
      </c>
    </row>
    <row r="363" spans="1:37" x14ac:dyDescent="0.3">
      <c r="A363" s="2" t="s">
        <v>4</v>
      </c>
      <c r="B363" s="15" t="s">
        <v>713</v>
      </c>
      <c r="C363" s="15"/>
      <c r="D363" s="2"/>
      <c r="E363" s="2"/>
      <c r="F363" s="2">
        <v>3.22</v>
      </c>
      <c r="G363" s="2" t="s">
        <v>297</v>
      </c>
      <c r="H363" s="11">
        <v>-1</v>
      </c>
      <c r="I363">
        <v>-1</v>
      </c>
      <c r="J363" s="2"/>
      <c r="K363">
        <v>2.6262500000000002</v>
      </c>
      <c r="L363">
        <v>5.96680968125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K363">
        <v>20</v>
      </c>
    </row>
    <row r="364" spans="1:37" x14ac:dyDescent="0.3">
      <c r="A364" s="2" t="s">
        <v>1021</v>
      </c>
      <c r="B364" s="20" t="s">
        <v>717</v>
      </c>
      <c r="C364" s="15"/>
      <c r="D364" s="2"/>
      <c r="E364" s="2"/>
      <c r="F364" s="2">
        <v>3.1</v>
      </c>
      <c r="G364" s="2" t="s">
        <v>297</v>
      </c>
      <c r="H364" s="11">
        <v>-1</v>
      </c>
      <c r="I364">
        <v>-1</v>
      </c>
      <c r="J364" s="2"/>
      <c r="K364">
        <v>2.612857142857143</v>
      </c>
      <c r="L364">
        <v>5.9413964502380949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K364">
        <v>26</v>
      </c>
    </row>
    <row r="365" spans="1:37" x14ac:dyDescent="0.3">
      <c r="A365" s="2" t="s">
        <v>1022</v>
      </c>
      <c r="B365" s="20" t="s">
        <v>1019</v>
      </c>
      <c r="C365" s="15"/>
      <c r="D365" s="2"/>
      <c r="E365" s="2"/>
      <c r="F365" s="2">
        <v>3.08</v>
      </c>
      <c r="G365" s="2" t="s">
        <v>297</v>
      </c>
      <c r="H365" s="11">
        <v>-1</v>
      </c>
      <c r="I365">
        <v>-1</v>
      </c>
      <c r="J365" s="2"/>
      <c r="K365">
        <v>2.6046153846153852</v>
      </c>
      <c r="L365">
        <v>5.9257575388461543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K365">
        <v>32</v>
      </c>
    </row>
    <row r="366" spans="1:37" x14ac:dyDescent="0.3">
      <c r="A366" s="2" t="s">
        <v>1023</v>
      </c>
      <c r="B366" s="20" t="s">
        <v>1020</v>
      </c>
      <c r="C366" s="15"/>
      <c r="D366" s="2"/>
      <c r="E366" s="2"/>
      <c r="F366" s="2">
        <v>3.06</v>
      </c>
      <c r="G366" s="2" t="s">
        <v>297</v>
      </c>
      <c r="H366" s="11">
        <v>-1</v>
      </c>
      <c r="I366">
        <v>-1</v>
      </c>
      <c r="J366" s="2"/>
      <c r="K366">
        <v>2.5990322580645162</v>
      </c>
      <c r="L366">
        <v>5.9151634375806452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K366">
        <v>38</v>
      </c>
    </row>
    <row r="367" spans="1:37" x14ac:dyDescent="0.3">
      <c r="A367" s="2" t="s">
        <v>298</v>
      </c>
      <c r="B367" s="15" t="s">
        <v>855</v>
      </c>
      <c r="C367" s="15"/>
      <c r="D367" s="2"/>
      <c r="E367" s="2"/>
      <c r="F367" s="2">
        <v>3.82</v>
      </c>
      <c r="G367" s="2" t="s">
        <v>299</v>
      </c>
      <c r="H367" s="11">
        <v>-1</v>
      </c>
      <c r="I367">
        <v>-1</v>
      </c>
      <c r="J367" s="2"/>
      <c r="K367">
        <v>2.74</v>
      </c>
      <c r="L367">
        <v>6.2097406980000001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K367">
        <v>20</v>
      </c>
    </row>
    <row r="368" spans="1:37" x14ac:dyDescent="0.3">
      <c r="A368" s="2" t="s">
        <v>64</v>
      </c>
      <c r="B368" s="15" t="s">
        <v>798</v>
      </c>
      <c r="C368" s="15"/>
      <c r="D368" s="2"/>
      <c r="E368" s="2"/>
      <c r="F368" s="2">
        <v>3.59</v>
      </c>
      <c r="G368" s="2" t="s">
        <v>300</v>
      </c>
      <c r="H368" s="11">
        <v>-1</v>
      </c>
      <c r="I368">
        <v>-1</v>
      </c>
      <c r="J368" s="2"/>
      <c r="K368">
        <v>2.7124999999999999</v>
      </c>
      <c r="L368">
        <v>6.264025610615688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K368">
        <v>20</v>
      </c>
    </row>
    <row r="369" spans="1:37" x14ac:dyDescent="0.3">
      <c r="A369" s="2" t="s">
        <v>301</v>
      </c>
      <c r="B369" s="19" t="s">
        <v>976</v>
      </c>
      <c r="C369" s="15"/>
      <c r="D369" s="2"/>
      <c r="E369" s="2"/>
      <c r="F369" s="2">
        <v>3.55</v>
      </c>
      <c r="G369" s="2" t="s">
        <v>300</v>
      </c>
      <c r="H369" s="11">
        <v>-1</v>
      </c>
      <c r="I369">
        <v>-1</v>
      </c>
      <c r="J369" s="2"/>
      <c r="K369">
        <v>2.7109375</v>
      </c>
      <c r="L369">
        <v>6.2579197821781882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K369">
        <v>20</v>
      </c>
    </row>
    <row r="370" spans="1:37" x14ac:dyDescent="0.3">
      <c r="A370" s="2" t="s">
        <v>302</v>
      </c>
      <c r="B370" s="15" t="s">
        <v>856</v>
      </c>
      <c r="C370" s="15"/>
      <c r="D370" s="2"/>
      <c r="E370" s="2"/>
      <c r="F370" s="2">
        <v>3.5</v>
      </c>
      <c r="G370" s="2" t="s">
        <v>300</v>
      </c>
      <c r="H370" s="11">
        <v>-1</v>
      </c>
      <c r="I370">
        <v>-1</v>
      </c>
      <c r="J370" s="2"/>
      <c r="K370">
        <v>2.7093750000000001</v>
      </c>
      <c r="L370">
        <v>6.2518139537406876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K370">
        <v>20</v>
      </c>
    </row>
    <row r="371" spans="1:37" x14ac:dyDescent="0.3">
      <c r="A371" s="2" t="s">
        <v>303</v>
      </c>
      <c r="B371" s="19" t="s">
        <v>977</v>
      </c>
      <c r="C371" s="15"/>
      <c r="D371" s="2"/>
      <c r="E371" s="2"/>
      <c r="F371" s="2">
        <v>3.45</v>
      </c>
      <c r="G371" s="2" t="s">
        <v>300</v>
      </c>
      <c r="H371" s="11">
        <v>-1</v>
      </c>
      <c r="I371">
        <v>-1</v>
      </c>
      <c r="J371" s="2"/>
      <c r="K371">
        <v>2.7078125000000002</v>
      </c>
      <c r="L371">
        <v>6.245708125303187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K371">
        <v>20</v>
      </c>
    </row>
    <row r="372" spans="1:37" x14ac:dyDescent="0.3">
      <c r="A372" s="2" t="s">
        <v>153</v>
      </c>
      <c r="B372" s="15" t="s">
        <v>799</v>
      </c>
      <c r="C372" s="15"/>
      <c r="D372" s="2"/>
      <c r="E372" s="2"/>
      <c r="F372" s="2">
        <v>3.4</v>
      </c>
      <c r="G372" s="2" t="s">
        <v>300</v>
      </c>
      <c r="H372" s="11">
        <v>-1</v>
      </c>
      <c r="I372">
        <v>-1</v>
      </c>
      <c r="J372" s="2"/>
      <c r="K372">
        <v>2.7062499999999998</v>
      </c>
      <c r="L372">
        <v>6.2396022968656872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K372">
        <v>20</v>
      </c>
    </row>
    <row r="373" spans="1:37" x14ac:dyDescent="0.3">
      <c r="A373" s="2" t="s">
        <v>304</v>
      </c>
      <c r="B373" s="19" t="s">
        <v>978</v>
      </c>
      <c r="C373" s="15"/>
      <c r="D373" s="2"/>
      <c r="E373" s="2"/>
      <c r="F373" s="2">
        <v>3.65</v>
      </c>
      <c r="G373" s="2" t="s">
        <v>300</v>
      </c>
      <c r="H373" s="11">
        <v>-1</v>
      </c>
      <c r="I373">
        <v>-1</v>
      </c>
      <c r="J373" s="2"/>
      <c r="K373">
        <v>2.7106249999999998</v>
      </c>
      <c r="L373">
        <v>6.2658671793656886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K373">
        <v>20</v>
      </c>
    </row>
    <row r="374" spans="1:37" x14ac:dyDescent="0.3">
      <c r="A374" s="2" t="s">
        <v>305</v>
      </c>
      <c r="B374" s="15" t="s">
        <v>834</v>
      </c>
      <c r="C374" s="15"/>
      <c r="D374" s="2"/>
      <c r="E374" s="2"/>
      <c r="F374" s="2">
        <v>3.26</v>
      </c>
      <c r="G374" s="2" t="s">
        <v>300</v>
      </c>
      <c r="H374" s="11">
        <v>-1</v>
      </c>
      <c r="I374">
        <v>-1</v>
      </c>
      <c r="J374" s="2"/>
      <c r="K374">
        <v>2.7062499999999998</v>
      </c>
      <c r="L374">
        <v>6.2701641731156874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K374">
        <v>20</v>
      </c>
    </row>
    <row r="375" spans="1:37" x14ac:dyDescent="0.3">
      <c r="A375" s="2" t="s">
        <v>306</v>
      </c>
      <c r="B375" s="19" t="s">
        <v>979</v>
      </c>
      <c r="C375" s="15"/>
      <c r="D375" s="2"/>
      <c r="E375" s="2"/>
      <c r="F375" s="2">
        <v>3.2</v>
      </c>
      <c r="G375" s="2" t="s">
        <v>300</v>
      </c>
      <c r="H375" s="11">
        <v>-1</v>
      </c>
      <c r="I375">
        <v>-1</v>
      </c>
      <c r="J375" s="2"/>
      <c r="K375">
        <v>2.703125</v>
      </c>
      <c r="L375">
        <v>6.2732334543656876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K375">
        <v>20</v>
      </c>
    </row>
    <row r="376" spans="1:37" x14ac:dyDescent="0.3">
      <c r="A376" s="2" t="s">
        <v>4</v>
      </c>
      <c r="B376" s="15" t="s">
        <v>713</v>
      </c>
      <c r="C376" s="15"/>
      <c r="D376" s="2"/>
      <c r="E376" s="2"/>
      <c r="F376" s="2">
        <v>3.5</v>
      </c>
      <c r="G376" s="2" t="s">
        <v>307</v>
      </c>
      <c r="H376" s="11" t="s">
        <v>551</v>
      </c>
      <c r="I376" t="s">
        <v>633</v>
      </c>
      <c r="J376" s="2"/>
      <c r="K376">
        <v>2.6262500000000002</v>
      </c>
      <c r="L376">
        <v>5.96680968125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K376">
        <v>20</v>
      </c>
    </row>
    <row r="377" spans="1:37" x14ac:dyDescent="0.3">
      <c r="A377" s="2" t="s">
        <v>308</v>
      </c>
      <c r="B377" s="15" t="s">
        <v>857</v>
      </c>
      <c r="C377" s="15"/>
      <c r="D377" s="2"/>
      <c r="E377" s="2"/>
      <c r="F377" s="2">
        <v>3.4</v>
      </c>
      <c r="G377" s="2" t="s">
        <v>307</v>
      </c>
      <c r="H377" s="11">
        <v>-1</v>
      </c>
      <c r="I377">
        <v>-1</v>
      </c>
      <c r="J377" s="2"/>
      <c r="K377">
        <v>2.6231249999999999</v>
      </c>
      <c r="L377">
        <v>5.9545980243750014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K377">
        <v>20</v>
      </c>
    </row>
    <row r="378" spans="1:37" x14ac:dyDescent="0.3">
      <c r="A378" s="2" t="s">
        <v>7</v>
      </c>
      <c r="B378" s="15" t="s">
        <v>716</v>
      </c>
      <c r="C378" s="15"/>
      <c r="D378" s="2"/>
      <c r="E378" s="2"/>
      <c r="F378" s="2">
        <v>3.3</v>
      </c>
      <c r="G378" s="2" t="s">
        <v>307</v>
      </c>
      <c r="H378" s="11">
        <v>-1</v>
      </c>
      <c r="I378">
        <v>-1</v>
      </c>
      <c r="J378" s="2"/>
      <c r="K378">
        <v>2.62</v>
      </c>
      <c r="L378">
        <v>5.9423863675000002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K378">
        <v>20</v>
      </c>
    </row>
    <row r="379" spans="1:37" x14ac:dyDescent="0.3">
      <c r="A379" s="2" t="s">
        <v>64</v>
      </c>
      <c r="B379" s="15" t="s">
        <v>798</v>
      </c>
      <c r="C379" s="15"/>
      <c r="D379" s="2"/>
      <c r="E379" s="2"/>
      <c r="F379" s="2">
        <v>3.5</v>
      </c>
      <c r="G379" s="2" t="s">
        <v>310</v>
      </c>
      <c r="H379" s="11">
        <v>-1</v>
      </c>
      <c r="I379">
        <v>-1</v>
      </c>
      <c r="J379" s="2"/>
      <c r="K379">
        <v>2.7124999999999999</v>
      </c>
      <c r="L379">
        <v>6.264025610615688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K379">
        <v>20</v>
      </c>
    </row>
    <row r="380" spans="1:37" x14ac:dyDescent="0.3">
      <c r="A380" s="2" t="s">
        <v>309</v>
      </c>
      <c r="B380" s="15" t="s">
        <v>858</v>
      </c>
      <c r="C380" s="15"/>
      <c r="D380" s="2"/>
      <c r="E380" s="2"/>
      <c r="F380" s="2">
        <v>3.33</v>
      </c>
      <c r="G380" s="2" t="s">
        <v>310</v>
      </c>
      <c r="H380" s="11">
        <v>-1</v>
      </c>
      <c r="I380">
        <v>-1</v>
      </c>
      <c r="J380" s="2"/>
      <c r="K380">
        <v>2.8474074074074069</v>
      </c>
      <c r="L380">
        <v>6.6632481018297778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K380">
        <v>34</v>
      </c>
    </row>
    <row r="381" spans="1:37" x14ac:dyDescent="0.3">
      <c r="A381" s="2" t="s">
        <v>304</v>
      </c>
      <c r="B381" s="19" t="s">
        <v>978</v>
      </c>
      <c r="C381" s="15"/>
      <c r="D381" s="2"/>
      <c r="E381" s="2"/>
      <c r="F381" s="2">
        <v>3.65</v>
      </c>
      <c r="G381" s="2" t="s">
        <v>311</v>
      </c>
      <c r="H381" s="11">
        <v>-1</v>
      </c>
      <c r="I381">
        <v>-1</v>
      </c>
      <c r="J381" s="2"/>
      <c r="K381">
        <v>2.7106249999999998</v>
      </c>
      <c r="L381">
        <v>6.2658671793656886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K381">
        <v>20</v>
      </c>
    </row>
    <row r="382" spans="1:37" x14ac:dyDescent="0.3">
      <c r="A382" s="2" t="s">
        <v>306</v>
      </c>
      <c r="B382" s="19" t="s">
        <v>979</v>
      </c>
      <c r="C382" s="15"/>
      <c r="D382" s="2"/>
      <c r="E382" s="2"/>
      <c r="F382" s="2">
        <v>3.8</v>
      </c>
      <c r="G382" s="2" t="s">
        <v>311</v>
      </c>
      <c r="H382" s="11">
        <v>-1</v>
      </c>
      <c r="I382">
        <v>-1</v>
      </c>
      <c r="J382" s="2"/>
      <c r="K382">
        <v>2.703125</v>
      </c>
      <c r="L382">
        <v>6.2732334543656876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K382">
        <v>20</v>
      </c>
    </row>
    <row r="383" spans="1:37" x14ac:dyDescent="0.3">
      <c r="A383" s="2" t="s">
        <v>46</v>
      </c>
      <c r="B383" s="15" t="s">
        <v>746</v>
      </c>
      <c r="C383" s="15"/>
      <c r="D383" s="2"/>
      <c r="E383" s="2"/>
      <c r="F383" s="2">
        <v>3.34</v>
      </c>
      <c r="G383" s="2" t="s">
        <v>312</v>
      </c>
      <c r="H383" s="11" t="s">
        <v>575</v>
      </c>
      <c r="I383" t="s">
        <v>653</v>
      </c>
      <c r="J383" s="2"/>
      <c r="K383">
        <v>2.669090909090909</v>
      </c>
      <c r="L383">
        <v>5.9831974772727277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K383">
        <v>14</v>
      </c>
    </row>
    <row r="384" spans="1:37" x14ac:dyDescent="0.3">
      <c r="A384" s="2" t="s">
        <v>920</v>
      </c>
      <c r="B384" s="15" t="s">
        <v>746</v>
      </c>
      <c r="C384" s="15"/>
      <c r="D384" s="2" t="s">
        <v>700</v>
      </c>
      <c r="E384" s="2">
        <v>0.22</v>
      </c>
      <c r="F384" s="2">
        <v>3.17</v>
      </c>
      <c r="G384" s="2" t="s">
        <v>312</v>
      </c>
      <c r="H384" s="11" t="s">
        <v>575</v>
      </c>
      <c r="I384" t="s">
        <v>653</v>
      </c>
      <c r="J384" s="2"/>
      <c r="K384">
        <v>2.669090909090909</v>
      </c>
      <c r="L384">
        <v>5.9831974772727277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K384">
        <v>14</v>
      </c>
    </row>
    <row r="385" spans="1:37" x14ac:dyDescent="0.3">
      <c r="A385" s="2" t="s">
        <v>313</v>
      </c>
      <c r="B385" s="15" t="s">
        <v>859</v>
      </c>
      <c r="C385" s="15"/>
      <c r="D385" s="2"/>
      <c r="E385" s="2"/>
      <c r="F385" s="2">
        <v>3.44</v>
      </c>
      <c r="G385" s="2" t="s">
        <v>314</v>
      </c>
      <c r="H385" s="11" t="s">
        <v>625</v>
      </c>
      <c r="I385" t="s">
        <v>696</v>
      </c>
      <c r="J385" s="2"/>
      <c r="K385">
        <v>2.6074999999999999</v>
      </c>
      <c r="L385">
        <v>5.9852253687500001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K385">
        <v>20</v>
      </c>
    </row>
    <row r="386" spans="1:37" x14ac:dyDescent="0.3">
      <c r="A386" s="2" t="s">
        <v>64</v>
      </c>
      <c r="B386" s="15" t="s">
        <v>798</v>
      </c>
      <c r="C386" s="15"/>
      <c r="D386" s="2"/>
      <c r="E386" s="2"/>
      <c r="F386" s="2">
        <v>3.4</v>
      </c>
      <c r="G386" s="2" t="s">
        <v>315</v>
      </c>
      <c r="H386" s="11">
        <v>-1</v>
      </c>
      <c r="I386">
        <v>-1</v>
      </c>
      <c r="J386" s="2"/>
      <c r="K386">
        <v>2.7124999999999999</v>
      </c>
      <c r="L386">
        <v>6.264025610615688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K386">
        <v>20</v>
      </c>
    </row>
    <row r="387" spans="1:37" x14ac:dyDescent="0.3">
      <c r="A387" s="2" t="s">
        <v>64</v>
      </c>
      <c r="B387" s="15" t="s">
        <v>798</v>
      </c>
      <c r="C387" s="15"/>
      <c r="D387" s="2" t="s">
        <v>251</v>
      </c>
      <c r="E387" s="2">
        <v>0.7</v>
      </c>
      <c r="F387" s="2">
        <v>2.15</v>
      </c>
      <c r="G387" s="2" t="s">
        <v>315</v>
      </c>
      <c r="H387" s="11">
        <v>-1</v>
      </c>
      <c r="I387">
        <v>-1</v>
      </c>
      <c r="J387" s="2"/>
      <c r="K387">
        <v>2.7124999999999999</v>
      </c>
      <c r="L387">
        <v>6.264025610615688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K387">
        <v>20</v>
      </c>
    </row>
    <row r="388" spans="1:37" x14ac:dyDescent="0.3">
      <c r="A388" s="2" t="s">
        <v>316</v>
      </c>
      <c r="B388" s="15" t="s">
        <v>860</v>
      </c>
      <c r="C388" s="15"/>
      <c r="D388" s="2"/>
      <c r="E388" s="2"/>
      <c r="F388" s="2">
        <v>3.54</v>
      </c>
      <c r="G388" s="2" t="s">
        <v>317</v>
      </c>
      <c r="H388" s="11">
        <v>-1</v>
      </c>
      <c r="I388">
        <v>-1</v>
      </c>
      <c r="J388" s="2"/>
      <c r="K388">
        <v>2.5918749999999999</v>
      </c>
      <c r="L388">
        <v>5.9214935367946877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K388">
        <v>20</v>
      </c>
    </row>
    <row r="389" spans="1:37" x14ac:dyDescent="0.3">
      <c r="A389" s="2" t="s">
        <v>318</v>
      </c>
      <c r="B389" s="15" t="s">
        <v>744</v>
      </c>
      <c r="C389" s="15"/>
      <c r="D389" s="2"/>
      <c r="E389" s="2"/>
      <c r="F389" s="2">
        <v>3.5</v>
      </c>
      <c r="G389" s="2" t="s">
        <v>319</v>
      </c>
      <c r="H389" s="11" t="s">
        <v>573</v>
      </c>
      <c r="I389">
        <v>-1</v>
      </c>
      <c r="J389" s="2"/>
      <c r="K389">
        <v>2.521176470588236</v>
      </c>
      <c r="L389">
        <v>5.6898745917647062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K389">
        <v>20</v>
      </c>
    </row>
    <row r="390" spans="1:37" x14ac:dyDescent="0.3">
      <c r="A390" s="2" t="s">
        <v>44</v>
      </c>
      <c r="B390" s="15" t="s">
        <v>744</v>
      </c>
      <c r="C390" s="15"/>
      <c r="D390" s="2" t="s">
        <v>251</v>
      </c>
      <c r="E390" s="2" t="s">
        <v>1097</v>
      </c>
      <c r="F390" s="2">
        <v>2.2599999999999998</v>
      </c>
      <c r="G390" s="2" t="s">
        <v>319</v>
      </c>
      <c r="H390" s="11" t="s">
        <v>573</v>
      </c>
      <c r="I390">
        <v>-1</v>
      </c>
      <c r="J390" s="2"/>
      <c r="K390">
        <v>2.521176470588236</v>
      </c>
      <c r="L390">
        <v>5.6898745917647062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K390">
        <v>20</v>
      </c>
    </row>
    <row r="391" spans="1:37" ht="15" x14ac:dyDescent="0.35">
      <c r="A391" s="2" t="s">
        <v>70</v>
      </c>
      <c r="B391" s="15" t="s">
        <v>762</v>
      </c>
      <c r="C391" s="15"/>
      <c r="D391" s="2"/>
      <c r="E391" s="2"/>
      <c r="F391" s="2">
        <v>2.82</v>
      </c>
      <c r="G391" s="8" t="s">
        <v>320</v>
      </c>
      <c r="H391" s="11" t="s">
        <v>584</v>
      </c>
      <c r="I391" t="s">
        <v>662</v>
      </c>
      <c r="J391" s="8"/>
      <c r="K391">
        <v>3.0044444444444438</v>
      </c>
      <c r="L391">
        <v>6.4228342255555546</v>
      </c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K391">
        <v>12</v>
      </c>
    </row>
    <row r="392" spans="1:37" x14ac:dyDescent="0.3">
      <c r="A392" s="2" t="s">
        <v>321</v>
      </c>
      <c r="B392" s="19" t="s">
        <v>980</v>
      </c>
      <c r="C392" s="15"/>
      <c r="D392" s="2"/>
      <c r="E392" s="2"/>
      <c r="F392" s="2">
        <v>3.6</v>
      </c>
      <c r="G392" s="2" t="s">
        <v>322</v>
      </c>
      <c r="H392" s="11">
        <v>-1</v>
      </c>
      <c r="I392">
        <v>-1</v>
      </c>
      <c r="J392" s="2"/>
      <c r="K392">
        <v>2.6319230769230768</v>
      </c>
      <c r="L392">
        <v>5.8365582503752389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K392">
        <v>8</v>
      </c>
    </row>
    <row r="393" spans="1:37" x14ac:dyDescent="0.3">
      <c r="A393" s="2" t="s">
        <v>323</v>
      </c>
      <c r="B393" s="15" t="s">
        <v>861</v>
      </c>
      <c r="C393" s="15"/>
      <c r="D393" s="2"/>
      <c r="E393" s="2"/>
      <c r="F393" s="2">
        <v>3.45</v>
      </c>
      <c r="G393" s="2" t="s">
        <v>324</v>
      </c>
      <c r="H393" s="11">
        <v>-1</v>
      </c>
      <c r="I393">
        <v>-1</v>
      </c>
      <c r="J393" s="2"/>
      <c r="K393">
        <v>2.657142857142857</v>
      </c>
      <c r="L393">
        <v>6.2648417856930001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K393">
        <v>8</v>
      </c>
    </row>
    <row r="394" spans="1:37" x14ac:dyDescent="0.3">
      <c r="A394" s="2" t="s">
        <v>325</v>
      </c>
      <c r="B394" s="20" t="s">
        <v>1024</v>
      </c>
      <c r="C394" s="15"/>
      <c r="D394" s="2"/>
      <c r="E394" s="2"/>
      <c r="F394" s="2">
        <v>3.58</v>
      </c>
      <c r="G394" s="2" t="s">
        <v>324</v>
      </c>
      <c r="H394" s="11">
        <v>-1</v>
      </c>
      <c r="I394">
        <v>-1</v>
      </c>
      <c r="J394" s="2"/>
      <c r="K394">
        <v>2.5135714285714279</v>
      </c>
      <c r="L394">
        <v>6.6592671289361416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K394">
        <v>8</v>
      </c>
    </row>
    <row r="395" spans="1:37" x14ac:dyDescent="0.3">
      <c r="A395" s="2" t="s">
        <v>326</v>
      </c>
      <c r="B395" s="20" t="s">
        <v>1025</v>
      </c>
      <c r="C395" s="15"/>
      <c r="D395" s="2"/>
      <c r="E395" s="2"/>
      <c r="F395" s="2">
        <v>3.48</v>
      </c>
      <c r="G395" s="2" t="s">
        <v>324</v>
      </c>
      <c r="H395" s="11">
        <v>-1</v>
      </c>
      <c r="I395">
        <v>-1</v>
      </c>
      <c r="J395" s="2"/>
      <c r="K395">
        <v>2.4788235294117649</v>
      </c>
      <c r="L395">
        <v>6.6967043065181171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K395">
        <v>8</v>
      </c>
    </row>
    <row r="396" spans="1:37" x14ac:dyDescent="0.3">
      <c r="A396" s="2" t="s">
        <v>327</v>
      </c>
      <c r="B396" s="20" t="s">
        <v>1026</v>
      </c>
      <c r="C396" s="15"/>
      <c r="D396" s="2"/>
      <c r="E396" s="2"/>
      <c r="F396" s="2">
        <v>3.5</v>
      </c>
      <c r="G396" s="2" t="s">
        <v>324</v>
      </c>
      <c r="H396" s="11">
        <v>-1</v>
      </c>
      <c r="I396">
        <v>-1</v>
      </c>
      <c r="J396" s="2"/>
      <c r="K396">
        <v>2.4544999999999999</v>
      </c>
      <c r="L396">
        <v>6.7229103308255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K396">
        <v>8</v>
      </c>
    </row>
    <row r="397" spans="1:37" x14ac:dyDescent="0.3">
      <c r="A397" s="2" t="s">
        <v>328</v>
      </c>
      <c r="B397" s="20" t="s">
        <v>1027</v>
      </c>
      <c r="C397" s="15"/>
      <c r="D397" s="2"/>
      <c r="E397" s="2"/>
      <c r="F397" s="2">
        <v>3.61</v>
      </c>
      <c r="G397" s="2" t="s">
        <v>324</v>
      </c>
      <c r="H397" s="11">
        <v>-1</v>
      </c>
      <c r="I397">
        <v>-1</v>
      </c>
      <c r="J397" s="2"/>
      <c r="K397">
        <v>2.436521739130435</v>
      </c>
      <c r="L397">
        <v>6.7422800009657378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K397">
        <v>8</v>
      </c>
    </row>
    <row r="398" spans="1:37" x14ac:dyDescent="0.3">
      <c r="A398" s="2" t="s">
        <v>329</v>
      </c>
      <c r="B398" s="20" t="s">
        <v>1029</v>
      </c>
      <c r="C398" s="15"/>
      <c r="D398" s="2"/>
      <c r="E398" s="2"/>
      <c r="F398" s="2">
        <v>3.47</v>
      </c>
      <c r="G398" s="2" t="s">
        <v>324</v>
      </c>
      <c r="H398" s="11">
        <v>-1</v>
      </c>
      <c r="I398">
        <v>-1</v>
      </c>
      <c r="J398" s="2"/>
      <c r="K398">
        <v>2.4117241379310341</v>
      </c>
      <c r="L398">
        <v>6.7689967873660688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K398">
        <v>8</v>
      </c>
    </row>
    <row r="399" spans="1:37" x14ac:dyDescent="0.3">
      <c r="A399" s="2" t="s">
        <v>330</v>
      </c>
      <c r="B399" s="20" t="s">
        <v>1028</v>
      </c>
      <c r="C399" s="15"/>
      <c r="D399" s="2"/>
      <c r="E399" s="2"/>
      <c r="F399" s="2">
        <v>3.49</v>
      </c>
      <c r="G399" s="2" t="s">
        <v>324</v>
      </c>
      <c r="H399" s="11">
        <v>-1</v>
      </c>
      <c r="I399">
        <v>-1</v>
      </c>
      <c r="J399" s="2"/>
      <c r="K399">
        <v>2.395428571428571</v>
      </c>
      <c r="L399">
        <v>6.7865535327148558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K399">
        <v>8</v>
      </c>
    </row>
    <row r="400" spans="1:37" x14ac:dyDescent="0.3">
      <c r="A400" s="2" t="s">
        <v>331</v>
      </c>
      <c r="B400" s="20" t="s">
        <v>1035</v>
      </c>
      <c r="C400" s="15"/>
      <c r="D400" s="2"/>
      <c r="E400" s="2"/>
      <c r="F400" s="2">
        <v>3.47</v>
      </c>
      <c r="G400" s="2" t="s">
        <v>324</v>
      </c>
      <c r="H400" s="11">
        <v>-1</v>
      </c>
      <c r="I400">
        <v>-1</v>
      </c>
      <c r="J400" s="2"/>
      <c r="K400">
        <v>2.568461538461539</v>
      </c>
      <c r="L400">
        <v>6.6431337427119228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K400">
        <v>10</v>
      </c>
    </row>
    <row r="401" spans="1:37" x14ac:dyDescent="0.3">
      <c r="A401" s="2" t="s">
        <v>332</v>
      </c>
      <c r="B401" s="20" t="s">
        <v>1034</v>
      </c>
      <c r="C401" s="15"/>
      <c r="D401" s="2"/>
      <c r="E401" s="2"/>
      <c r="F401" s="2">
        <v>3.47</v>
      </c>
      <c r="G401" s="2" t="s">
        <v>324</v>
      </c>
      <c r="H401" s="11">
        <v>-1</v>
      </c>
      <c r="I401">
        <v>-1</v>
      </c>
      <c r="J401" s="2"/>
      <c r="K401">
        <v>2.5212500000000002</v>
      </c>
      <c r="L401">
        <v>6.6859357538098134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K401">
        <v>10</v>
      </c>
    </row>
    <row r="402" spans="1:37" x14ac:dyDescent="0.3">
      <c r="A402" s="2" t="s">
        <v>333</v>
      </c>
      <c r="B402" s="20" t="s">
        <v>1033</v>
      </c>
      <c r="C402" s="15"/>
      <c r="D402" s="2"/>
      <c r="E402" s="2"/>
      <c r="F402" s="2">
        <v>3.45</v>
      </c>
      <c r="G402" s="2" t="s">
        <v>324</v>
      </c>
      <c r="H402" s="11">
        <v>-1</v>
      </c>
      <c r="I402">
        <v>-1</v>
      </c>
      <c r="J402" s="2"/>
      <c r="K402">
        <v>2.4889473684210528</v>
      </c>
      <c r="L402">
        <v>6.7152213403504719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K402">
        <v>10</v>
      </c>
    </row>
    <row r="403" spans="1:37" x14ac:dyDescent="0.3">
      <c r="A403" s="2" t="s">
        <v>334</v>
      </c>
      <c r="B403" s="20" t="s">
        <v>1032</v>
      </c>
      <c r="C403" s="15"/>
      <c r="D403" s="2"/>
      <c r="E403" s="2"/>
      <c r="F403" s="2">
        <v>3.45</v>
      </c>
      <c r="G403" s="2" t="s">
        <v>324</v>
      </c>
      <c r="H403" s="11">
        <v>-1</v>
      </c>
      <c r="I403">
        <v>-1</v>
      </c>
      <c r="J403" s="2"/>
      <c r="K403">
        <v>2.4654545454545449</v>
      </c>
      <c r="L403">
        <v>6.7365199487436813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K403">
        <v>10</v>
      </c>
    </row>
    <row r="404" spans="1:37" x14ac:dyDescent="0.3">
      <c r="A404" s="2" t="s">
        <v>335</v>
      </c>
      <c r="B404" s="20" t="s">
        <v>1031</v>
      </c>
      <c r="C404" s="15"/>
      <c r="D404" s="2"/>
      <c r="E404" s="2"/>
      <c r="F404" s="2">
        <v>3.46</v>
      </c>
      <c r="G404" s="2" t="s">
        <v>324</v>
      </c>
      <c r="H404" s="11">
        <v>-1</v>
      </c>
      <c r="I404">
        <v>-1</v>
      </c>
      <c r="J404" s="2"/>
      <c r="K404">
        <v>2.4335714285714292</v>
      </c>
      <c r="L404">
        <v>6.7654252029916062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K404">
        <v>10</v>
      </c>
    </row>
    <row r="405" spans="1:37" x14ac:dyDescent="0.3">
      <c r="A405" s="2" t="s">
        <v>336</v>
      </c>
      <c r="B405" s="20" t="s">
        <v>1030</v>
      </c>
      <c r="C405" s="15"/>
      <c r="D405" s="2"/>
      <c r="E405" s="2"/>
      <c r="F405" s="2">
        <v>3.46</v>
      </c>
      <c r="G405" s="2" t="s">
        <v>324</v>
      </c>
      <c r="H405" s="11">
        <v>-1</v>
      </c>
      <c r="I405">
        <v>-1</v>
      </c>
      <c r="J405" s="2"/>
      <c r="K405">
        <v>2.4129411764705888</v>
      </c>
      <c r="L405">
        <v>6.7841286027990879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K405">
        <v>10</v>
      </c>
    </row>
    <row r="406" spans="1:37" x14ac:dyDescent="0.3">
      <c r="A406" s="2" t="s">
        <v>337</v>
      </c>
      <c r="B406" s="20" t="s">
        <v>862</v>
      </c>
      <c r="C406" s="15"/>
      <c r="D406" s="2"/>
      <c r="E406" s="2"/>
      <c r="F406" s="2">
        <v>3.48</v>
      </c>
      <c r="G406" s="2" t="s">
        <v>324</v>
      </c>
      <c r="H406" s="11">
        <v>-1</v>
      </c>
      <c r="I406">
        <v>-1</v>
      </c>
      <c r="J406" s="2"/>
      <c r="K406">
        <v>2.6628571428571428</v>
      </c>
      <c r="L406">
        <v>6.2282737214072856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K406">
        <v>8</v>
      </c>
    </row>
    <row r="407" spans="1:37" x14ac:dyDescent="0.3">
      <c r="A407" s="2" t="s">
        <v>338</v>
      </c>
      <c r="B407" s="20" t="s">
        <v>1036</v>
      </c>
      <c r="C407" s="15"/>
      <c r="D407" s="2"/>
      <c r="E407" s="2"/>
      <c r="F407" s="2">
        <v>3.41</v>
      </c>
      <c r="G407" s="2" t="s">
        <v>324</v>
      </c>
      <c r="H407" s="11">
        <v>-1</v>
      </c>
      <c r="I407">
        <v>-1</v>
      </c>
      <c r="J407" s="2"/>
      <c r="K407">
        <v>2.516428571428571</v>
      </c>
      <c r="L407">
        <v>6.6409830967932857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K407">
        <v>8</v>
      </c>
    </row>
    <row r="408" spans="1:37" x14ac:dyDescent="0.3">
      <c r="A408" s="2" t="s">
        <v>339</v>
      </c>
      <c r="B408" s="20" t="s">
        <v>1037</v>
      </c>
      <c r="C408" s="15"/>
      <c r="D408" s="2"/>
      <c r="E408" s="2"/>
      <c r="F408" s="2">
        <v>3.5</v>
      </c>
      <c r="G408" s="2" t="s">
        <v>324</v>
      </c>
      <c r="H408" s="11">
        <v>-1</v>
      </c>
      <c r="I408">
        <v>-1</v>
      </c>
      <c r="J408" s="2"/>
      <c r="K408">
        <v>2.481176470588236</v>
      </c>
      <c r="L408">
        <v>6.6816468682828232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K408">
        <v>8</v>
      </c>
    </row>
    <row r="409" spans="1:37" x14ac:dyDescent="0.3">
      <c r="A409" s="2" t="s">
        <v>340</v>
      </c>
      <c r="B409" s="20" t="s">
        <v>1038</v>
      </c>
      <c r="C409" s="15"/>
      <c r="D409" s="2"/>
      <c r="E409" s="2"/>
      <c r="F409" s="2">
        <v>3.43</v>
      </c>
      <c r="G409" s="2" t="s">
        <v>324</v>
      </c>
      <c r="H409" s="11">
        <v>-1</v>
      </c>
      <c r="I409">
        <v>-1</v>
      </c>
      <c r="J409" s="2"/>
      <c r="K409">
        <v>2.4565000000000001</v>
      </c>
      <c r="L409">
        <v>6.7101115083254994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K409">
        <v>8</v>
      </c>
    </row>
    <row r="410" spans="1:37" x14ac:dyDescent="0.3">
      <c r="A410" s="2" t="s">
        <v>341</v>
      </c>
      <c r="B410" s="20" t="s">
        <v>1039</v>
      </c>
      <c r="C410" s="15"/>
      <c r="D410" s="2"/>
      <c r="E410" s="2"/>
      <c r="F410" s="2">
        <v>3.5</v>
      </c>
      <c r="G410" s="2" t="s">
        <v>324</v>
      </c>
      <c r="H410" s="11">
        <v>-1</v>
      </c>
      <c r="I410">
        <v>-1</v>
      </c>
      <c r="J410" s="2"/>
      <c r="K410">
        <v>2.4382608695652168</v>
      </c>
      <c r="L410">
        <v>6.7311505900961732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K410">
        <v>8</v>
      </c>
    </row>
    <row r="411" spans="1:37" x14ac:dyDescent="0.3">
      <c r="A411" s="2" t="s">
        <v>342</v>
      </c>
      <c r="B411" s="20" t="s">
        <v>1040</v>
      </c>
      <c r="C411" s="15"/>
      <c r="D411" s="2"/>
      <c r="E411" s="2"/>
      <c r="F411" s="2">
        <v>3.42</v>
      </c>
      <c r="G411" s="2" t="s">
        <v>324</v>
      </c>
      <c r="H411" s="11">
        <v>-1</v>
      </c>
      <c r="I411">
        <v>-1</v>
      </c>
      <c r="J411" s="2"/>
      <c r="K411">
        <v>2.4131034482758622</v>
      </c>
      <c r="L411">
        <v>6.7601700132281373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K411">
        <v>8</v>
      </c>
    </row>
    <row r="412" spans="1:37" x14ac:dyDescent="0.3">
      <c r="A412" s="2" t="s">
        <v>343</v>
      </c>
      <c r="B412" s="20" t="s">
        <v>1041</v>
      </c>
      <c r="C412" s="15"/>
      <c r="D412" s="2"/>
      <c r="E412" s="2"/>
      <c r="F412" s="2">
        <v>3.45</v>
      </c>
      <c r="G412" s="2" t="s">
        <v>324</v>
      </c>
      <c r="H412" s="11">
        <v>-1</v>
      </c>
      <c r="I412">
        <v>-1</v>
      </c>
      <c r="J412" s="2"/>
      <c r="K412">
        <v>2.3965714285714279</v>
      </c>
      <c r="L412">
        <v>6.7792399198577131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K412">
        <v>8</v>
      </c>
    </row>
    <row r="413" spans="1:37" x14ac:dyDescent="0.3">
      <c r="A413" s="2" t="s">
        <v>344</v>
      </c>
      <c r="B413" s="20" t="s">
        <v>1042</v>
      </c>
      <c r="C413" s="15"/>
      <c r="D413" s="2"/>
      <c r="E413" s="2"/>
      <c r="F413" s="2">
        <v>3.42</v>
      </c>
      <c r="G413" s="2" t="s">
        <v>324</v>
      </c>
      <c r="H413" s="11">
        <v>-1</v>
      </c>
      <c r="I413">
        <v>-1</v>
      </c>
      <c r="J413" s="2"/>
      <c r="K413">
        <v>2.571538461538462</v>
      </c>
      <c r="L413">
        <v>6.623443246558077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K413">
        <v>10</v>
      </c>
    </row>
    <row r="414" spans="1:37" x14ac:dyDescent="0.3">
      <c r="A414" s="2" t="s">
        <v>345</v>
      </c>
      <c r="B414" s="20" t="s">
        <v>1043</v>
      </c>
      <c r="C414" s="15"/>
      <c r="D414" s="2"/>
      <c r="E414" s="2"/>
      <c r="F414" s="2">
        <v>3.39</v>
      </c>
      <c r="G414" s="2" t="s">
        <v>324</v>
      </c>
      <c r="H414" s="11">
        <v>-1</v>
      </c>
      <c r="I414">
        <v>-1</v>
      </c>
      <c r="J414" s="2"/>
      <c r="K414">
        <v>2.5237500000000002</v>
      </c>
      <c r="L414">
        <v>6.6699372256848122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K414">
        <v>10</v>
      </c>
    </row>
    <row r="415" spans="1:37" x14ac:dyDescent="0.3">
      <c r="A415" s="2" t="s">
        <v>346</v>
      </c>
      <c r="B415" s="20" t="s">
        <v>1044</v>
      </c>
      <c r="C415" s="15"/>
      <c r="D415" s="2"/>
      <c r="E415" s="2"/>
      <c r="F415" s="2">
        <v>3.45</v>
      </c>
      <c r="G415" s="2" t="s">
        <v>324</v>
      </c>
      <c r="H415" s="11">
        <v>-1</v>
      </c>
      <c r="I415">
        <v>-1</v>
      </c>
      <c r="J415" s="2"/>
      <c r="K415">
        <v>2.4910526315789481</v>
      </c>
      <c r="L415">
        <v>6.7017488956136306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K415">
        <v>10</v>
      </c>
    </row>
    <row r="416" spans="1:37" x14ac:dyDescent="0.3">
      <c r="A416" s="2" t="s">
        <v>347</v>
      </c>
      <c r="B416" s="20" t="s">
        <v>1045</v>
      </c>
      <c r="C416" s="15"/>
      <c r="D416" s="2"/>
      <c r="E416" s="2"/>
      <c r="F416" s="2">
        <v>3.45</v>
      </c>
      <c r="G416" s="2" t="s">
        <v>324</v>
      </c>
      <c r="H416" s="11">
        <v>-1</v>
      </c>
      <c r="I416">
        <v>-1</v>
      </c>
      <c r="J416" s="2"/>
      <c r="K416">
        <v>2.4672727272727268</v>
      </c>
      <c r="L416">
        <v>6.7248846555618629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K416">
        <v>10</v>
      </c>
    </row>
    <row r="417" spans="1:37" x14ac:dyDescent="0.3">
      <c r="A417" s="2" t="s">
        <v>348</v>
      </c>
      <c r="B417" s="20" t="s">
        <v>1046</v>
      </c>
      <c r="C417" s="15"/>
      <c r="D417" s="2"/>
      <c r="E417" s="2"/>
      <c r="F417" s="2">
        <v>3.41</v>
      </c>
      <c r="G417" s="2" t="s">
        <v>324</v>
      </c>
      <c r="H417" s="11">
        <v>-1</v>
      </c>
      <c r="I417">
        <v>-1</v>
      </c>
      <c r="J417" s="2"/>
      <c r="K417">
        <v>2.4350000000000001</v>
      </c>
      <c r="L417">
        <v>6.7562831869201787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K417">
        <v>10</v>
      </c>
    </row>
    <row r="418" spans="1:37" x14ac:dyDescent="0.3">
      <c r="A418" s="2" t="s">
        <v>349</v>
      </c>
      <c r="B418" s="20" t="s">
        <v>1047</v>
      </c>
      <c r="C418" s="15"/>
      <c r="D418" s="2"/>
      <c r="E418" s="2"/>
      <c r="F418" s="2">
        <v>3.41</v>
      </c>
      <c r="G418" s="2" t="s">
        <v>324</v>
      </c>
      <c r="H418" s="11">
        <v>-1</v>
      </c>
      <c r="I418">
        <v>-1</v>
      </c>
      <c r="J418" s="2"/>
      <c r="K418">
        <v>2.4141176470588239</v>
      </c>
      <c r="L418">
        <v>6.776599883681441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K418">
        <v>10</v>
      </c>
    </row>
    <row r="419" spans="1:37" x14ac:dyDescent="0.3">
      <c r="A419" s="2" t="s">
        <v>153</v>
      </c>
      <c r="B419" s="15" t="s">
        <v>799</v>
      </c>
      <c r="C419" s="15"/>
      <c r="D419" s="2"/>
      <c r="E419" s="2"/>
      <c r="F419" s="2">
        <v>3.26</v>
      </c>
      <c r="G419" s="2" t="s">
        <v>350</v>
      </c>
      <c r="H419" s="11">
        <v>-1</v>
      </c>
      <c r="I419">
        <v>-1</v>
      </c>
      <c r="J419" s="2"/>
      <c r="K419">
        <v>2.7062499999999998</v>
      </c>
      <c r="L419">
        <v>6.2396022968656872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K419">
        <v>20</v>
      </c>
    </row>
    <row r="420" spans="1:37" x14ac:dyDescent="0.3">
      <c r="A420" s="2" t="s">
        <v>64</v>
      </c>
      <c r="B420" s="15" t="s">
        <v>798</v>
      </c>
      <c r="C420" s="15"/>
      <c r="D420" s="2"/>
      <c r="E420" s="2"/>
      <c r="F420" s="2">
        <v>3.5</v>
      </c>
      <c r="G420" s="2" t="s">
        <v>350</v>
      </c>
      <c r="H420" s="11">
        <v>-1</v>
      </c>
      <c r="I420">
        <v>-1</v>
      </c>
      <c r="J420" s="2"/>
      <c r="K420">
        <v>2.7124999999999999</v>
      </c>
      <c r="L420">
        <v>6.264025610615688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K420">
        <v>20</v>
      </c>
    </row>
    <row r="421" spans="1:37" x14ac:dyDescent="0.3">
      <c r="A421" s="2" t="s">
        <v>4</v>
      </c>
      <c r="B421" s="15" t="s">
        <v>713</v>
      </c>
      <c r="C421" s="15"/>
      <c r="D421" s="2"/>
      <c r="E421" s="2"/>
      <c r="F421" s="2">
        <v>3.54</v>
      </c>
      <c r="G421" s="2" t="s">
        <v>357</v>
      </c>
      <c r="H421" s="11" t="s">
        <v>551</v>
      </c>
      <c r="I421" t="s">
        <v>633</v>
      </c>
      <c r="J421" s="2"/>
      <c r="K421">
        <v>2.6262500000000002</v>
      </c>
      <c r="L421">
        <v>5.96680968125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K421">
        <v>20</v>
      </c>
    </row>
    <row r="422" spans="1:37" x14ac:dyDescent="0.3">
      <c r="A422" s="2" t="s">
        <v>64</v>
      </c>
      <c r="B422" s="15" t="s">
        <v>798</v>
      </c>
      <c r="C422" s="15"/>
      <c r="D422" s="2"/>
      <c r="E422" s="2"/>
      <c r="F422" s="2">
        <v>3.5</v>
      </c>
      <c r="G422" s="2" t="s">
        <v>357</v>
      </c>
      <c r="H422" s="11">
        <v>-1</v>
      </c>
      <c r="I422">
        <v>-1</v>
      </c>
      <c r="J422" s="2"/>
      <c r="K422">
        <v>2.7124999999999999</v>
      </c>
      <c r="L422">
        <v>6.264025610615688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K422">
        <v>20</v>
      </c>
    </row>
    <row r="423" spans="1:37" x14ac:dyDescent="0.3">
      <c r="A423" s="2" t="s">
        <v>351</v>
      </c>
      <c r="B423" s="20" t="s">
        <v>1048</v>
      </c>
      <c r="C423" s="15"/>
      <c r="D423" s="2"/>
      <c r="E423" s="2"/>
      <c r="F423" s="2">
        <v>3.45</v>
      </c>
      <c r="G423" s="2" t="s">
        <v>357</v>
      </c>
      <c r="H423" s="11">
        <v>-1</v>
      </c>
      <c r="I423">
        <v>-1</v>
      </c>
      <c r="J423" s="2"/>
      <c r="K423">
        <v>2.6071428571428572</v>
      </c>
      <c r="L423">
        <v>6.4376988464407141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K423">
        <v>20</v>
      </c>
    </row>
    <row r="424" spans="1:37" x14ac:dyDescent="0.3">
      <c r="A424" s="2" t="s">
        <v>352</v>
      </c>
      <c r="B424" s="20" t="s">
        <v>1049</v>
      </c>
      <c r="C424" s="15"/>
      <c r="D424" s="2"/>
      <c r="E424" s="2"/>
      <c r="F424" s="2">
        <v>3.5</v>
      </c>
      <c r="G424" s="2" t="s">
        <v>357</v>
      </c>
      <c r="H424" s="11">
        <v>-1</v>
      </c>
      <c r="I424">
        <v>-1</v>
      </c>
      <c r="J424" s="2"/>
      <c r="K424">
        <v>2.5708333333333329</v>
      </c>
      <c r="L424">
        <v>6.4919128825398751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K424">
        <v>20</v>
      </c>
    </row>
    <row r="425" spans="1:37" x14ac:dyDescent="0.3">
      <c r="A425" s="2" t="s">
        <v>353</v>
      </c>
      <c r="B425" s="20" t="s">
        <v>1050</v>
      </c>
      <c r="C425" s="15"/>
      <c r="D425" s="2"/>
      <c r="E425" s="2"/>
      <c r="F425" s="2">
        <v>3.53</v>
      </c>
      <c r="G425" s="2" t="s">
        <v>357</v>
      </c>
      <c r="H425" s="11">
        <v>-1</v>
      </c>
      <c r="I425">
        <v>-1</v>
      </c>
      <c r="J425" s="2"/>
      <c r="K425">
        <v>2.5425925925925932</v>
      </c>
      <c r="L425">
        <v>6.5340793550614444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K425">
        <v>20</v>
      </c>
    </row>
    <row r="426" spans="1:37" x14ac:dyDescent="0.3">
      <c r="A426" s="2" t="s">
        <v>354</v>
      </c>
      <c r="B426" s="20" t="s">
        <v>1051</v>
      </c>
      <c r="C426" s="15"/>
      <c r="D426" s="2"/>
      <c r="E426" s="2"/>
      <c r="F426" s="2">
        <v>3.5</v>
      </c>
      <c r="G426" s="2" t="s">
        <v>357</v>
      </c>
      <c r="H426" s="11">
        <v>-1</v>
      </c>
      <c r="I426">
        <v>-1</v>
      </c>
      <c r="J426" s="2"/>
      <c r="K426">
        <v>2.52</v>
      </c>
      <c r="L426">
        <v>6.5678125330786994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K426">
        <v>20</v>
      </c>
    </row>
    <row r="427" spans="1:37" x14ac:dyDescent="0.3">
      <c r="A427" s="2" t="s">
        <v>355</v>
      </c>
      <c r="B427" s="20" t="s">
        <v>1052</v>
      </c>
      <c r="C427" s="15"/>
      <c r="D427" s="2"/>
      <c r="E427" s="2"/>
      <c r="F427" s="2">
        <v>3.47</v>
      </c>
      <c r="G427" s="2" t="s">
        <v>357</v>
      </c>
      <c r="H427" s="11">
        <v>-1</v>
      </c>
      <c r="I427">
        <v>-1</v>
      </c>
      <c r="J427" s="2"/>
      <c r="K427">
        <v>2.4861111111111112</v>
      </c>
      <c r="L427">
        <v>6.6184123001045831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K427">
        <v>20</v>
      </c>
    </row>
    <row r="428" spans="1:37" x14ac:dyDescent="0.3">
      <c r="A428" s="2" t="s">
        <v>356</v>
      </c>
      <c r="B428" s="20" t="s">
        <v>1053</v>
      </c>
      <c r="C428" s="15"/>
      <c r="D428" s="2"/>
      <c r="E428" s="2"/>
      <c r="F428" s="2">
        <v>3.51</v>
      </c>
      <c r="G428" s="2" t="s">
        <v>357</v>
      </c>
      <c r="H428" s="11">
        <v>-1</v>
      </c>
      <c r="I428">
        <v>-1</v>
      </c>
      <c r="J428" s="2"/>
      <c r="K428">
        <v>2.461904761904762</v>
      </c>
      <c r="L428">
        <v>6.6545549908373571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K428">
        <v>20</v>
      </c>
    </row>
    <row r="429" spans="1:37" x14ac:dyDescent="0.3">
      <c r="A429" s="2" t="s">
        <v>182</v>
      </c>
      <c r="B429" s="15" t="s">
        <v>821</v>
      </c>
      <c r="C429" s="15"/>
      <c r="D429" s="2"/>
      <c r="E429" s="2"/>
      <c r="F429" s="2">
        <v>3.6</v>
      </c>
      <c r="G429" s="2" t="s">
        <v>359</v>
      </c>
      <c r="H429" s="11">
        <v>-1</v>
      </c>
      <c r="I429">
        <v>-1</v>
      </c>
      <c r="J429" s="2"/>
      <c r="K429">
        <v>2.521176470588236</v>
      </c>
      <c r="L429">
        <v>5.6793405594117647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K429">
        <v>20</v>
      </c>
    </row>
    <row r="430" spans="1:37" x14ac:dyDescent="0.3">
      <c r="A430" s="2" t="s">
        <v>981</v>
      </c>
      <c r="B430" s="19" t="s">
        <v>983</v>
      </c>
      <c r="C430" s="15"/>
      <c r="D430" s="2"/>
      <c r="E430" s="2"/>
      <c r="F430" s="2">
        <v>3.65</v>
      </c>
      <c r="G430" s="2" t="s">
        <v>359</v>
      </c>
      <c r="H430" s="11">
        <v>-1</v>
      </c>
      <c r="I430">
        <v>-1</v>
      </c>
      <c r="J430" s="2"/>
      <c r="K430">
        <v>2.6023529411764712</v>
      </c>
      <c r="L430">
        <v>5.9643402149912346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K430">
        <v>20</v>
      </c>
    </row>
    <row r="431" spans="1:37" x14ac:dyDescent="0.3">
      <c r="A431" s="2" t="s">
        <v>982</v>
      </c>
      <c r="B431" s="19" t="s">
        <v>984</v>
      </c>
      <c r="C431" s="15"/>
      <c r="D431" s="2"/>
      <c r="E431" s="2"/>
      <c r="F431" s="2">
        <v>3.58</v>
      </c>
      <c r="G431" s="2" t="s">
        <v>359</v>
      </c>
      <c r="H431" s="11">
        <v>-1</v>
      </c>
      <c r="I431">
        <v>-1</v>
      </c>
      <c r="J431" s="2"/>
      <c r="K431">
        <v>2.6429411764705879</v>
      </c>
      <c r="L431">
        <v>6.1068400427809717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K431">
        <v>20</v>
      </c>
    </row>
    <row r="432" spans="1:37" x14ac:dyDescent="0.3">
      <c r="A432" s="2" t="s">
        <v>358</v>
      </c>
      <c r="B432" s="15" t="s">
        <v>863</v>
      </c>
      <c r="C432" s="15"/>
      <c r="D432" s="2"/>
      <c r="E432" s="2"/>
      <c r="F432" s="2">
        <v>3.55</v>
      </c>
      <c r="G432" s="2" t="s">
        <v>359</v>
      </c>
      <c r="H432" s="11">
        <v>-1</v>
      </c>
      <c r="I432">
        <v>-1</v>
      </c>
      <c r="J432" s="2"/>
      <c r="K432">
        <v>2.6835294117647059</v>
      </c>
      <c r="L432">
        <v>6.2493398705707062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K432">
        <v>20</v>
      </c>
    </row>
    <row r="433" spans="1:37" x14ac:dyDescent="0.3">
      <c r="A433" s="2" t="s">
        <v>144</v>
      </c>
      <c r="B433" s="15" t="s">
        <v>791</v>
      </c>
      <c r="C433" s="15"/>
      <c r="D433" s="2"/>
      <c r="E433" s="2"/>
      <c r="F433" s="2">
        <v>4.3600000000000003</v>
      </c>
      <c r="G433" s="2" t="s">
        <v>362</v>
      </c>
      <c r="H433" s="11">
        <v>-1</v>
      </c>
      <c r="I433">
        <v>-1</v>
      </c>
      <c r="J433" s="2"/>
      <c r="K433">
        <v>2.7654545454545461</v>
      </c>
      <c r="L433">
        <v>6.4215922727137267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K433">
        <v>14</v>
      </c>
    </row>
    <row r="434" spans="1:37" x14ac:dyDescent="0.3">
      <c r="A434" s="2" t="s">
        <v>360</v>
      </c>
      <c r="B434" s="15" t="s">
        <v>864</v>
      </c>
      <c r="C434" s="15"/>
      <c r="D434" s="2"/>
      <c r="E434" s="2"/>
      <c r="F434" s="2">
        <v>4.49</v>
      </c>
      <c r="G434" s="2" t="s">
        <v>362</v>
      </c>
      <c r="H434" s="11">
        <v>-1</v>
      </c>
      <c r="I434">
        <v>-1</v>
      </c>
      <c r="J434" s="2"/>
      <c r="K434">
        <v>2.6545454545454539</v>
      </c>
      <c r="L434">
        <v>6.0423528007272722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K434">
        <v>14</v>
      </c>
    </row>
    <row r="435" spans="1:37" x14ac:dyDescent="0.3">
      <c r="A435" s="2" t="s">
        <v>145</v>
      </c>
      <c r="B435" s="15" t="s">
        <v>792</v>
      </c>
      <c r="C435" s="15"/>
      <c r="D435" s="2"/>
      <c r="E435" s="2"/>
      <c r="F435" s="2">
        <v>4.38</v>
      </c>
      <c r="G435" s="2" t="s">
        <v>362</v>
      </c>
      <c r="H435" s="11">
        <v>-1</v>
      </c>
      <c r="I435">
        <v>-1</v>
      </c>
      <c r="J435" s="2"/>
      <c r="K435">
        <v>2.649999999999999</v>
      </c>
      <c r="L435">
        <v>6.0276818459090906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K435">
        <v>14</v>
      </c>
    </row>
    <row r="436" spans="1:37" x14ac:dyDescent="0.3">
      <c r="A436" s="2" t="s">
        <v>361</v>
      </c>
      <c r="B436" s="15" t="s">
        <v>865</v>
      </c>
      <c r="C436" s="15"/>
      <c r="D436" s="2"/>
      <c r="E436" s="2"/>
      <c r="F436" s="2">
        <v>4.38</v>
      </c>
      <c r="G436" s="2" t="s">
        <v>362</v>
      </c>
      <c r="H436" s="11">
        <v>-1</v>
      </c>
      <c r="I436">
        <v>-1</v>
      </c>
      <c r="J436" s="2"/>
      <c r="K436">
        <v>2.64</v>
      </c>
      <c r="L436">
        <v>5.9892781936363626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K436">
        <v>14</v>
      </c>
    </row>
    <row r="437" spans="1:37" x14ac:dyDescent="0.3">
      <c r="A437" s="2" t="s">
        <v>12</v>
      </c>
      <c r="B437" s="15" t="s">
        <v>721</v>
      </c>
      <c r="C437" s="15"/>
      <c r="D437" s="2"/>
      <c r="E437" s="2"/>
      <c r="F437" s="2">
        <v>4.54</v>
      </c>
      <c r="G437" s="2" t="s">
        <v>362</v>
      </c>
      <c r="H437" s="11">
        <v>-1</v>
      </c>
      <c r="I437">
        <v>-1</v>
      </c>
      <c r="J437" s="2"/>
      <c r="K437">
        <v>2.64</v>
      </c>
      <c r="L437">
        <v>5.9811382595454541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K437">
        <v>14</v>
      </c>
    </row>
    <row r="438" spans="1:37" x14ac:dyDescent="0.3">
      <c r="A438" s="2" t="s">
        <v>146</v>
      </c>
      <c r="B438" s="15" t="s">
        <v>793</v>
      </c>
      <c r="C438" s="15"/>
      <c r="D438" s="2"/>
      <c r="E438" s="2"/>
      <c r="F438" s="2">
        <v>4.4000000000000004</v>
      </c>
      <c r="G438" s="2" t="s">
        <v>362</v>
      </c>
      <c r="H438" s="11">
        <v>-1</v>
      </c>
      <c r="I438">
        <v>-1</v>
      </c>
      <c r="J438" s="2"/>
      <c r="K438">
        <v>2.6372727272727272</v>
      </c>
      <c r="L438">
        <v>5.967615153519545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K438">
        <v>14</v>
      </c>
    </row>
    <row r="439" spans="1:37" x14ac:dyDescent="0.3">
      <c r="A439" s="2" t="s">
        <v>64</v>
      </c>
      <c r="B439" s="15" t="s">
        <v>798</v>
      </c>
      <c r="C439" s="15"/>
      <c r="D439" s="2"/>
      <c r="E439" s="2"/>
      <c r="F439" s="2">
        <v>3.5</v>
      </c>
      <c r="G439" s="2" t="s">
        <v>366</v>
      </c>
      <c r="H439" s="11">
        <v>-1</v>
      </c>
      <c r="I439">
        <v>-1</v>
      </c>
      <c r="J439" s="2"/>
      <c r="K439">
        <v>2.7124999999999999</v>
      </c>
      <c r="L439">
        <v>6.264025610615688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K439">
        <v>20</v>
      </c>
    </row>
    <row r="440" spans="1:37" x14ac:dyDescent="0.3">
      <c r="A440" s="2" t="s">
        <v>371</v>
      </c>
      <c r="B440" s="20" t="s">
        <v>1054</v>
      </c>
      <c r="C440" s="15"/>
      <c r="D440" s="2"/>
      <c r="E440" s="2"/>
      <c r="F440" s="2">
        <v>3.62</v>
      </c>
      <c r="G440" s="2" t="s">
        <v>366</v>
      </c>
      <c r="H440" s="11">
        <v>-1</v>
      </c>
      <c r="I440">
        <v>-1</v>
      </c>
      <c r="J440" s="2"/>
      <c r="K440">
        <v>2.5262500000000001</v>
      </c>
      <c r="L440">
        <v>6.6075924153816246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K440">
        <v>20</v>
      </c>
    </row>
    <row r="441" spans="1:37" x14ac:dyDescent="0.3">
      <c r="A441" s="2" t="s">
        <v>352</v>
      </c>
      <c r="B441" s="20" t="s">
        <v>1055</v>
      </c>
      <c r="C441" s="15"/>
      <c r="D441" s="2"/>
      <c r="E441" s="2"/>
      <c r="F441" s="2">
        <v>3.5</v>
      </c>
      <c r="G441" s="2" t="s">
        <v>366</v>
      </c>
      <c r="H441" s="11">
        <v>-1</v>
      </c>
      <c r="I441">
        <v>-1</v>
      </c>
      <c r="J441" s="2"/>
      <c r="K441">
        <v>2.6055999999999999</v>
      </c>
      <c r="L441">
        <v>6.5338195732382802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K441">
        <v>22</v>
      </c>
    </row>
    <row r="442" spans="1:37" x14ac:dyDescent="0.3">
      <c r="A442" s="2" t="s">
        <v>363</v>
      </c>
      <c r="B442" s="15" t="s">
        <v>866</v>
      </c>
      <c r="C442" s="15"/>
      <c r="D442" s="2"/>
      <c r="E442" s="2"/>
      <c r="F442" s="2">
        <v>3.44</v>
      </c>
      <c r="G442" s="2" t="s">
        <v>366</v>
      </c>
      <c r="H442" s="11">
        <v>-1</v>
      </c>
      <c r="I442">
        <v>-1</v>
      </c>
      <c r="J442" s="2"/>
      <c r="K442">
        <v>2.7137500000000001</v>
      </c>
      <c r="L442">
        <v>6.1913913437406878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K442">
        <v>20</v>
      </c>
    </row>
    <row r="443" spans="1:37" x14ac:dyDescent="0.3">
      <c r="A443" s="2" t="s">
        <v>364</v>
      </c>
      <c r="B443" s="20" t="s">
        <v>1056</v>
      </c>
      <c r="C443" s="15"/>
      <c r="D443" s="2"/>
      <c r="E443" s="2"/>
      <c r="F443" s="2">
        <v>3.39</v>
      </c>
      <c r="G443" s="2" t="s">
        <v>366</v>
      </c>
      <c r="H443" s="11">
        <v>-1</v>
      </c>
      <c r="I443">
        <v>-1</v>
      </c>
      <c r="J443" s="2"/>
      <c r="K443">
        <v>2.5753846153846149</v>
      </c>
      <c r="L443">
        <v>6.5020131619541548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K443">
        <v>20</v>
      </c>
    </row>
    <row r="444" spans="1:37" x14ac:dyDescent="0.3">
      <c r="A444" s="2" t="s">
        <v>365</v>
      </c>
      <c r="B444" s="20" t="s">
        <v>1057</v>
      </c>
      <c r="C444" s="15"/>
      <c r="D444" s="2"/>
      <c r="E444" s="2"/>
      <c r="F444" s="2">
        <v>3.41</v>
      </c>
      <c r="G444" s="2" t="s">
        <v>366</v>
      </c>
      <c r="H444" s="11">
        <v>-1</v>
      </c>
      <c r="I444">
        <v>-1</v>
      </c>
      <c r="J444" s="2"/>
      <c r="K444">
        <v>2.6063999999999998</v>
      </c>
      <c r="L444">
        <v>6.4873336424382799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K444">
        <v>22</v>
      </c>
    </row>
    <row r="445" spans="1:37" x14ac:dyDescent="0.3">
      <c r="A445" s="2" t="s">
        <v>64</v>
      </c>
      <c r="B445" s="15" t="s">
        <v>798</v>
      </c>
      <c r="C445" s="15"/>
      <c r="D445" s="2"/>
      <c r="E445" s="2"/>
      <c r="F445" s="2">
        <v>3.49</v>
      </c>
      <c r="G445" s="2" t="s">
        <v>367</v>
      </c>
      <c r="H445" s="11">
        <v>-1</v>
      </c>
      <c r="I445">
        <v>-1</v>
      </c>
      <c r="J445" s="2"/>
      <c r="K445">
        <v>2.7124999999999999</v>
      </c>
      <c r="L445">
        <v>6.264025610615688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K445">
        <v>20</v>
      </c>
    </row>
    <row r="446" spans="1:37" x14ac:dyDescent="0.3">
      <c r="A446" s="2" t="s">
        <v>368</v>
      </c>
      <c r="B446" s="20" t="s">
        <v>1058</v>
      </c>
      <c r="C446" s="15"/>
      <c r="D446" s="2"/>
      <c r="E446" s="2"/>
      <c r="F446" s="2">
        <v>3.56</v>
      </c>
      <c r="G446" s="2" t="s">
        <v>367</v>
      </c>
      <c r="H446" s="11">
        <v>-1</v>
      </c>
      <c r="I446">
        <v>-1</v>
      </c>
      <c r="J446" s="2"/>
      <c r="K446">
        <v>2.588636363636363</v>
      </c>
      <c r="L446">
        <v>6.4712814579593632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K446">
        <v>20</v>
      </c>
    </row>
    <row r="447" spans="1:37" x14ac:dyDescent="0.3">
      <c r="A447" s="2" t="s">
        <v>369</v>
      </c>
      <c r="B447" s="20" t="s">
        <v>1059</v>
      </c>
      <c r="C447" s="15"/>
      <c r="D447" s="2"/>
      <c r="E447" s="2"/>
      <c r="F447" s="2">
        <v>3.6</v>
      </c>
      <c r="G447" s="2" t="s">
        <v>367</v>
      </c>
      <c r="H447" s="11">
        <v>-1</v>
      </c>
      <c r="I447">
        <v>-1</v>
      </c>
      <c r="J447" s="2"/>
      <c r="K447">
        <v>2.556</v>
      </c>
      <c r="L447">
        <v>6.5192970192323214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K447">
        <v>20</v>
      </c>
    </row>
    <row r="448" spans="1:37" x14ac:dyDescent="0.3">
      <c r="A448" s="2" t="s">
        <v>370</v>
      </c>
      <c r="B448" s="20" t="s">
        <v>1060</v>
      </c>
      <c r="C448" s="15"/>
      <c r="D448" s="2"/>
      <c r="E448" s="2"/>
      <c r="F448" s="2">
        <v>3.55</v>
      </c>
      <c r="G448" s="2" t="s">
        <v>367</v>
      </c>
      <c r="H448" s="11">
        <v>-1</v>
      </c>
      <c r="I448">
        <v>-1</v>
      </c>
      <c r="J448" s="2"/>
      <c r="K448">
        <v>2.530357142857143</v>
      </c>
      <c r="L448">
        <v>6.5570235316610717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K448">
        <v>20</v>
      </c>
    </row>
    <row r="449" spans="1:37" x14ac:dyDescent="0.3">
      <c r="A449" s="2" t="s">
        <v>371</v>
      </c>
      <c r="B449" s="20" t="s">
        <v>1061</v>
      </c>
      <c r="C449" s="15"/>
      <c r="D449" s="2"/>
      <c r="E449" s="2"/>
      <c r="F449" s="2">
        <v>3.62</v>
      </c>
      <c r="G449" s="2" t="s">
        <v>367</v>
      </c>
      <c r="H449" s="11">
        <v>-1</v>
      </c>
      <c r="I449">
        <v>-1</v>
      </c>
      <c r="J449" s="2"/>
      <c r="K449">
        <v>2.5096774193548388</v>
      </c>
      <c r="L449">
        <v>6.587448138458452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K449">
        <v>20</v>
      </c>
    </row>
    <row r="450" spans="1:37" x14ac:dyDescent="0.3">
      <c r="A450" s="2" t="s">
        <v>372</v>
      </c>
      <c r="B450" s="20" t="s">
        <v>1062</v>
      </c>
      <c r="C450" s="15"/>
      <c r="D450" s="2"/>
      <c r="E450" s="2"/>
      <c r="F450" s="2">
        <v>3.55</v>
      </c>
      <c r="G450" s="2" t="s">
        <v>367</v>
      </c>
      <c r="H450" s="11">
        <v>-1</v>
      </c>
      <c r="I450">
        <v>-1</v>
      </c>
      <c r="J450" s="2"/>
      <c r="K450">
        <v>2.478378378378379</v>
      </c>
      <c r="L450">
        <v>6.6334961919896216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K450">
        <v>20</v>
      </c>
    </row>
    <row r="451" spans="1:37" x14ac:dyDescent="0.3">
      <c r="A451" s="2" t="s">
        <v>373</v>
      </c>
      <c r="B451" s="20" t="s">
        <v>1063</v>
      </c>
      <c r="C451" s="15"/>
      <c r="D451" s="2"/>
      <c r="E451" s="2"/>
      <c r="F451" s="2">
        <v>2.6</v>
      </c>
      <c r="G451" s="2" t="s">
        <v>367</v>
      </c>
      <c r="H451" s="11">
        <v>-1</v>
      </c>
      <c r="I451">
        <v>-1</v>
      </c>
      <c r="J451" s="2"/>
      <c r="K451">
        <v>2.4558139534883718</v>
      </c>
      <c r="L451">
        <v>6.6666936259306979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K451">
        <v>20</v>
      </c>
    </row>
    <row r="452" spans="1:37" x14ac:dyDescent="0.3">
      <c r="A452" s="2" t="s">
        <v>358</v>
      </c>
      <c r="B452" s="15" t="s">
        <v>863</v>
      </c>
      <c r="C452" s="15"/>
      <c r="D452" s="2"/>
      <c r="E452" s="2"/>
      <c r="F452" s="2">
        <v>3.44</v>
      </c>
      <c r="G452" s="2" t="s">
        <v>386</v>
      </c>
      <c r="H452" s="11">
        <v>-1</v>
      </c>
      <c r="I452">
        <v>-1</v>
      </c>
      <c r="J452" s="2"/>
      <c r="K452">
        <v>2.6835294117647059</v>
      </c>
      <c r="L452">
        <v>6.2493398705707062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K452">
        <v>20</v>
      </c>
    </row>
    <row r="453" spans="1:37" x14ac:dyDescent="0.3">
      <c r="A453" s="2" t="s">
        <v>374</v>
      </c>
      <c r="B453" s="20" t="s">
        <v>1064</v>
      </c>
      <c r="C453" s="15"/>
      <c r="D453" s="2"/>
      <c r="E453" s="2"/>
      <c r="F453" s="2">
        <v>3.34</v>
      </c>
      <c r="G453" s="2" t="s">
        <v>386</v>
      </c>
      <c r="H453" s="11">
        <v>-1</v>
      </c>
      <c r="I453">
        <v>-1</v>
      </c>
      <c r="J453" s="2"/>
      <c r="K453">
        <v>2.609130434782609</v>
      </c>
      <c r="L453">
        <v>6.4538308176133041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K453">
        <v>20</v>
      </c>
    </row>
    <row r="454" spans="1:37" x14ac:dyDescent="0.3">
      <c r="A454" s="2" t="s">
        <v>375</v>
      </c>
      <c r="B454" s="20" t="s">
        <v>1056</v>
      </c>
      <c r="C454" s="15"/>
      <c r="D454" s="2"/>
      <c r="E454" s="2"/>
      <c r="F454" s="2">
        <v>3.39</v>
      </c>
      <c r="G454" s="2" t="s">
        <v>386</v>
      </c>
      <c r="H454" s="11">
        <v>-1</v>
      </c>
      <c r="I454">
        <v>-1</v>
      </c>
      <c r="J454" s="2"/>
      <c r="K454">
        <v>2.5753846153846149</v>
      </c>
      <c r="L454">
        <v>6.5020131619541548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K454">
        <v>20</v>
      </c>
    </row>
    <row r="455" spans="1:37" x14ac:dyDescent="0.3">
      <c r="A455" s="2" t="s">
        <v>376</v>
      </c>
      <c r="B455" s="20" t="s">
        <v>1065</v>
      </c>
      <c r="C455" s="15"/>
      <c r="D455" s="2"/>
      <c r="E455" s="2"/>
      <c r="F455" s="2">
        <v>3.4</v>
      </c>
      <c r="G455" s="2" t="s">
        <v>386</v>
      </c>
      <c r="H455" s="11">
        <v>-1</v>
      </c>
      <c r="I455">
        <v>-1</v>
      </c>
      <c r="J455" s="2"/>
      <c r="K455">
        <v>2.5486206896551722</v>
      </c>
      <c r="L455">
        <v>6.5402267453968976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K455">
        <v>20</v>
      </c>
    </row>
    <row r="456" spans="1:37" x14ac:dyDescent="0.3">
      <c r="A456" s="2" t="s">
        <v>377</v>
      </c>
      <c r="B456" s="20" t="s">
        <v>1066</v>
      </c>
      <c r="C456" s="15"/>
      <c r="D456" s="2"/>
      <c r="E456" s="2"/>
      <c r="F456" s="2">
        <v>3.42</v>
      </c>
      <c r="G456" s="2" t="s">
        <v>386</v>
      </c>
      <c r="H456" s="11">
        <v>-1</v>
      </c>
      <c r="I456">
        <v>-1</v>
      </c>
      <c r="J456" s="2"/>
      <c r="K456">
        <v>2.526875</v>
      </c>
      <c r="L456">
        <v>6.5712752819441249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K456">
        <v>20</v>
      </c>
    </row>
    <row r="457" spans="1:37" x14ac:dyDescent="0.3">
      <c r="A457" s="2" t="s">
        <v>378</v>
      </c>
      <c r="B457" s="20" t="s">
        <v>1067</v>
      </c>
      <c r="C457" s="15"/>
      <c r="D457" s="2"/>
      <c r="E457" s="2"/>
      <c r="F457" s="2">
        <v>3.41</v>
      </c>
      <c r="G457" s="2" t="s">
        <v>386</v>
      </c>
      <c r="H457" s="11">
        <v>-1</v>
      </c>
      <c r="I457">
        <v>-1</v>
      </c>
      <c r="J457" s="2"/>
      <c r="K457">
        <v>2.4936842105263159</v>
      </c>
      <c r="L457">
        <v>6.6186651535162104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K457">
        <v>20</v>
      </c>
    </row>
    <row r="458" spans="1:37" x14ac:dyDescent="0.3">
      <c r="A458" s="2" t="s">
        <v>379</v>
      </c>
      <c r="B458" s="20" t="s">
        <v>1068</v>
      </c>
      <c r="C458" s="15"/>
      <c r="D458" s="2"/>
      <c r="E458" s="2"/>
      <c r="F458" s="2">
        <v>3.4</v>
      </c>
      <c r="G458" s="2" t="s">
        <v>386</v>
      </c>
      <c r="H458" s="11">
        <v>-1</v>
      </c>
      <c r="I458">
        <v>-1</v>
      </c>
      <c r="J458" s="2"/>
      <c r="K458">
        <v>2.4695454545454538</v>
      </c>
      <c r="L458">
        <v>6.6531305146595452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K458">
        <v>20</v>
      </c>
    </row>
    <row r="459" spans="1:37" x14ac:dyDescent="0.3">
      <c r="A459" s="2" t="s">
        <v>380</v>
      </c>
      <c r="B459" s="20" t="s">
        <v>1069</v>
      </c>
      <c r="C459" s="15"/>
      <c r="D459" s="2"/>
      <c r="E459" s="2"/>
      <c r="F459" s="2">
        <v>3.33</v>
      </c>
      <c r="G459" s="2" t="s">
        <v>386</v>
      </c>
      <c r="H459" s="11">
        <v>-1</v>
      </c>
      <c r="I459">
        <v>-1</v>
      </c>
      <c r="J459" s="2"/>
      <c r="K459">
        <v>2.645909090909091</v>
      </c>
      <c r="L459">
        <v>6.4349594388752269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K459">
        <v>22</v>
      </c>
    </row>
    <row r="460" spans="1:37" x14ac:dyDescent="0.3">
      <c r="A460" s="2" t="s">
        <v>381</v>
      </c>
      <c r="B460" s="20" t="s">
        <v>1057</v>
      </c>
      <c r="C460" s="15"/>
      <c r="D460" s="2"/>
      <c r="E460" s="2"/>
      <c r="F460" s="2">
        <v>3.41</v>
      </c>
      <c r="G460" s="2" t="s">
        <v>386</v>
      </c>
      <c r="H460" s="11">
        <v>-1</v>
      </c>
      <c r="I460">
        <v>-1</v>
      </c>
      <c r="J460" s="2"/>
      <c r="K460">
        <v>2.6063999999999998</v>
      </c>
      <c r="L460">
        <v>6.4873336424382799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K460">
        <v>22</v>
      </c>
    </row>
    <row r="461" spans="1:37" x14ac:dyDescent="0.3">
      <c r="A461" s="2" t="s">
        <v>382</v>
      </c>
      <c r="B461" s="20" t="s">
        <v>1070</v>
      </c>
      <c r="C461" s="15"/>
      <c r="D461" s="2"/>
      <c r="E461" s="2"/>
      <c r="F461" s="2">
        <v>3.38</v>
      </c>
      <c r="G461" s="2" t="s">
        <v>386</v>
      </c>
      <c r="H461" s="11">
        <v>-1</v>
      </c>
      <c r="I461">
        <v>-1</v>
      </c>
      <c r="J461" s="2"/>
      <c r="K461">
        <v>2.5753571428571429</v>
      </c>
      <c r="L461">
        <v>6.5284848023806781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K461">
        <v>22</v>
      </c>
    </row>
    <row r="462" spans="1:37" x14ac:dyDescent="0.3">
      <c r="A462" s="2" t="s">
        <v>383</v>
      </c>
      <c r="B462" s="20" t="s">
        <v>1071</v>
      </c>
      <c r="C462" s="15"/>
      <c r="D462" s="2"/>
      <c r="E462" s="2"/>
      <c r="F462" s="2">
        <v>3.4</v>
      </c>
      <c r="G462" s="2" t="s">
        <v>386</v>
      </c>
      <c r="H462" s="11">
        <v>-1</v>
      </c>
      <c r="I462">
        <v>-1</v>
      </c>
      <c r="J462" s="2"/>
      <c r="K462">
        <v>2.5503225806451608</v>
      </c>
      <c r="L462">
        <v>6.5616712216890649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K462">
        <v>22</v>
      </c>
    </row>
    <row r="463" spans="1:37" x14ac:dyDescent="0.3">
      <c r="A463" s="2" t="s">
        <v>384</v>
      </c>
      <c r="B463" s="20" t="s">
        <v>1072</v>
      </c>
      <c r="C463" s="15"/>
      <c r="D463" s="2"/>
      <c r="E463" s="2"/>
      <c r="F463" s="2">
        <v>3.4</v>
      </c>
      <c r="G463" s="2" t="s">
        <v>386</v>
      </c>
      <c r="H463" s="11">
        <v>-1</v>
      </c>
      <c r="I463">
        <v>-1</v>
      </c>
      <c r="J463" s="2"/>
      <c r="K463">
        <v>2.512432432432433</v>
      </c>
      <c r="L463">
        <v>6.6118993157774328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K463">
        <v>22</v>
      </c>
    </row>
    <row r="464" spans="1:37" x14ac:dyDescent="0.3">
      <c r="A464" s="2" t="s">
        <v>385</v>
      </c>
      <c r="B464" s="20" t="s">
        <v>1073</v>
      </c>
      <c r="C464" s="15"/>
      <c r="D464" s="2"/>
      <c r="E464" s="2"/>
      <c r="F464" s="2">
        <v>3.38</v>
      </c>
      <c r="G464" s="2" t="s">
        <v>386</v>
      </c>
      <c r="H464" s="11">
        <v>-1</v>
      </c>
      <c r="I464">
        <v>-1</v>
      </c>
      <c r="J464" s="2"/>
      <c r="K464">
        <v>2.485116279069767</v>
      </c>
      <c r="L464">
        <v>6.6481102673295114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K464">
        <v>0</v>
      </c>
    </row>
    <row r="465" spans="1:37" x14ac:dyDescent="0.3">
      <c r="A465" s="2" t="s">
        <v>387</v>
      </c>
      <c r="B465" s="15" t="s">
        <v>867</v>
      </c>
      <c r="C465" s="15"/>
      <c r="D465" s="2"/>
      <c r="E465" s="2"/>
      <c r="F465" s="2">
        <v>3.47</v>
      </c>
      <c r="G465" s="2" t="s">
        <v>386</v>
      </c>
      <c r="H465" s="11">
        <v>-1</v>
      </c>
      <c r="I465">
        <v>-1</v>
      </c>
      <c r="J465" s="2"/>
      <c r="K465">
        <v>2.6882352941176468</v>
      </c>
      <c r="L465">
        <v>6.2192249941001183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K465">
        <v>20</v>
      </c>
    </row>
    <row r="466" spans="1:37" x14ac:dyDescent="0.3">
      <c r="A466" s="2" t="s">
        <v>388</v>
      </c>
      <c r="B466" s="20" t="s">
        <v>1074</v>
      </c>
      <c r="C466" s="15"/>
      <c r="D466" s="2"/>
      <c r="E466" s="2"/>
      <c r="F466" s="2">
        <v>3.4</v>
      </c>
      <c r="G466" s="2" t="s">
        <v>386</v>
      </c>
      <c r="H466" s="11">
        <v>-1</v>
      </c>
      <c r="I466">
        <v>-1</v>
      </c>
      <c r="J466" s="2"/>
      <c r="K466">
        <v>2.5760869565217388</v>
      </c>
      <c r="L466">
        <v>6.4291568349981301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K466">
        <v>20</v>
      </c>
    </row>
    <row r="467" spans="1:37" x14ac:dyDescent="0.3">
      <c r="A467" s="2" t="s">
        <v>389</v>
      </c>
      <c r="B467" s="20" t="s">
        <v>1075</v>
      </c>
      <c r="C467" s="15"/>
      <c r="D467" s="2"/>
      <c r="E467" s="2"/>
      <c r="F467" s="2">
        <v>3.32</v>
      </c>
      <c r="G467" s="2" t="s">
        <v>386</v>
      </c>
      <c r="H467" s="11">
        <v>-1</v>
      </c>
      <c r="I467">
        <v>-1</v>
      </c>
      <c r="J467" s="2"/>
      <c r="K467">
        <v>2.546153846153846</v>
      </c>
      <c r="L467">
        <v>6.4801861773330387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K467">
        <v>20</v>
      </c>
    </row>
    <row r="468" spans="1:37" x14ac:dyDescent="0.3">
      <c r="A468" s="2" t="s">
        <v>390</v>
      </c>
      <c r="B468" s="20" t="s">
        <v>1076</v>
      </c>
      <c r="C468" s="15"/>
      <c r="D468" s="2"/>
      <c r="E468" s="2"/>
      <c r="F468" s="2">
        <v>3.33</v>
      </c>
      <c r="G468" s="2" t="s">
        <v>386</v>
      </c>
      <c r="H468" s="11">
        <v>-1</v>
      </c>
      <c r="I468">
        <v>-1</v>
      </c>
      <c r="J468" s="2"/>
      <c r="K468">
        <v>2.522413793103448</v>
      </c>
      <c r="L468">
        <v>6.5206577247021036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K468">
        <v>20</v>
      </c>
    </row>
    <row r="469" spans="1:37" x14ac:dyDescent="0.3">
      <c r="A469" s="2" t="s">
        <v>391</v>
      </c>
      <c r="B469" s="20" t="s">
        <v>1077</v>
      </c>
      <c r="C469" s="15"/>
      <c r="D469" s="2"/>
      <c r="E469" s="2"/>
      <c r="F469" s="2">
        <v>3.33</v>
      </c>
      <c r="G469" s="2" t="s">
        <v>386</v>
      </c>
      <c r="H469" s="11">
        <v>-1</v>
      </c>
      <c r="I469">
        <v>-1</v>
      </c>
      <c r="J469" s="2"/>
      <c r="K469">
        <v>2.5031249999999998</v>
      </c>
      <c r="L469">
        <v>6.5535408569394704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K469">
        <v>20</v>
      </c>
    </row>
    <row r="470" spans="1:37" x14ac:dyDescent="0.3">
      <c r="A470" s="2" t="s">
        <v>392</v>
      </c>
      <c r="B470" s="20" t="s">
        <v>1078</v>
      </c>
      <c r="C470" s="15"/>
      <c r="D470" s="2"/>
      <c r="E470" s="2"/>
      <c r="F470" s="2">
        <v>3.35</v>
      </c>
      <c r="G470" s="2" t="s">
        <v>386</v>
      </c>
      <c r="H470" s="11">
        <v>-1</v>
      </c>
      <c r="I470">
        <v>-1</v>
      </c>
      <c r="J470" s="2"/>
      <c r="K470">
        <v>2.473684210526315</v>
      </c>
      <c r="L470">
        <v>6.6037309008807101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K470">
        <v>20</v>
      </c>
    </row>
    <row r="471" spans="1:37" x14ac:dyDescent="0.3">
      <c r="A471" s="2" t="s">
        <v>393</v>
      </c>
      <c r="B471" s="20" t="s">
        <v>1079</v>
      </c>
      <c r="C471" s="15"/>
      <c r="D471" s="2"/>
      <c r="E471" s="2"/>
      <c r="F471" s="2">
        <v>3.36</v>
      </c>
      <c r="G471" s="2" t="s">
        <v>386</v>
      </c>
      <c r="H471" s="11">
        <v>-1</v>
      </c>
      <c r="I471">
        <v>-1</v>
      </c>
      <c r="J471" s="2"/>
      <c r="K471">
        <v>2.4522727272727272</v>
      </c>
      <c r="L471">
        <v>6.6402327510197949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K471">
        <v>20</v>
      </c>
    </row>
    <row r="472" spans="1:37" x14ac:dyDescent="0.3">
      <c r="A472" s="2" t="s">
        <v>394</v>
      </c>
      <c r="B472" s="20" t="s">
        <v>1080</v>
      </c>
      <c r="C472" s="15"/>
      <c r="D472" s="2"/>
      <c r="E472" s="2"/>
      <c r="F472" s="2">
        <v>3.33</v>
      </c>
      <c r="G472" s="2" t="s">
        <v>386</v>
      </c>
      <c r="H472" s="11">
        <v>-1</v>
      </c>
      <c r="I472">
        <v>-1</v>
      </c>
      <c r="J472" s="2"/>
      <c r="K472">
        <v>2.63</v>
      </c>
      <c r="L472">
        <v>6.444942219787217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K472">
        <v>22</v>
      </c>
    </row>
    <row r="473" spans="1:37" x14ac:dyDescent="0.3">
      <c r="A473" s="2" t="s">
        <v>395</v>
      </c>
      <c r="B473" s="20" t="s">
        <v>1081</v>
      </c>
      <c r="C473" s="15"/>
      <c r="D473" s="2"/>
      <c r="E473" s="2"/>
      <c r="F473" s="2">
        <v>3.33</v>
      </c>
      <c r="G473" s="2" t="s">
        <v>386</v>
      </c>
      <c r="H473" s="11">
        <v>-1</v>
      </c>
      <c r="I473">
        <v>-1</v>
      </c>
      <c r="J473" s="2"/>
      <c r="K473">
        <v>2.5938461538461541</v>
      </c>
      <c r="L473">
        <v>6.4941501715695384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K473">
        <v>22</v>
      </c>
    </row>
    <row r="474" spans="1:37" x14ac:dyDescent="0.3">
      <c r="A474" s="2" t="s">
        <v>396</v>
      </c>
      <c r="B474" s="20" t="s">
        <v>1082</v>
      </c>
      <c r="C474" s="15"/>
      <c r="D474" s="2"/>
      <c r="E474" s="2"/>
      <c r="F474" s="2">
        <v>3.32</v>
      </c>
      <c r="G474" s="2" t="s">
        <v>386</v>
      </c>
      <c r="H474" s="11">
        <v>-1</v>
      </c>
      <c r="I474">
        <v>-1</v>
      </c>
      <c r="J474" s="2"/>
      <c r="K474">
        <v>2.5651724137931029</v>
      </c>
      <c r="L474">
        <v>6.53317716781069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K474">
        <v>22</v>
      </c>
    </row>
    <row r="475" spans="1:37" x14ac:dyDescent="0.3">
      <c r="A475" s="2" t="s">
        <v>397</v>
      </c>
      <c r="B475" s="20" t="s">
        <v>1083</v>
      </c>
      <c r="C475" s="15"/>
      <c r="D475" s="2"/>
      <c r="E475" s="2"/>
      <c r="F475" s="2">
        <v>3.33</v>
      </c>
      <c r="G475" s="2" t="s">
        <v>386</v>
      </c>
      <c r="H475" s="11">
        <v>-1</v>
      </c>
      <c r="I475">
        <v>-1</v>
      </c>
      <c r="J475" s="2"/>
      <c r="K475">
        <v>2.5418750000000001</v>
      </c>
      <c r="L475">
        <v>6.5648866022566246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K475">
        <v>22</v>
      </c>
    </row>
    <row r="476" spans="1:37" x14ac:dyDescent="0.3">
      <c r="A476" s="2" t="s">
        <v>398</v>
      </c>
      <c r="B476" s="20" t="s">
        <v>1084</v>
      </c>
      <c r="C476" s="15"/>
      <c r="D476" s="2"/>
      <c r="E476" s="2"/>
      <c r="F476" s="2">
        <v>3.35</v>
      </c>
      <c r="G476" s="2" t="s">
        <v>386</v>
      </c>
      <c r="H476" s="11">
        <v>-1</v>
      </c>
      <c r="I476">
        <v>-1</v>
      </c>
      <c r="J476" s="2"/>
      <c r="K476">
        <v>2.5063157894736841</v>
      </c>
      <c r="L476">
        <v>6.6132852127267361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K476">
        <v>22</v>
      </c>
    </row>
    <row r="477" spans="1:37" x14ac:dyDescent="0.3">
      <c r="A477" s="2" t="s">
        <v>399</v>
      </c>
      <c r="B477" s="20" t="s">
        <v>1085</v>
      </c>
      <c r="C477" s="15"/>
      <c r="D477" s="2"/>
      <c r="E477" s="2"/>
      <c r="F477" s="2">
        <v>3.36</v>
      </c>
      <c r="G477" s="2" t="s">
        <v>386</v>
      </c>
      <c r="H477" s="11">
        <v>-1</v>
      </c>
      <c r="I477">
        <v>-1</v>
      </c>
      <c r="J477" s="2"/>
      <c r="K477">
        <v>2.480454545454545</v>
      </c>
      <c r="L477">
        <v>6.6484842021595449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K477">
        <v>22</v>
      </c>
    </row>
    <row r="478" spans="1:37" x14ac:dyDescent="0.3">
      <c r="A478" s="1" t="s">
        <v>401</v>
      </c>
      <c r="B478" s="20" t="s">
        <v>1086</v>
      </c>
      <c r="C478" s="15"/>
      <c r="D478" s="2"/>
      <c r="E478" s="2"/>
      <c r="F478" s="2">
        <v>3.29</v>
      </c>
      <c r="G478" s="2" t="s">
        <v>400</v>
      </c>
      <c r="H478" s="11">
        <v>-1</v>
      </c>
      <c r="I478">
        <v>-1</v>
      </c>
      <c r="J478" s="2"/>
      <c r="K478">
        <v>2.6891666666666669</v>
      </c>
      <c r="L478">
        <v>6.2990365295585002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K478">
        <v>26</v>
      </c>
    </row>
    <row r="479" spans="1:37" x14ac:dyDescent="0.3">
      <c r="A479" s="2" t="s">
        <v>402</v>
      </c>
      <c r="B479" s="20" t="s">
        <v>1087</v>
      </c>
      <c r="C479" s="15"/>
      <c r="D479" s="2"/>
      <c r="E479" s="2"/>
      <c r="F479" s="2">
        <v>3.17</v>
      </c>
      <c r="G479" s="2" t="s">
        <v>400</v>
      </c>
      <c r="H479" s="11">
        <v>-1</v>
      </c>
      <c r="I479">
        <v>-1</v>
      </c>
      <c r="J479" s="2"/>
      <c r="K479">
        <v>2.6647272727272728</v>
      </c>
      <c r="L479">
        <v>6.4638943890893454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K479">
        <v>26</v>
      </c>
    </row>
    <row r="480" spans="1:37" x14ac:dyDescent="0.3">
      <c r="A480" s="2" t="s">
        <v>403</v>
      </c>
      <c r="B480" s="20" t="s">
        <v>1088</v>
      </c>
      <c r="C480" s="15"/>
      <c r="D480" s="2"/>
      <c r="E480" s="2"/>
      <c r="F480" s="2">
        <v>3.19</v>
      </c>
      <c r="G480" s="2" t="s">
        <v>400</v>
      </c>
      <c r="H480" s="11">
        <v>-1</v>
      </c>
      <c r="I480">
        <v>-1</v>
      </c>
      <c r="J480" s="2"/>
      <c r="K480">
        <v>2.620645161290323</v>
      </c>
      <c r="L480">
        <v>6.4654289883277096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K480">
        <v>26</v>
      </c>
    </row>
    <row r="481" spans="1:37" x14ac:dyDescent="0.3">
      <c r="A481" s="2" t="s">
        <v>404</v>
      </c>
      <c r="B481" s="20" t="s">
        <v>1089</v>
      </c>
      <c r="C481" s="15"/>
      <c r="D481" s="2"/>
      <c r="E481" s="2"/>
      <c r="F481" s="2">
        <v>3.19</v>
      </c>
      <c r="G481" s="2" t="s">
        <v>400</v>
      </c>
      <c r="H481" s="11">
        <v>-1</v>
      </c>
      <c r="I481">
        <v>-1</v>
      </c>
      <c r="J481" s="2"/>
      <c r="K481">
        <v>2.5938235294117651</v>
      </c>
      <c r="L481">
        <v>6.5012509424665001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K481">
        <v>26</v>
      </c>
    </row>
    <row r="482" spans="1:37" x14ac:dyDescent="0.3">
      <c r="A482" s="2" t="s">
        <v>405</v>
      </c>
      <c r="B482" s="20" t="s">
        <v>1090</v>
      </c>
      <c r="C482" s="15"/>
      <c r="D482" s="2"/>
      <c r="E482" s="2"/>
      <c r="F482" s="2">
        <v>3.17</v>
      </c>
      <c r="G482" s="2" t="s">
        <v>400</v>
      </c>
      <c r="H482" s="11">
        <v>-1</v>
      </c>
      <c r="I482">
        <v>-1</v>
      </c>
      <c r="J482" s="2"/>
      <c r="K482">
        <v>2.571351351351352</v>
      </c>
      <c r="L482">
        <v>6.5312639310692706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K482">
        <v>26</v>
      </c>
    </row>
    <row r="483" spans="1:37" x14ac:dyDescent="0.3">
      <c r="A483" s="2" t="s">
        <v>406</v>
      </c>
      <c r="B483" s="20" t="s">
        <v>1091</v>
      </c>
      <c r="C483" s="15"/>
      <c r="D483" s="2"/>
      <c r="E483" s="2"/>
      <c r="F483" s="2">
        <v>3.15</v>
      </c>
      <c r="G483" s="2" t="s">
        <v>400</v>
      </c>
      <c r="H483" s="11">
        <v>-1</v>
      </c>
      <c r="I483">
        <v>-1</v>
      </c>
      <c r="J483" s="2"/>
      <c r="K483">
        <v>2.5358139534883719</v>
      </c>
      <c r="L483">
        <v>6.5787263316503957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K483">
        <v>26</v>
      </c>
    </row>
    <row r="484" spans="1:37" x14ac:dyDescent="0.3">
      <c r="A484" s="2" t="s">
        <v>407</v>
      </c>
      <c r="B484" s="20" t="s">
        <v>1092</v>
      </c>
      <c r="C484" s="15"/>
      <c r="D484" s="2"/>
      <c r="E484" s="2"/>
      <c r="F484" s="2">
        <v>3.15</v>
      </c>
      <c r="G484" s="2" t="s">
        <v>400</v>
      </c>
      <c r="H484" s="11">
        <v>-1</v>
      </c>
      <c r="I484">
        <v>-1</v>
      </c>
      <c r="J484" s="2"/>
      <c r="K484">
        <v>2.5089795918367348</v>
      </c>
      <c r="L484">
        <v>6.6145652871912439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K484">
        <v>26</v>
      </c>
    </row>
    <row r="485" spans="1:37" x14ac:dyDescent="0.3">
      <c r="A485" s="2" t="s">
        <v>387</v>
      </c>
      <c r="B485" s="15" t="s">
        <v>867</v>
      </c>
      <c r="C485" s="15"/>
      <c r="D485" s="2"/>
      <c r="E485" s="2"/>
      <c r="F485" s="2">
        <v>3.46</v>
      </c>
      <c r="G485" s="2" t="s">
        <v>408</v>
      </c>
      <c r="H485" s="11">
        <v>-1</v>
      </c>
      <c r="I485">
        <v>-1</v>
      </c>
      <c r="J485" s="2"/>
      <c r="K485">
        <v>2.6882352941176468</v>
      </c>
      <c r="L485">
        <v>6.2192249941001183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K485">
        <v>20</v>
      </c>
    </row>
    <row r="486" spans="1:37" x14ac:dyDescent="0.3">
      <c r="A486" s="2" t="s">
        <v>391</v>
      </c>
      <c r="B486" s="20" t="s">
        <v>1093</v>
      </c>
      <c r="C486" s="15"/>
      <c r="D486" s="2"/>
      <c r="E486" s="2"/>
      <c r="F486" s="2">
        <v>3.58</v>
      </c>
      <c r="G486" s="2" t="s">
        <v>408</v>
      </c>
      <c r="H486" s="11">
        <v>-1</v>
      </c>
      <c r="I486">
        <v>-1</v>
      </c>
      <c r="J486" s="2"/>
      <c r="K486">
        <v>2.51939393939394</v>
      </c>
      <c r="L486">
        <v>6.5741021946079687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K486">
        <v>20</v>
      </c>
    </row>
    <row r="487" spans="1:37" x14ac:dyDescent="0.3">
      <c r="A487" s="2" t="s">
        <v>51</v>
      </c>
      <c r="B487" s="15" t="s">
        <v>727</v>
      </c>
      <c r="C487" s="15"/>
      <c r="D487" s="2"/>
      <c r="E487" s="2"/>
      <c r="F487" s="2">
        <v>5.5</v>
      </c>
      <c r="G487" s="2" t="s">
        <v>52</v>
      </c>
      <c r="H487" s="11" t="s">
        <v>560</v>
      </c>
      <c r="I487" t="s">
        <v>641</v>
      </c>
      <c r="J487" s="2"/>
      <c r="K487">
        <v>2.7821428571428579</v>
      </c>
      <c r="L487">
        <v>6.2021612289285706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K487">
        <v>18</v>
      </c>
    </row>
    <row r="488" spans="1:37" x14ac:dyDescent="0.3">
      <c r="A488" s="2" t="s">
        <v>410</v>
      </c>
      <c r="B488" s="19" t="s">
        <v>985</v>
      </c>
      <c r="C488" s="15"/>
      <c r="D488" s="2"/>
      <c r="E488" s="2"/>
      <c r="F488" s="2">
        <v>3.76</v>
      </c>
      <c r="G488" s="2" t="s">
        <v>409</v>
      </c>
      <c r="H488" s="11">
        <v>-1</v>
      </c>
      <c r="I488">
        <v>-1</v>
      </c>
      <c r="J488" s="2"/>
      <c r="K488">
        <v>2.532941176470588</v>
      </c>
      <c r="L488">
        <v>5.690008021176471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K488">
        <v>20</v>
      </c>
    </row>
    <row r="489" spans="1:37" x14ac:dyDescent="0.3">
      <c r="A489" s="2" t="s">
        <v>411</v>
      </c>
      <c r="B489" s="19" t="s">
        <v>986</v>
      </c>
      <c r="C489" s="15"/>
      <c r="D489" s="2"/>
      <c r="E489" s="2"/>
      <c r="F489" s="2">
        <v>3.88</v>
      </c>
      <c r="G489" s="2" t="s">
        <v>409</v>
      </c>
      <c r="H489" s="11">
        <v>-1</v>
      </c>
      <c r="I489">
        <v>-1</v>
      </c>
      <c r="J489" s="2"/>
      <c r="K489">
        <v>2.6952941176470588</v>
      </c>
      <c r="L489">
        <v>6.2494732999824709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K489">
        <v>20</v>
      </c>
    </row>
    <row r="490" spans="1:37" x14ac:dyDescent="0.3">
      <c r="A490" s="2" t="s">
        <v>412</v>
      </c>
      <c r="B490" s="19" t="s">
        <v>987</v>
      </c>
      <c r="C490" s="15"/>
      <c r="D490" s="2"/>
      <c r="E490" s="2"/>
      <c r="F490" s="2">
        <v>4.51</v>
      </c>
      <c r="G490" s="2" t="s">
        <v>409</v>
      </c>
      <c r="H490" s="11">
        <v>-1</v>
      </c>
      <c r="I490">
        <v>-1</v>
      </c>
      <c r="J490" s="2"/>
      <c r="K490">
        <v>2.6363636363636358</v>
      </c>
      <c r="L490">
        <v>6.0025089159090914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K490">
        <v>14</v>
      </c>
    </row>
    <row r="491" spans="1:37" x14ac:dyDescent="0.3">
      <c r="A491" s="2" t="s">
        <v>413</v>
      </c>
      <c r="B491" s="19" t="s">
        <v>988</v>
      </c>
      <c r="C491" s="15"/>
      <c r="D491" s="2"/>
      <c r="E491" s="2"/>
      <c r="F491" s="2">
        <v>4.97</v>
      </c>
      <c r="G491" s="2" t="s">
        <v>409</v>
      </c>
      <c r="H491" s="11">
        <v>-1</v>
      </c>
      <c r="I491">
        <v>-1</v>
      </c>
      <c r="J491" s="2"/>
      <c r="K491">
        <v>2.761333333333333</v>
      </c>
      <c r="L491">
        <v>6.1258675666666669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K491">
        <v>20</v>
      </c>
    </row>
    <row r="492" spans="1:37" x14ac:dyDescent="0.3">
      <c r="A492" s="2" t="s">
        <v>414</v>
      </c>
      <c r="B492" s="19" t="s">
        <v>989</v>
      </c>
      <c r="C492" s="15"/>
      <c r="D492" s="2"/>
      <c r="E492" s="2"/>
      <c r="F492" s="2">
        <v>5.4</v>
      </c>
      <c r="G492" s="2" t="s">
        <v>409</v>
      </c>
      <c r="H492" s="11">
        <v>-1</v>
      </c>
      <c r="I492">
        <v>-1</v>
      </c>
      <c r="J492" s="2"/>
      <c r="K492">
        <v>2.8180000000000001</v>
      </c>
      <c r="L492">
        <v>6.3696075919999986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K492">
        <v>14</v>
      </c>
    </row>
    <row r="493" spans="1:37" x14ac:dyDescent="0.3">
      <c r="A493" s="2" t="s">
        <v>415</v>
      </c>
      <c r="B493" s="19" t="s">
        <v>990</v>
      </c>
      <c r="C493" s="15"/>
      <c r="D493" s="2"/>
      <c r="E493" s="2"/>
      <c r="F493" s="2">
        <v>0.01</v>
      </c>
      <c r="G493" s="2" t="s">
        <v>417</v>
      </c>
      <c r="H493" s="11">
        <v>-1</v>
      </c>
      <c r="I493" t="s">
        <v>697</v>
      </c>
      <c r="J493" s="2"/>
      <c r="K493">
        <v>2.5943624161073831</v>
      </c>
      <c r="L493">
        <v>5.8869633505033558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K493">
        <v>13.84</v>
      </c>
    </row>
    <row r="494" spans="1:37" x14ac:dyDescent="0.3">
      <c r="A494" s="2" t="s">
        <v>416</v>
      </c>
      <c r="B494" s="19" t="s">
        <v>991</v>
      </c>
      <c r="C494" s="15"/>
      <c r="D494" s="2"/>
      <c r="E494" s="2"/>
      <c r="F494" s="2">
        <v>0.15</v>
      </c>
      <c r="G494" s="2" t="s">
        <v>417</v>
      </c>
      <c r="H494" s="11">
        <v>-1</v>
      </c>
      <c r="I494" t="s">
        <v>697</v>
      </c>
      <c r="J494" s="2"/>
      <c r="K494">
        <v>2.5518942731277532</v>
      </c>
      <c r="L494">
        <v>5.8039684980176212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K494">
        <v>12.7</v>
      </c>
    </row>
    <row r="495" spans="1:37" x14ac:dyDescent="0.3">
      <c r="A495" s="2" t="s">
        <v>418</v>
      </c>
      <c r="B495" s="19" t="s">
        <v>992</v>
      </c>
      <c r="C495" s="15"/>
      <c r="D495" s="2"/>
      <c r="E495" s="2"/>
      <c r="F495" s="2">
        <v>3.22</v>
      </c>
      <c r="G495" s="2" t="s">
        <v>420</v>
      </c>
      <c r="H495" s="11">
        <v>-1</v>
      </c>
      <c r="I495">
        <v>-1</v>
      </c>
      <c r="J495" s="2"/>
      <c r="K495">
        <v>2.8367205542725169</v>
      </c>
      <c r="L495">
        <v>6.3438920491916866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K495">
        <v>6</v>
      </c>
    </row>
    <row r="496" spans="1:37" x14ac:dyDescent="0.3">
      <c r="A496" s="2" t="s">
        <v>91</v>
      </c>
      <c r="B496" s="19" t="s">
        <v>993</v>
      </c>
      <c r="C496" s="15"/>
      <c r="D496" s="2"/>
      <c r="E496" s="2"/>
      <c r="F496" s="2">
        <v>3.87</v>
      </c>
      <c r="G496" s="2" t="s">
        <v>420</v>
      </c>
      <c r="H496" s="11">
        <v>-1</v>
      </c>
      <c r="I496">
        <v>-1</v>
      </c>
      <c r="J496" s="2"/>
      <c r="K496">
        <v>2.8136258660508089</v>
      </c>
      <c r="L496">
        <v>6.3665749591224019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K496">
        <v>6</v>
      </c>
    </row>
    <row r="497" spans="1:37" x14ac:dyDescent="0.3">
      <c r="A497" s="2" t="s">
        <v>419</v>
      </c>
      <c r="B497" s="15" t="s">
        <v>868</v>
      </c>
      <c r="C497" s="15"/>
      <c r="D497" s="2"/>
      <c r="E497" s="2"/>
      <c r="F497" s="2">
        <v>3.56</v>
      </c>
      <c r="G497" s="2" t="s">
        <v>420</v>
      </c>
      <c r="H497" s="11" t="s">
        <v>626</v>
      </c>
      <c r="I497" t="s">
        <v>698</v>
      </c>
      <c r="J497" s="2"/>
      <c r="K497">
        <v>2.5720000000000001</v>
      </c>
      <c r="L497">
        <v>5.8278852370000003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K497">
        <v>6</v>
      </c>
    </row>
    <row r="498" spans="1:37" x14ac:dyDescent="0.3">
      <c r="A498" s="2" t="s">
        <v>422</v>
      </c>
      <c r="B498" s="15" t="s">
        <v>869</v>
      </c>
      <c r="C498" s="15"/>
      <c r="D498" s="2"/>
      <c r="E498" s="2"/>
      <c r="F498" s="2">
        <v>2.86</v>
      </c>
      <c r="G498" s="2" t="s">
        <v>421</v>
      </c>
      <c r="H498" s="11">
        <v>-1</v>
      </c>
      <c r="I498">
        <v>-1</v>
      </c>
      <c r="J498" s="2"/>
      <c r="K498">
        <v>2.7347368421052631</v>
      </c>
      <c r="L498">
        <v>6.1677369702631566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K498">
        <v>22</v>
      </c>
    </row>
    <row r="499" spans="1:37" x14ac:dyDescent="0.3">
      <c r="A499" s="2" t="s">
        <v>423</v>
      </c>
      <c r="B499" s="15" t="s">
        <v>870</v>
      </c>
      <c r="C499" s="15"/>
      <c r="D499" s="2"/>
      <c r="E499" s="2"/>
      <c r="F499" s="2">
        <v>2.58</v>
      </c>
      <c r="G499" s="2" t="s">
        <v>421</v>
      </c>
      <c r="H499" s="11">
        <v>-1</v>
      </c>
      <c r="I499">
        <v>-1</v>
      </c>
      <c r="J499" s="2"/>
      <c r="K499">
        <v>2.8073684210526308</v>
      </c>
      <c r="L499">
        <v>6.2210650663157896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K499">
        <v>22</v>
      </c>
    </row>
    <row r="500" spans="1:37" x14ac:dyDescent="0.3">
      <c r="A500" s="2" t="s">
        <v>424</v>
      </c>
      <c r="B500" s="15" t="s">
        <v>871</v>
      </c>
      <c r="C500" s="15"/>
      <c r="D500" s="2"/>
      <c r="E500" s="2"/>
      <c r="F500" s="2">
        <v>2.57</v>
      </c>
      <c r="G500" s="2" t="s">
        <v>421</v>
      </c>
      <c r="H500" s="11">
        <v>-1</v>
      </c>
      <c r="I500">
        <v>-1</v>
      </c>
      <c r="J500" s="2"/>
      <c r="K500">
        <v>2.7284210526315791</v>
      </c>
      <c r="L500">
        <v>6.1471768202631578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K500">
        <v>22</v>
      </c>
    </row>
    <row r="501" spans="1:37" x14ac:dyDescent="0.3">
      <c r="A501" s="2" t="s">
        <v>425</v>
      </c>
      <c r="B501" s="15" t="s">
        <v>872</v>
      </c>
      <c r="C501" s="15"/>
      <c r="D501" s="2"/>
      <c r="E501" s="2"/>
      <c r="F501" s="2">
        <v>2.6</v>
      </c>
      <c r="G501" s="2" t="s">
        <v>421</v>
      </c>
      <c r="H501" s="11">
        <v>-1</v>
      </c>
      <c r="I501">
        <v>-1</v>
      </c>
      <c r="J501" s="2"/>
      <c r="K501">
        <v>2.804210526315789</v>
      </c>
      <c r="L501">
        <v>6.2107849913157898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K501">
        <v>22</v>
      </c>
    </row>
    <row r="502" spans="1:37" x14ac:dyDescent="0.3">
      <c r="A502" s="2" t="s">
        <v>426</v>
      </c>
      <c r="B502" s="15" t="s">
        <v>873</v>
      </c>
      <c r="C502" s="15"/>
      <c r="D502" s="2"/>
      <c r="E502" s="2"/>
      <c r="F502" s="2">
        <v>2.57</v>
      </c>
      <c r="G502" s="2" t="s">
        <v>421</v>
      </c>
      <c r="H502" s="11">
        <v>-1</v>
      </c>
      <c r="I502">
        <v>-1</v>
      </c>
      <c r="J502" s="2"/>
      <c r="K502">
        <v>2.7931578947368418</v>
      </c>
      <c r="L502">
        <v>6.207524303947368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K502">
        <v>22</v>
      </c>
    </row>
    <row r="503" spans="1:37" x14ac:dyDescent="0.3">
      <c r="A503" s="2" t="s">
        <v>427</v>
      </c>
      <c r="B503" s="15" t="s">
        <v>874</v>
      </c>
      <c r="C503" s="15"/>
      <c r="D503" s="2"/>
      <c r="E503" s="2"/>
      <c r="F503" s="2">
        <v>2.5</v>
      </c>
      <c r="G503" s="2" t="s">
        <v>421</v>
      </c>
      <c r="H503" s="11">
        <v>-1</v>
      </c>
      <c r="I503">
        <v>-1</v>
      </c>
      <c r="J503" s="2"/>
      <c r="K503">
        <v>2.79</v>
      </c>
      <c r="L503">
        <v>6.1972442289473681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K503">
        <v>22</v>
      </c>
    </row>
    <row r="504" spans="1:37" x14ac:dyDescent="0.3">
      <c r="A504" s="2" t="s">
        <v>428</v>
      </c>
      <c r="B504" s="15" t="s">
        <v>875</v>
      </c>
      <c r="C504" s="15"/>
      <c r="D504" s="2"/>
      <c r="E504" s="2"/>
      <c r="F504" s="2">
        <v>2.6</v>
      </c>
      <c r="G504" s="2" t="s">
        <v>421</v>
      </c>
      <c r="H504" s="11">
        <v>-1</v>
      </c>
      <c r="I504">
        <v>-1</v>
      </c>
      <c r="J504" s="2"/>
      <c r="K504">
        <v>2.8657894736842109</v>
      </c>
      <c r="L504">
        <v>6.2608524000000001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K504">
        <v>22</v>
      </c>
    </row>
    <row r="505" spans="1:37" x14ac:dyDescent="0.3">
      <c r="A505" s="2" t="s">
        <v>435</v>
      </c>
      <c r="B505" s="15" t="s">
        <v>876</v>
      </c>
      <c r="C505" s="15"/>
      <c r="D505" s="2"/>
      <c r="E505" s="2"/>
      <c r="F505" s="2">
        <v>2.82</v>
      </c>
      <c r="G505" s="2" t="s">
        <v>421</v>
      </c>
      <c r="H505" s="11">
        <v>-1</v>
      </c>
      <c r="I505">
        <v>-1</v>
      </c>
      <c r="J505" s="2"/>
      <c r="K505">
        <v>2.7452631578947368</v>
      </c>
      <c r="L505">
        <v>6.1573983386842102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K505">
        <v>22</v>
      </c>
    </row>
    <row r="506" spans="1:37" x14ac:dyDescent="0.3">
      <c r="A506" s="2" t="s">
        <v>429</v>
      </c>
      <c r="B506" s="15" t="s">
        <v>877</v>
      </c>
      <c r="C506" s="15"/>
      <c r="D506" s="2"/>
      <c r="E506" s="2"/>
      <c r="F506" s="2">
        <v>2.59</v>
      </c>
      <c r="G506" s="2" t="s">
        <v>421</v>
      </c>
      <c r="H506" s="11">
        <v>-1</v>
      </c>
      <c r="I506">
        <v>-1</v>
      </c>
      <c r="J506" s="2"/>
      <c r="K506">
        <v>2.817894736842105</v>
      </c>
      <c r="L506">
        <v>6.2107264347368423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K506">
        <v>22</v>
      </c>
    </row>
    <row r="507" spans="1:37" x14ac:dyDescent="0.3">
      <c r="A507" s="2" t="s">
        <v>430</v>
      </c>
      <c r="B507" s="15" t="s">
        <v>878</v>
      </c>
      <c r="C507" s="15"/>
      <c r="D507" s="2"/>
      <c r="E507" s="2"/>
      <c r="F507" s="2">
        <v>2.66</v>
      </c>
      <c r="G507" s="2" t="s">
        <v>421</v>
      </c>
      <c r="H507" s="11">
        <v>-1</v>
      </c>
      <c r="I507">
        <v>-1</v>
      </c>
      <c r="J507" s="2"/>
      <c r="K507">
        <v>2.7389473684210519</v>
      </c>
      <c r="L507">
        <v>6.1368381886842096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K507">
        <v>22</v>
      </c>
    </row>
    <row r="508" spans="1:37" x14ac:dyDescent="0.3">
      <c r="A508" s="2" t="s">
        <v>431</v>
      </c>
      <c r="B508" s="15" t="s">
        <v>879</v>
      </c>
      <c r="C508" s="15"/>
      <c r="D508" s="2"/>
      <c r="E508" s="2"/>
      <c r="F508" s="2">
        <v>2.56</v>
      </c>
      <c r="G508" s="2" t="s">
        <v>421</v>
      </c>
      <c r="H508" s="11">
        <v>-1</v>
      </c>
      <c r="I508">
        <v>-1</v>
      </c>
      <c r="J508" s="2"/>
      <c r="K508">
        <v>2.8147368421052632</v>
      </c>
      <c r="L508">
        <v>6.2004463597368424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K508">
        <v>22</v>
      </c>
    </row>
    <row r="509" spans="1:37" x14ac:dyDescent="0.3">
      <c r="A509" s="2" t="s">
        <v>432</v>
      </c>
      <c r="B509" s="15" t="s">
        <v>880</v>
      </c>
      <c r="C509" s="15"/>
      <c r="D509" s="2"/>
      <c r="E509" s="2"/>
      <c r="F509" s="2">
        <v>2.5099999999999998</v>
      </c>
      <c r="G509" s="2" t="s">
        <v>421</v>
      </c>
      <c r="H509" s="11">
        <v>-1</v>
      </c>
      <c r="I509">
        <v>-1</v>
      </c>
      <c r="J509" s="2"/>
      <c r="K509">
        <v>2.7984210526315789</v>
      </c>
      <c r="L509">
        <v>6.2023549881578939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K509">
        <v>22</v>
      </c>
    </row>
    <row r="510" spans="1:37" x14ac:dyDescent="0.3">
      <c r="A510" s="2" t="s">
        <v>433</v>
      </c>
      <c r="B510" s="15" t="s">
        <v>881</v>
      </c>
      <c r="C510" s="15"/>
      <c r="D510" s="2"/>
      <c r="E510" s="2"/>
      <c r="F510" s="2">
        <v>2.48</v>
      </c>
      <c r="G510" s="2" t="s">
        <v>421</v>
      </c>
      <c r="H510" s="11">
        <v>-1</v>
      </c>
      <c r="I510">
        <v>-1</v>
      </c>
      <c r="J510" s="2"/>
      <c r="K510">
        <v>2.7952631578947371</v>
      </c>
      <c r="L510">
        <v>6.1920749131578949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K510">
        <v>22</v>
      </c>
    </row>
    <row r="511" spans="1:37" x14ac:dyDescent="0.3">
      <c r="A511" s="2" t="s">
        <v>434</v>
      </c>
      <c r="B511" s="15" t="s">
        <v>882</v>
      </c>
      <c r="C511" s="15"/>
      <c r="D511" s="2"/>
      <c r="E511" s="2"/>
      <c r="F511" s="2">
        <v>2.5299999999999998</v>
      </c>
      <c r="G511" s="2" t="s">
        <v>421</v>
      </c>
      <c r="H511" s="11">
        <v>-1</v>
      </c>
      <c r="I511">
        <v>-1</v>
      </c>
      <c r="J511" s="2"/>
      <c r="K511">
        <v>2.871052631578948</v>
      </c>
      <c r="L511">
        <v>6.255683084210526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K511">
        <v>22</v>
      </c>
    </row>
    <row r="512" spans="1:37" x14ac:dyDescent="0.3">
      <c r="A512" s="2" t="s">
        <v>64</v>
      </c>
      <c r="B512" s="15" t="s">
        <v>798</v>
      </c>
      <c r="C512" s="15"/>
      <c r="D512" s="2"/>
      <c r="E512" s="2"/>
      <c r="F512" s="2">
        <v>3.45</v>
      </c>
      <c r="G512" s="2" t="s">
        <v>442</v>
      </c>
      <c r="H512" s="11">
        <v>-1</v>
      </c>
      <c r="I512">
        <v>-1</v>
      </c>
      <c r="J512" s="2"/>
      <c r="K512">
        <v>2.7124999999999999</v>
      </c>
      <c r="L512">
        <v>6.264025610615688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K512">
        <v>20</v>
      </c>
    </row>
    <row r="513" spans="1:37" x14ac:dyDescent="0.3">
      <c r="A513" s="2" t="s">
        <v>64</v>
      </c>
      <c r="B513" s="15" t="s">
        <v>798</v>
      </c>
      <c r="C513" s="15"/>
      <c r="D513" s="2" t="s">
        <v>892</v>
      </c>
      <c r="E513" s="2">
        <v>1</v>
      </c>
      <c r="F513" s="2">
        <v>3.5</v>
      </c>
      <c r="G513" s="2" t="s">
        <v>442</v>
      </c>
      <c r="H513" s="11">
        <v>-1</v>
      </c>
      <c r="I513">
        <v>-1</v>
      </c>
      <c r="J513" s="2"/>
      <c r="K513">
        <v>2.7124999999999999</v>
      </c>
      <c r="L513">
        <v>6.264025610615688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K513">
        <v>20</v>
      </c>
    </row>
    <row r="514" spans="1:37" x14ac:dyDescent="0.3">
      <c r="A514" s="2" t="s">
        <v>368</v>
      </c>
      <c r="B514" s="20" t="s">
        <v>1094</v>
      </c>
      <c r="C514" s="15"/>
      <c r="D514" s="2"/>
      <c r="E514" s="2"/>
      <c r="F514" s="2">
        <v>3.52</v>
      </c>
      <c r="G514" s="2" t="s">
        <v>442</v>
      </c>
      <c r="H514" s="11">
        <v>-1</v>
      </c>
      <c r="I514">
        <v>-1</v>
      </c>
      <c r="J514" s="2"/>
      <c r="K514">
        <v>2.6082608695652181</v>
      </c>
      <c r="L514">
        <v>6.5043590032654777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K514">
        <v>20</v>
      </c>
    </row>
    <row r="515" spans="1:37" x14ac:dyDescent="0.3">
      <c r="A515" s="2" t="s">
        <v>371</v>
      </c>
      <c r="B515" s="20" t="s">
        <v>1095</v>
      </c>
      <c r="C515" s="15"/>
      <c r="D515" s="2"/>
      <c r="E515" s="2"/>
      <c r="F515" s="2">
        <v>3.58</v>
      </c>
      <c r="G515" s="2" t="s">
        <v>442</v>
      </c>
      <c r="H515" s="11">
        <v>-1</v>
      </c>
      <c r="I515">
        <v>-1</v>
      </c>
      <c r="J515" s="2"/>
      <c r="K515">
        <v>2.5262500000000001</v>
      </c>
      <c r="L515">
        <v>6.6075924153816246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K515">
        <v>20</v>
      </c>
    </row>
    <row r="516" spans="1:37" x14ac:dyDescent="0.3">
      <c r="A516" s="2" t="s">
        <v>373</v>
      </c>
      <c r="B516" s="20" t="s">
        <v>1096</v>
      </c>
      <c r="C516" s="15"/>
      <c r="D516" s="2"/>
      <c r="E516" s="2"/>
      <c r="F516" s="2">
        <v>3.52</v>
      </c>
      <c r="G516" s="2" t="s">
        <v>442</v>
      </c>
      <c r="H516" s="11">
        <v>-1</v>
      </c>
      <c r="I516">
        <v>-1</v>
      </c>
      <c r="J516" s="2"/>
      <c r="K516">
        <v>2.4690909090909088</v>
      </c>
      <c r="L516">
        <v>6.679542975341362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K516">
        <v>20</v>
      </c>
    </row>
    <row r="517" spans="1:37" x14ac:dyDescent="0.3">
      <c r="A517" s="2" t="s">
        <v>436</v>
      </c>
      <c r="B517" s="20" t="s">
        <v>1094</v>
      </c>
      <c r="C517" s="15"/>
      <c r="D517" s="2" t="s">
        <v>892</v>
      </c>
      <c r="E517" s="2">
        <v>1</v>
      </c>
      <c r="F517" s="2">
        <v>3.57</v>
      </c>
      <c r="G517" s="2" t="s">
        <v>442</v>
      </c>
      <c r="H517" s="11">
        <v>-1</v>
      </c>
      <c r="I517">
        <v>-1</v>
      </c>
      <c r="J517" s="2"/>
      <c r="K517">
        <v>2.6082608695652181</v>
      </c>
      <c r="L517">
        <v>6.5043590032654777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K517">
        <v>20</v>
      </c>
    </row>
    <row r="518" spans="1:37" x14ac:dyDescent="0.3">
      <c r="A518" s="2" t="s">
        <v>437</v>
      </c>
      <c r="B518" s="20" t="s">
        <v>1095</v>
      </c>
      <c r="C518" s="15"/>
      <c r="D518" s="2" t="s">
        <v>892</v>
      </c>
      <c r="E518" s="2">
        <v>1</v>
      </c>
      <c r="F518" s="2">
        <v>3.52</v>
      </c>
      <c r="G518" s="2" t="s">
        <v>442</v>
      </c>
      <c r="H518" s="11">
        <v>-1</v>
      </c>
      <c r="I518">
        <v>-1</v>
      </c>
      <c r="J518" s="2"/>
      <c r="K518">
        <v>2.5262500000000001</v>
      </c>
      <c r="L518">
        <v>6.6075924153816246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K518">
        <v>20</v>
      </c>
    </row>
    <row r="519" spans="1:37" x14ac:dyDescent="0.3">
      <c r="A519" s="2" t="s">
        <v>438</v>
      </c>
      <c r="B519" s="20" t="s">
        <v>1096</v>
      </c>
      <c r="C519" s="15"/>
      <c r="D519" s="2" t="s">
        <v>892</v>
      </c>
      <c r="E519" s="2">
        <v>1</v>
      </c>
      <c r="F519" s="2">
        <v>3.59</v>
      </c>
      <c r="G519" s="2" t="s">
        <v>442</v>
      </c>
      <c r="H519" s="11">
        <v>-1</v>
      </c>
      <c r="I519">
        <v>-1</v>
      </c>
      <c r="J519" s="2"/>
      <c r="K519">
        <v>2.4690909090909088</v>
      </c>
      <c r="L519">
        <v>6.679542975341362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K519">
        <v>20</v>
      </c>
    </row>
    <row r="520" spans="1:37" x14ac:dyDescent="0.3">
      <c r="A520" s="2" t="s">
        <v>439</v>
      </c>
      <c r="B520" s="20" t="s">
        <v>1094</v>
      </c>
      <c r="C520" s="15"/>
      <c r="D520" s="2" t="s">
        <v>892</v>
      </c>
      <c r="E520" s="2">
        <v>1</v>
      </c>
      <c r="F520" s="2">
        <v>3.57</v>
      </c>
      <c r="G520" s="2" t="s">
        <v>442</v>
      </c>
      <c r="H520" s="11">
        <v>-1</v>
      </c>
      <c r="I520">
        <v>-1</v>
      </c>
      <c r="J520" s="2"/>
      <c r="K520">
        <v>2.6082608695652181</v>
      </c>
      <c r="L520">
        <v>6.5043590032654777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K520">
        <v>20</v>
      </c>
    </row>
    <row r="521" spans="1:37" x14ac:dyDescent="0.3">
      <c r="A521" s="2" t="s">
        <v>440</v>
      </c>
      <c r="B521" s="20" t="s">
        <v>1095</v>
      </c>
      <c r="C521" s="15"/>
      <c r="D521" s="2" t="s">
        <v>892</v>
      </c>
      <c r="E521" s="2">
        <v>1</v>
      </c>
      <c r="F521" s="2">
        <v>3.57</v>
      </c>
      <c r="G521" s="2" t="s">
        <v>442</v>
      </c>
      <c r="H521" s="11">
        <v>-1</v>
      </c>
      <c r="I521">
        <v>-1</v>
      </c>
      <c r="J521" s="2"/>
      <c r="K521">
        <v>2.5262500000000001</v>
      </c>
      <c r="L521">
        <v>6.6075924153816246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K521">
        <v>20</v>
      </c>
    </row>
    <row r="522" spans="1:37" x14ac:dyDescent="0.3">
      <c r="A522" s="2" t="s">
        <v>441</v>
      </c>
      <c r="B522" s="20" t="s">
        <v>1096</v>
      </c>
      <c r="C522" s="15"/>
      <c r="D522" s="2" t="s">
        <v>892</v>
      </c>
      <c r="E522" s="2">
        <v>1</v>
      </c>
      <c r="F522" s="2">
        <v>3.61</v>
      </c>
      <c r="G522" s="2" t="s">
        <v>442</v>
      </c>
      <c r="H522" s="11">
        <v>-1</v>
      </c>
      <c r="I522">
        <v>-1</v>
      </c>
      <c r="J522" s="2"/>
      <c r="K522">
        <v>2.4690909090909088</v>
      </c>
      <c r="L522">
        <v>6.679542975341362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K522">
        <v>20</v>
      </c>
    </row>
    <row r="523" spans="1:37" x14ac:dyDescent="0.3">
      <c r="B523" s="15"/>
      <c r="C523" s="15"/>
      <c r="G523" s="4"/>
      <c r="H523" s="11"/>
      <c r="N523"/>
      <c r="O523"/>
      <c r="P523"/>
      <c r="R523"/>
    </row>
  </sheetData>
  <hyperlinks>
    <hyperlink ref="G288" r:id="rId1" tooltip="Persistent link using digital object identifier" display="https://doi.org/10.1016/j.pnsc.2012.03.002"/>
    <hyperlink ref="G289" r:id="rId2" tooltip="Persistent link using digital object identifier" display="https://doi.org/10.1016/j.pnsc.2012.03.002"/>
    <hyperlink ref="R3" r:id="rId3"/>
    <hyperlink ref="M2" r:id="rId4" display="https://sci-hub.ru/10.1016/0025-5408(81)90063-5"/>
    <hyperlink ref="M6" r:id="rId5"/>
    <hyperlink ref="M7" r:id="rId6"/>
    <hyperlink ref="M8" r:id="rId7"/>
    <hyperlink ref="I6" r:id="rId8" display="https://www.crystallography.net/cod/1544425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7"/>
  <sheetViews>
    <sheetView topLeftCell="J1" workbookViewId="0">
      <pane ySplit="1" topLeftCell="A109" activePane="bottomLeft" state="frozen"/>
      <selection pane="bottomLeft" activeCell="AD1" sqref="AD1:AD1048576"/>
    </sheetView>
  </sheetViews>
  <sheetFormatPr defaultRowHeight="14.4" x14ac:dyDescent="0.3"/>
  <cols>
    <col min="1" max="1" width="24.109375" style="2" customWidth="1"/>
    <col min="2" max="2" width="11.6640625" style="2" customWidth="1"/>
    <col min="3" max="3" width="16.6640625" style="2" customWidth="1"/>
    <col min="4" max="4" width="17.5546875" style="2" customWidth="1"/>
    <col min="5" max="5" width="12.88671875" style="2" customWidth="1"/>
    <col min="6" max="10" width="8.88671875" style="2"/>
    <col min="11" max="11" width="13.21875" style="2" customWidth="1"/>
    <col min="12" max="12" width="14.21875" style="2" customWidth="1"/>
    <col min="13" max="13" width="12.88671875" style="2" customWidth="1"/>
    <col min="14" max="14" width="16.44140625" style="2" customWidth="1"/>
    <col min="15" max="27" width="8.88671875" style="2"/>
    <col min="31" max="16384" width="8.88671875" style="2"/>
  </cols>
  <sheetData>
    <row r="1" spans="1:30" x14ac:dyDescent="0.3">
      <c r="A1" s="2" t="s">
        <v>113</v>
      </c>
      <c r="B1" s="21" t="s">
        <v>708</v>
      </c>
      <c r="C1" s="22" t="s">
        <v>921</v>
      </c>
      <c r="D1" s="2" t="s">
        <v>699</v>
      </c>
      <c r="E1" s="2" t="s">
        <v>909</v>
      </c>
      <c r="F1" s="2" t="s">
        <v>114</v>
      </c>
      <c r="G1" s="23" t="s">
        <v>546</v>
      </c>
      <c r="H1" s="24" t="s">
        <v>629</v>
      </c>
      <c r="I1" s="2" t="s">
        <v>534</v>
      </c>
      <c r="J1" s="2" t="s">
        <v>477</v>
      </c>
      <c r="K1" s="2" t="s">
        <v>478</v>
      </c>
      <c r="L1" s="2" t="s">
        <v>479</v>
      </c>
      <c r="M1" s="2" t="s">
        <v>448</v>
      </c>
      <c r="N1" s="2" t="s">
        <v>476</v>
      </c>
      <c r="O1" s="2" t="s">
        <v>493</v>
      </c>
      <c r="P1" s="2" t="s">
        <v>443</v>
      </c>
      <c r="Q1" s="2" t="s">
        <v>466</v>
      </c>
      <c r="R1" s="2" t="s">
        <v>459</v>
      </c>
      <c r="S1" s="2" t="s">
        <v>446</v>
      </c>
      <c r="T1" s="2" t="s">
        <v>447</v>
      </c>
      <c r="U1" s="2" t="s">
        <v>458</v>
      </c>
      <c r="V1" s="2" t="s">
        <v>455</v>
      </c>
      <c r="W1" s="2" t="s">
        <v>456</v>
      </c>
      <c r="X1" s="2" t="s">
        <v>447</v>
      </c>
      <c r="Y1" s="2" t="s">
        <v>458</v>
      </c>
      <c r="Z1" s="2" t="s">
        <v>455</v>
      </c>
      <c r="AA1" s="2" t="s">
        <v>456</v>
      </c>
      <c r="AB1" s="13" t="s">
        <v>1122</v>
      </c>
      <c r="AC1" s="13" t="s">
        <v>1124</v>
      </c>
      <c r="AD1" s="13" t="s">
        <v>1125</v>
      </c>
    </row>
    <row r="2" spans="1:30" x14ac:dyDescent="0.3">
      <c r="A2" s="2" t="s">
        <v>0</v>
      </c>
      <c r="B2" s="25" t="s">
        <v>709</v>
      </c>
      <c r="C2" s="25"/>
      <c r="F2" s="2">
        <v>3.5</v>
      </c>
      <c r="G2" s="26" t="s">
        <v>547</v>
      </c>
      <c r="H2" s="2" t="s">
        <v>630</v>
      </c>
      <c r="I2" s="2">
        <v>1</v>
      </c>
      <c r="Q2" s="2">
        <v>130</v>
      </c>
      <c r="AB2">
        <v>2.642962962962963</v>
      </c>
      <c r="AC2">
        <v>5.9587362692592576</v>
      </c>
      <c r="AD2">
        <v>34</v>
      </c>
    </row>
    <row r="3" spans="1:30" x14ac:dyDescent="0.3">
      <c r="A3" s="2" t="s">
        <v>1</v>
      </c>
      <c r="B3" s="25" t="s">
        <v>710</v>
      </c>
      <c r="C3" s="25"/>
      <c r="F3" s="2">
        <v>3.2</v>
      </c>
      <c r="G3" s="26" t="s">
        <v>548</v>
      </c>
      <c r="H3" s="2" t="s">
        <v>631</v>
      </c>
      <c r="I3" s="2">
        <v>1</v>
      </c>
      <c r="J3" s="2">
        <v>7.806</v>
      </c>
      <c r="K3" s="2">
        <v>7.6680000000000001</v>
      </c>
      <c r="L3" s="2">
        <v>21.54</v>
      </c>
      <c r="M3" s="2" t="s">
        <v>533</v>
      </c>
      <c r="N3" s="2">
        <v>2</v>
      </c>
      <c r="O3" s="2">
        <v>4</v>
      </c>
      <c r="Q3" s="2">
        <v>28</v>
      </c>
      <c r="AB3">
        <v>2.6545454545454539</v>
      </c>
      <c r="AC3">
        <v>5.9946911436363637</v>
      </c>
      <c r="AD3">
        <v>14</v>
      </c>
    </row>
    <row r="4" spans="1:30" x14ac:dyDescent="0.3">
      <c r="A4" s="2" t="s">
        <v>2</v>
      </c>
      <c r="B4" s="25" t="s">
        <v>711</v>
      </c>
      <c r="C4" s="25"/>
      <c r="F4" s="2">
        <v>3.35</v>
      </c>
      <c r="G4" s="26" t="s">
        <v>549</v>
      </c>
      <c r="H4" s="2">
        <v>-1</v>
      </c>
      <c r="I4" s="2">
        <v>1</v>
      </c>
      <c r="J4" s="2">
        <v>3.8849999999999998</v>
      </c>
      <c r="K4" s="2">
        <v>3.8849999999999998</v>
      </c>
      <c r="L4" s="2">
        <v>10.989000000000001</v>
      </c>
      <c r="M4" s="2" t="s">
        <v>449</v>
      </c>
      <c r="N4" s="2">
        <v>2</v>
      </c>
      <c r="O4" s="2">
        <v>2</v>
      </c>
      <c r="Q4" s="2">
        <v>60</v>
      </c>
      <c r="AB4">
        <v>2.6545454545454552</v>
      </c>
      <c r="AC4">
        <v>5.9865512095454543</v>
      </c>
      <c r="AD4">
        <v>14</v>
      </c>
    </row>
    <row r="5" spans="1:30" x14ac:dyDescent="0.3">
      <c r="A5" s="2" t="s">
        <v>3</v>
      </c>
      <c r="B5" s="25" t="s">
        <v>712</v>
      </c>
      <c r="C5" s="25"/>
      <c r="F5" s="2">
        <v>3.3</v>
      </c>
      <c r="G5" s="26" t="s">
        <v>550</v>
      </c>
      <c r="H5" s="2" t="s">
        <v>632</v>
      </c>
      <c r="I5" s="2">
        <v>1</v>
      </c>
      <c r="J5" s="2">
        <v>3.9049999999999998</v>
      </c>
      <c r="K5" s="2">
        <v>3.9049999999999998</v>
      </c>
      <c r="L5" s="2">
        <v>11.185</v>
      </c>
      <c r="M5" s="2" t="s">
        <v>449</v>
      </c>
      <c r="N5" s="2">
        <v>2</v>
      </c>
      <c r="O5" s="2">
        <v>2</v>
      </c>
      <c r="Q5" s="2">
        <v>12</v>
      </c>
      <c r="AB5">
        <v>2.6518181818181819</v>
      </c>
      <c r="AC5">
        <v>5.9730281035195452</v>
      </c>
      <c r="AD5">
        <v>14</v>
      </c>
    </row>
    <row r="6" spans="1:30" x14ac:dyDescent="0.3">
      <c r="A6" s="2" t="s">
        <v>4</v>
      </c>
      <c r="B6" s="25" t="s">
        <v>713</v>
      </c>
      <c r="C6" s="25"/>
      <c r="F6" s="2">
        <v>3.35</v>
      </c>
      <c r="G6" s="26" t="s">
        <v>551</v>
      </c>
      <c r="H6" s="2" t="s">
        <v>633</v>
      </c>
      <c r="I6" s="2">
        <v>1</v>
      </c>
      <c r="J6" s="2">
        <v>7.7270000000000003</v>
      </c>
      <c r="K6" s="2">
        <v>7.7270000000000003</v>
      </c>
      <c r="L6" s="2">
        <v>29.466000000000001</v>
      </c>
      <c r="M6" s="2" t="s">
        <v>462</v>
      </c>
      <c r="N6" s="2">
        <v>3</v>
      </c>
      <c r="O6" s="2">
        <v>6</v>
      </c>
      <c r="Q6" s="2">
        <v>14</v>
      </c>
      <c r="AB6">
        <v>2.6262500000000002</v>
      </c>
      <c r="AC6">
        <v>5.96680968125</v>
      </c>
      <c r="AD6">
        <v>20</v>
      </c>
    </row>
    <row r="7" spans="1:30" x14ac:dyDescent="0.3">
      <c r="A7" s="2" t="s">
        <v>5</v>
      </c>
      <c r="B7" s="25" t="s">
        <v>714</v>
      </c>
      <c r="C7" s="25"/>
      <c r="F7" s="2">
        <v>3.5</v>
      </c>
      <c r="G7" s="26" t="s">
        <v>552</v>
      </c>
      <c r="H7" s="2" t="s">
        <v>634</v>
      </c>
      <c r="I7" s="2">
        <v>1</v>
      </c>
      <c r="J7" s="2">
        <v>7.7249999999999996</v>
      </c>
      <c r="K7" s="2">
        <v>7.7249999999999996</v>
      </c>
      <c r="L7" s="2">
        <v>14.909000000000001</v>
      </c>
      <c r="M7" s="2" t="s">
        <v>461</v>
      </c>
      <c r="N7" s="2">
        <v>3</v>
      </c>
      <c r="O7" s="2">
        <v>3</v>
      </c>
      <c r="Q7" s="2">
        <v>3</v>
      </c>
      <c r="AB7">
        <v>2.6262500000000002</v>
      </c>
      <c r="AC7">
        <v>5.9612134765624996</v>
      </c>
      <c r="AD7">
        <v>20</v>
      </c>
    </row>
    <row r="8" spans="1:30" x14ac:dyDescent="0.3">
      <c r="A8" s="2" t="s">
        <v>6</v>
      </c>
      <c r="B8" s="25" t="s">
        <v>715</v>
      </c>
      <c r="C8" s="25"/>
      <c r="F8" s="2">
        <v>3.5</v>
      </c>
      <c r="G8" s="26" t="s">
        <v>553</v>
      </c>
      <c r="H8" s="2" t="s">
        <v>635</v>
      </c>
      <c r="I8" s="2">
        <v>1</v>
      </c>
      <c r="J8" s="2">
        <v>7.7270000000000003</v>
      </c>
      <c r="K8" s="2">
        <v>7.7270000000000003</v>
      </c>
      <c r="L8" s="2">
        <v>30.175999999999998</v>
      </c>
      <c r="M8" s="2" t="s">
        <v>462</v>
      </c>
      <c r="N8" s="2">
        <v>3</v>
      </c>
      <c r="O8" s="2">
        <v>6</v>
      </c>
      <c r="Q8" s="2">
        <v>2</v>
      </c>
      <c r="AB8">
        <v>2.6243750000000001</v>
      </c>
      <c r="AC8">
        <v>5.9519163411696878</v>
      </c>
      <c r="AD8">
        <v>20</v>
      </c>
    </row>
    <row r="9" spans="1:30" x14ac:dyDescent="0.3">
      <c r="A9" s="2" t="s">
        <v>7</v>
      </c>
      <c r="B9" s="25" t="s">
        <v>716</v>
      </c>
      <c r="C9" s="25"/>
      <c r="F9" s="2">
        <v>3.16</v>
      </c>
      <c r="G9" s="26">
        <v>-1</v>
      </c>
      <c r="H9" s="2">
        <v>-1</v>
      </c>
      <c r="I9" s="2">
        <v>1</v>
      </c>
      <c r="N9" s="2">
        <v>3</v>
      </c>
      <c r="Q9" s="2">
        <v>10</v>
      </c>
      <c r="AB9">
        <v>2.62</v>
      </c>
      <c r="AC9">
        <v>5.9423863675000002</v>
      </c>
      <c r="AD9">
        <v>20</v>
      </c>
    </row>
    <row r="10" spans="1:30" x14ac:dyDescent="0.3">
      <c r="A10" s="2" t="s">
        <v>465</v>
      </c>
      <c r="B10" s="25" t="s">
        <v>717</v>
      </c>
      <c r="C10" s="25"/>
      <c r="F10" s="2">
        <v>3.21</v>
      </c>
      <c r="G10" s="26">
        <v>-1</v>
      </c>
      <c r="H10" s="2">
        <v>-1</v>
      </c>
      <c r="I10" s="2">
        <v>1</v>
      </c>
      <c r="Q10" s="2">
        <v>5</v>
      </c>
      <c r="AB10">
        <v>2.612857142857143</v>
      </c>
      <c r="AC10">
        <v>5.9413964502380949</v>
      </c>
      <c r="AD10">
        <v>26</v>
      </c>
    </row>
    <row r="11" spans="1:30" x14ac:dyDescent="0.3">
      <c r="A11" s="2" t="s">
        <v>8</v>
      </c>
      <c r="B11" s="25" t="s">
        <v>718</v>
      </c>
      <c r="C11" s="25"/>
      <c r="F11" s="2">
        <v>3</v>
      </c>
      <c r="G11" s="26" t="s">
        <v>554</v>
      </c>
      <c r="H11" s="2" t="s">
        <v>636</v>
      </c>
      <c r="I11" s="2">
        <v>1</v>
      </c>
      <c r="N11" s="2" t="s">
        <v>469</v>
      </c>
      <c r="AB11">
        <v>2.8066666666666662</v>
      </c>
      <c r="AC11">
        <v>6.1769976</v>
      </c>
      <c r="AD11">
        <v>4</v>
      </c>
    </row>
    <row r="12" spans="1:30" x14ac:dyDescent="0.3">
      <c r="A12" s="2" t="s">
        <v>10</v>
      </c>
      <c r="B12" s="25" t="s">
        <v>719</v>
      </c>
      <c r="C12" s="25"/>
      <c r="F12" s="2">
        <v>3.9</v>
      </c>
      <c r="G12" s="26" t="s">
        <v>555</v>
      </c>
      <c r="H12" s="2">
        <v>-1</v>
      </c>
      <c r="J12" s="2">
        <v>3.8849999999999998</v>
      </c>
      <c r="K12" s="2">
        <v>3.8849999999999998</v>
      </c>
      <c r="L12" s="2">
        <v>11.12</v>
      </c>
      <c r="M12" s="2" t="s">
        <v>449</v>
      </c>
      <c r="N12" s="2">
        <v>2</v>
      </c>
      <c r="Q12" s="2">
        <v>19.5</v>
      </c>
      <c r="AB12">
        <v>2.6363636363636371</v>
      </c>
      <c r="AC12">
        <v>6.0044088459090901</v>
      </c>
      <c r="AD12">
        <v>14</v>
      </c>
    </row>
    <row r="13" spans="1:30" x14ac:dyDescent="0.3">
      <c r="A13" s="2" t="s">
        <v>11</v>
      </c>
      <c r="B13" s="25" t="s">
        <v>720</v>
      </c>
      <c r="C13" s="25"/>
      <c r="F13" s="2">
        <v>3.6</v>
      </c>
      <c r="G13" s="26">
        <f>G15</f>
        <v>-1</v>
      </c>
      <c r="H13" s="2">
        <v>-1</v>
      </c>
      <c r="N13" s="2">
        <v>2</v>
      </c>
      <c r="Q13" s="2">
        <v>18</v>
      </c>
      <c r="AB13">
        <v>2.6390909090909092</v>
      </c>
      <c r="AC13">
        <v>5.9791810459090904</v>
      </c>
      <c r="AD13">
        <v>14</v>
      </c>
    </row>
    <row r="14" spans="1:30" x14ac:dyDescent="0.3">
      <c r="A14" s="2" t="s">
        <v>12</v>
      </c>
      <c r="B14" s="25" t="s">
        <v>721</v>
      </c>
      <c r="C14" s="25"/>
      <c r="F14" s="2">
        <v>4.2</v>
      </c>
      <c r="G14" s="26">
        <v>-1</v>
      </c>
      <c r="H14" s="2">
        <v>-1</v>
      </c>
      <c r="N14" s="2">
        <v>2</v>
      </c>
      <c r="Q14" s="2">
        <v>21</v>
      </c>
      <c r="AB14">
        <v>2.64</v>
      </c>
      <c r="AC14">
        <v>5.9811382595454541</v>
      </c>
      <c r="AD14">
        <v>14</v>
      </c>
    </row>
    <row r="15" spans="1:30" x14ac:dyDescent="0.3">
      <c r="A15" s="2" t="s">
        <v>13</v>
      </c>
      <c r="B15" s="25" t="s">
        <v>722</v>
      </c>
      <c r="C15" s="25"/>
      <c r="F15" s="2">
        <v>4.2</v>
      </c>
      <c r="G15" s="26">
        <v>-1</v>
      </c>
      <c r="H15" s="2">
        <v>-1</v>
      </c>
      <c r="N15" s="2">
        <v>2</v>
      </c>
      <c r="Q15" s="2">
        <v>21</v>
      </c>
      <c r="AB15">
        <v>2.642727272727273</v>
      </c>
      <c r="AC15">
        <v>5.9894662913636356</v>
      </c>
      <c r="AD15">
        <v>14</v>
      </c>
    </row>
    <row r="16" spans="1:30" x14ac:dyDescent="0.3">
      <c r="A16" s="2" t="s">
        <v>14</v>
      </c>
      <c r="B16" s="25" t="s">
        <v>723</v>
      </c>
      <c r="C16" s="25"/>
      <c r="F16" s="2">
        <v>4</v>
      </c>
      <c r="G16" s="26" t="s">
        <v>556</v>
      </c>
      <c r="H16" s="2" t="s">
        <v>637</v>
      </c>
      <c r="AB16">
        <v>2.7377777777777781</v>
      </c>
      <c r="AC16">
        <v>6.2421139038888889</v>
      </c>
      <c r="AD16">
        <v>12</v>
      </c>
    </row>
    <row r="17" spans="1:30" x14ac:dyDescent="0.3">
      <c r="A17" s="2" t="s">
        <v>15</v>
      </c>
      <c r="B17" s="25" t="s">
        <v>724</v>
      </c>
      <c r="C17" s="25"/>
      <c r="F17" s="2">
        <v>4.4000000000000004</v>
      </c>
      <c r="G17" s="26" t="s">
        <v>557</v>
      </c>
      <c r="H17" s="2" t="s">
        <v>638</v>
      </c>
      <c r="AB17">
        <v>2.7322222222222221</v>
      </c>
      <c r="AC17">
        <v>6.2204042916666662</v>
      </c>
      <c r="AD17">
        <v>12</v>
      </c>
    </row>
    <row r="18" spans="1:30" x14ac:dyDescent="0.3">
      <c r="A18" s="2" t="s">
        <v>16</v>
      </c>
      <c r="B18" s="25" t="s">
        <v>725</v>
      </c>
      <c r="C18" s="25"/>
      <c r="F18" s="2">
        <v>4.0999999999999996</v>
      </c>
      <c r="G18" s="26" t="s">
        <v>558</v>
      </c>
      <c r="H18" s="2" t="s">
        <v>639</v>
      </c>
      <c r="AB18">
        <v>2.7255555555555548</v>
      </c>
      <c r="AC18">
        <v>6.1987019111111108</v>
      </c>
      <c r="AD18">
        <v>12</v>
      </c>
    </row>
    <row r="19" spans="1:30" x14ac:dyDescent="0.3">
      <c r="A19" s="2" t="s">
        <v>17</v>
      </c>
      <c r="B19" s="25" t="s">
        <v>726</v>
      </c>
      <c r="C19" s="25"/>
      <c r="F19" s="2">
        <v>3.67</v>
      </c>
      <c r="G19" s="26" t="s">
        <v>559</v>
      </c>
      <c r="H19" s="2" t="s">
        <v>640</v>
      </c>
      <c r="J19" s="2">
        <v>5.4669999999999996</v>
      </c>
      <c r="K19" s="2">
        <v>5.4269999999999996</v>
      </c>
      <c r="L19" s="2">
        <v>24.931000000000001</v>
      </c>
      <c r="M19" s="2" t="s">
        <v>460</v>
      </c>
      <c r="N19" s="2">
        <v>2</v>
      </c>
      <c r="P19" s="2">
        <v>1.96</v>
      </c>
      <c r="Q19" s="2">
        <v>1500</v>
      </c>
      <c r="AB19">
        <v>2.785714285714286</v>
      </c>
      <c r="AC19">
        <v>6.216117408214286</v>
      </c>
      <c r="AD19">
        <v>18</v>
      </c>
    </row>
    <row r="20" spans="1:30" x14ac:dyDescent="0.3">
      <c r="A20" s="2" t="s">
        <v>51</v>
      </c>
      <c r="B20" s="25" t="s">
        <v>727</v>
      </c>
      <c r="C20" s="25"/>
      <c r="F20" s="2">
        <v>3.64</v>
      </c>
      <c r="G20" s="26" t="s">
        <v>560</v>
      </c>
      <c r="H20" s="2" t="s">
        <v>641</v>
      </c>
      <c r="J20" s="2">
        <v>5.4729999999999999</v>
      </c>
      <c r="K20" s="2">
        <v>5.5269999999999992</v>
      </c>
      <c r="L20" s="2">
        <v>25.030999999999999</v>
      </c>
      <c r="M20" s="2" t="s">
        <v>460</v>
      </c>
      <c r="N20" s="2">
        <v>2</v>
      </c>
      <c r="P20" s="2">
        <v>2.36</v>
      </c>
      <c r="Q20" s="2">
        <v>11299.999999999998</v>
      </c>
      <c r="AB20">
        <v>2.7821428571428579</v>
      </c>
      <c r="AC20">
        <v>6.2021612289285706</v>
      </c>
      <c r="AD20">
        <v>18</v>
      </c>
    </row>
    <row r="21" spans="1:30" x14ac:dyDescent="0.3">
      <c r="A21" s="2" t="s">
        <v>18</v>
      </c>
      <c r="B21" s="25" t="s">
        <v>728</v>
      </c>
      <c r="C21" s="25"/>
      <c r="F21" s="2">
        <v>3.52</v>
      </c>
      <c r="G21" s="26" t="s">
        <v>561</v>
      </c>
      <c r="H21" s="2" t="s">
        <v>642</v>
      </c>
      <c r="J21" s="2">
        <v>3.9539999999999997</v>
      </c>
      <c r="K21" s="2">
        <v>3.9539999999999997</v>
      </c>
      <c r="L21" s="2">
        <v>25.487000000000002</v>
      </c>
      <c r="M21" s="2" t="s">
        <v>450</v>
      </c>
      <c r="N21" s="2">
        <v>2</v>
      </c>
      <c r="P21" s="2">
        <v>2.1800000000000002</v>
      </c>
      <c r="Q21" s="2">
        <v>550</v>
      </c>
      <c r="AB21">
        <v>2.777857142857143</v>
      </c>
      <c r="AC21">
        <v>6.1882096985714297</v>
      </c>
      <c r="AD21">
        <v>18</v>
      </c>
    </row>
    <row r="22" spans="1:30" x14ac:dyDescent="0.3">
      <c r="A22" s="2" t="s">
        <v>19</v>
      </c>
      <c r="B22" s="25" t="s">
        <v>729</v>
      </c>
      <c r="C22" s="25"/>
      <c r="F22" s="2">
        <v>3.46</v>
      </c>
      <c r="G22" s="26" t="s">
        <v>562</v>
      </c>
      <c r="H22" s="2">
        <v>-1</v>
      </c>
      <c r="J22" s="2" t="s">
        <v>474</v>
      </c>
      <c r="K22" s="2" t="s">
        <v>474</v>
      </c>
      <c r="L22" s="2" t="s">
        <v>474</v>
      </c>
      <c r="M22" s="2" t="s">
        <v>460</v>
      </c>
      <c r="N22" s="2">
        <v>2</v>
      </c>
      <c r="Q22" s="2">
        <v>580</v>
      </c>
      <c r="AB22">
        <v>2.8</v>
      </c>
      <c r="AC22">
        <v>6.2020864082142868</v>
      </c>
      <c r="AD22">
        <v>18</v>
      </c>
    </row>
    <row r="23" spans="1:30" x14ac:dyDescent="0.3">
      <c r="A23" s="2" t="s">
        <v>20</v>
      </c>
      <c r="B23" s="25" t="s">
        <v>730</v>
      </c>
      <c r="C23" s="25"/>
      <c r="F23" s="2">
        <v>3.43</v>
      </c>
      <c r="G23" s="26" t="s">
        <v>563</v>
      </c>
      <c r="H23" s="2" t="s">
        <v>643</v>
      </c>
      <c r="J23" s="2" t="s">
        <v>474</v>
      </c>
      <c r="K23" s="2" t="s">
        <v>474</v>
      </c>
      <c r="L23" s="2" t="s">
        <v>474</v>
      </c>
      <c r="M23" s="2" t="s">
        <v>460</v>
      </c>
      <c r="N23" s="2">
        <v>2</v>
      </c>
      <c r="Q23" s="2">
        <v>3660</v>
      </c>
      <c r="AB23">
        <v>2.7964285714285722</v>
      </c>
      <c r="AC23">
        <v>6.1881302289285713</v>
      </c>
      <c r="AD23">
        <v>18</v>
      </c>
    </row>
    <row r="24" spans="1:30" x14ac:dyDescent="0.3">
      <c r="A24" s="2" t="s">
        <v>21</v>
      </c>
      <c r="B24" s="25" t="s">
        <v>731</v>
      </c>
      <c r="C24" s="25"/>
      <c r="F24" s="2">
        <v>3.3</v>
      </c>
      <c r="G24" s="26" t="s">
        <v>564</v>
      </c>
      <c r="H24" s="2" t="s">
        <v>644</v>
      </c>
      <c r="J24" s="2" t="s">
        <v>474</v>
      </c>
      <c r="K24" s="2" t="s">
        <v>474</v>
      </c>
      <c r="L24" s="2" t="s">
        <v>474</v>
      </c>
      <c r="M24" s="2" t="s">
        <v>450</v>
      </c>
      <c r="N24" s="2">
        <v>2</v>
      </c>
      <c r="Q24" s="2">
        <v>1130</v>
      </c>
      <c r="AB24">
        <v>2.7921428571428568</v>
      </c>
      <c r="AC24">
        <v>6.1741786985714304</v>
      </c>
      <c r="AD24">
        <v>18</v>
      </c>
    </row>
    <row r="25" spans="1:30" x14ac:dyDescent="0.3">
      <c r="A25" s="2" t="s">
        <v>22</v>
      </c>
      <c r="B25" s="25" t="s">
        <v>905</v>
      </c>
      <c r="C25" s="25"/>
      <c r="F25" s="2">
        <v>2.74</v>
      </c>
      <c r="G25" s="26">
        <v>-1</v>
      </c>
      <c r="H25" s="2">
        <v>-1</v>
      </c>
      <c r="N25" s="2" t="s">
        <v>474</v>
      </c>
      <c r="Q25" s="2">
        <v>38.960999999999999</v>
      </c>
      <c r="S25" s="2">
        <v>1</v>
      </c>
      <c r="T25" s="2">
        <v>1</v>
      </c>
      <c r="X25" s="2">
        <v>1</v>
      </c>
      <c r="AB25">
        <v>2.9058571428571431</v>
      </c>
      <c r="AC25">
        <v>6.2676757950000006</v>
      </c>
      <c r="AD25">
        <v>18</v>
      </c>
    </row>
    <row r="26" spans="1:30" x14ac:dyDescent="0.3">
      <c r="A26" s="2" t="s">
        <v>23</v>
      </c>
      <c r="B26" s="25" t="s">
        <v>906</v>
      </c>
      <c r="C26" s="25"/>
      <c r="F26" s="2">
        <v>2.74</v>
      </c>
      <c r="G26" s="26">
        <v>-1</v>
      </c>
      <c r="H26" s="2">
        <v>-1</v>
      </c>
      <c r="N26" s="2" t="s">
        <v>474</v>
      </c>
      <c r="Q26" s="2">
        <v>50.949000000000005</v>
      </c>
      <c r="S26" s="2">
        <v>1</v>
      </c>
      <c r="T26" s="2">
        <v>1</v>
      </c>
      <c r="X26" s="2">
        <v>1</v>
      </c>
      <c r="AB26">
        <v>2.903142857142857</v>
      </c>
      <c r="AC26">
        <v>6.2658828646428582</v>
      </c>
      <c r="AD26">
        <v>18</v>
      </c>
    </row>
    <row r="27" spans="1:30" x14ac:dyDescent="0.3">
      <c r="A27" s="2" t="s">
        <v>24</v>
      </c>
      <c r="B27" s="25" t="s">
        <v>907</v>
      </c>
      <c r="C27" s="25"/>
      <c r="F27" s="2">
        <v>2.75</v>
      </c>
      <c r="G27" s="26">
        <v>-1</v>
      </c>
      <c r="H27" s="2">
        <v>-1</v>
      </c>
      <c r="N27" s="2" t="s">
        <v>474</v>
      </c>
      <c r="Q27" s="2">
        <v>30.303000000000001</v>
      </c>
      <c r="S27" s="2">
        <v>1</v>
      </c>
      <c r="T27" s="2">
        <v>1</v>
      </c>
      <c r="X27" s="2">
        <v>1</v>
      </c>
      <c r="AB27">
        <v>2.9004285714285718</v>
      </c>
      <c r="AC27">
        <v>6.2640899342857157</v>
      </c>
      <c r="AD27">
        <v>18</v>
      </c>
    </row>
    <row r="28" spans="1:30" x14ac:dyDescent="0.3">
      <c r="A28" s="2" t="s">
        <v>25</v>
      </c>
      <c r="B28" s="25" t="s">
        <v>732</v>
      </c>
      <c r="C28" s="25"/>
      <c r="F28" s="2">
        <v>2.88</v>
      </c>
      <c r="G28" s="26" t="s">
        <v>565</v>
      </c>
      <c r="H28" s="2" t="s">
        <v>645</v>
      </c>
      <c r="J28" s="2">
        <v>5.4960000000000004</v>
      </c>
      <c r="K28" s="2">
        <v>5.4960000000000004</v>
      </c>
      <c r="L28" s="2">
        <v>25.55</v>
      </c>
      <c r="M28" s="2" t="s">
        <v>460</v>
      </c>
      <c r="N28" s="2">
        <v>4</v>
      </c>
      <c r="Q28" s="2">
        <v>25.308</v>
      </c>
      <c r="S28" s="2">
        <v>1</v>
      </c>
      <c r="T28" s="2">
        <v>1</v>
      </c>
      <c r="X28" s="2">
        <v>1</v>
      </c>
      <c r="AB28">
        <v>2.895</v>
      </c>
      <c r="AC28">
        <v>6.260504073571429</v>
      </c>
      <c r="AD28">
        <v>18</v>
      </c>
    </row>
    <row r="29" spans="1:30" x14ac:dyDescent="0.3">
      <c r="A29" s="2" t="s">
        <v>26</v>
      </c>
      <c r="B29" s="25" t="s">
        <v>908</v>
      </c>
      <c r="C29" s="25"/>
      <c r="F29" s="2">
        <v>2.91</v>
      </c>
      <c r="G29" s="26">
        <v>-1</v>
      </c>
      <c r="H29" s="2">
        <v>-1</v>
      </c>
      <c r="N29" s="2" t="s">
        <v>474</v>
      </c>
      <c r="Q29" s="2">
        <v>9.3239999999999998</v>
      </c>
      <c r="S29" s="2">
        <v>1</v>
      </c>
      <c r="T29" s="2">
        <v>1</v>
      </c>
      <c r="X29" s="2">
        <v>1</v>
      </c>
      <c r="AB29">
        <v>2.894571428571429</v>
      </c>
      <c r="AC29">
        <v>6.2577448164285716</v>
      </c>
      <c r="AD29">
        <v>18</v>
      </c>
    </row>
    <row r="30" spans="1:30" x14ac:dyDescent="0.3">
      <c r="A30" s="2" t="s">
        <v>8</v>
      </c>
      <c r="B30" s="25" t="s">
        <v>718</v>
      </c>
      <c r="C30" s="25"/>
      <c r="D30" s="2" t="s">
        <v>700</v>
      </c>
      <c r="E30" s="2" t="s">
        <v>1097</v>
      </c>
      <c r="F30" s="2">
        <v>2.73</v>
      </c>
      <c r="G30" s="26" t="s">
        <v>554</v>
      </c>
      <c r="H30" s="2" t="s">
        <v>636</v>
      </c>
      <c r="N30" s="2" t="s">
        <v>474</v>
      </c>
      <c r="Q30" s="2">
        <v>0</v>
      </c>
      <c r="S30" s="2">
        <v>1</v>
      </c>
      <c r="T30" s="2">
        <v>1</v>
      </c>
      <c r="X30" s="2">
        <v>1</v>
      </c>
      <c r="AB30">
        <v>2.8066666666666662</v>
      </c>
      <c r="AC30">
        <v>6.1769976</v>
      </c>
      <c r="AD30">
        <v>4</v>
      </c>
    </row>
    <row r="31" spans="1:30" x14ac:dyDescent="0.3">
      <c r="A31" s="2" t="s">
        <v>10</v>
      </c>
      <c r="B31" s="25" t="s">
        <v>719</v>
      </c>
      <c r="C31" s="25"/>
      <c r="F31" s="2">
        <v>3.9</v>
      </c>
      <c r="G31" s="26" t="s">
        <v>555</v>
      </c>
      <c r="H31" s="2">
        <v>-1</v>
      </c>
      <c r="J31" s="2">
        <v>3.8849999999999998</v>
      </c>
      <c r="K31" s="2">
        <v>3.8849999999999998</v>
      </c>
      <c r="L31" s="2">
        <v>11.12</v>
      </c>
      <c r="M31" s="2" t="s">
        <v>449</v>
      </c>
      <c r="N31" s="2">
        <v>2</v>
      </c>
      <c r="P31" s="2" t="s">
        <v>474</v>
      </c>
      <c r="Q31" s="2" t="s">
        <v>474</v>
      </c>
      <c r="T31" s="2" t="s">
        <v>474</v>
      </c>
      <c r="X31" s="2" t="s">
        <v>474</v>
      </c>
      <c r="AB31">
        <v>2.6363636363636371</v>
      </c>
      <c r="AC31">
        <v>6.0044088459090901</v>
      </c>
      <c r="AD31">
        <v>14</v>
      </c>
    </row>
    <row r="32" spans="1:30" x14ac:dyDescent="0.3">
      <c r="A32" s="2" t="s">
        <v>11</v>
      </c>
      <c r="B32" s="25" t="s">
        <v>720</v>
      </c>
      <c r="C32" s="25"/>
      <c r="F32" s="2">
        <v>3.5</v>
      </c>
      <c r="G32" s="26">
        <v>-1</v>
      </c>
      <c r="H32" s="2">
        <v>-1</v>
      </c>
      <c r="J32" s="2">
        <v>3.8839999999999999</v>
      </c>
      <c r="K32" s="2">
        <v>3.8839999999999999</v>
      </c>
      <c r="L32" s="2">
        <v>11.12</v>
      </c>
      <c r="M32" s="2" t="s">
        <v>449</v>
      </c>
      <c r="N32" s="2">
        <v>2</v>
      </c>
      <c r="P32" s="2" t="s">
        <v>474</v>
      </c>
      <c r="Q32" s="2" t="s">
        <v>474</v>
      </c>
      <c r="T32" s="2" t="s">
        <v>474</v>
      </c>
      <c r="X32" s="2" t="s">
        <v>474</v>
      </c>
      <c r="AB32">
        <v>2.6390909090909092</v>
      </c>
      <c r="AC32">
        <v>5.9791810459090904</v>
      </c>
      <c r="AD32">
        <v>14</v>
      </c>
    </row>
    <row r="33" spans="1:30" x14ac:dyDescent="0.3">
      <c r="A33" s="2" t="s">
        <v>12</v>
      </c>
      <c r="B33" s="25" t="s">
        <v>721</v>
      </c>
      <c r="C33" s="25"/>
      <c r="F33" s="2">
        <v>3.8</v>
      </c>
      <c r="G33" s="26">
        <v>-1</v>
      </c>
      <c r="H33" s="2">
        <v>-1</v>
      </c>
      <c r="J33" s="2">
        <v>3.8460000000000001</v>
      </c>
      <c r="K33" s="2">
        <v>3.8460000000000001</v>
      </c>
      <c r="L33" s="2">
        <v>11.1</v>
      </c>
      <c r="M33" s="2" t="s">
        <v>449</v>
      </c>
      <c r="N33" s="2">
        <v>2</v>
      </c>
      <c r="P33" s="2" t="s">
        <v>474</v>
      </c>
      <c r="Q33" s="2" t="s">
        <v>474</v>
      </c>
      <c r="T33" s="2" t="s">
        <v>474</v>
      </c>
      <c r="X33" s="2" t="s">
        <v>474</v>
      </c>
      <c r="AB33">
        <v>2.64</v>
      </c>
      <c r="AC33">
        <v>5.9811382595454541</v>
      </c>
      <c r="AD33">
        <v>14</v>
      </c>
    </row>
    <row r="34" spans="1:30" x14ac:dyDescent="0.3">
      <c r="A34" s="2" t="s">
        <v>13</v>
      </c>
      <c r="B34" s="25" t="s">
        <v>722</v>
      </c>
      <c r="C34" s="25"/>
      <c r="F34" s="2">
        <v>3.8</v>
      </c>
      <c r="G34" s="26">
        <v>-1</v>
      </c>
      <c r="H34" s="2">
        <v>-1</v>
      </c>
      <c r="J34" s="2">
        <v>3.8420000000000001</v>
      </c>
      <c r="K34" s="2">
        <v>3.8420000000000001</v>
      </c>
      <c r="L34" s="2">
        <v>11.11</v>
      </c>
      <c r="M34" s="2" t="s">
        <v>449</v>
      </c>
      <c r="N34" s="2">
        <v>2</v>
      </c>
      <c r="P34" s="2" t="s">
        <v>474</v>
      </c>
      <c r="Q34" s="2" t="s">
        <v>474</v>
      </c>
      <c r="T34" s="2" t="s">
        <v>474</v>
      </c>
      <c r="X34" s="2" t="s">
        <v>474</v>
      </c>
      <c r="AB34">
        <v>2.642727272727273</v>
      </c>
      <c r="AC34">
        <v>5.9894662913636356</v>
      </c>
      <c r="AD34">
        <v>14</v>
      </c>
    </row>
    <row r="35" spans="1:30" x14ac:dyDescent="0.3">
      <c r="A35" s="2" t="s">
        <v>30</v>
      </c>
      <c r="B35" s="25" t="s">
        <v>733</v>
      </c>
      <c r="C35" s="25"/>
      <c r="F35" s="2">
        <v>3.36</v>
      </c>
      <c r="G35" s="26">
        <v>-1</v>
      </c>
      <c r="H35" s="2" t="s">
        <v>646</v>
      </c>
      <c r="J35" s="2">
        <v>5.4324000000000003</v>
      </c>
      <c r="K35" s="2">
        <v>5.4151999999999996</v>
      </c>
      <c r="L35" s="2">
        <v>40.78</v>
      </c>
      <c r="N35" s="2" t="s">
        <v>474</v>
      </c>
      <c r="Q35" s="2">
        <v>0</v>
      </c>
      <c r="T35" s="2">
        <v>1</v>
      </c>
      <c r="X35" s="2">
        <v>1</v>
      </c>
      <c r="AB35">
        <v>2.7850000000000001</v>
      </c>
      <c r="AC35">
        <v>6.1010684060416667</v>
      </c>
      <c r="AD35">
        <v>30</v>
      </c>
    </row>
    <row r="36" spans="1:30" x14ac:dyDescent="0.3">
      <c r="A36" s="2" t="s">
        <v>31</v>
      </c>
      <c r="B36" s="25" t="s">
        <v>734</v>
      </c>
      <c r="C36" s="25"/>
      <c r="F36" s="2">
        <v>3.02</v>
      </c>
      <c r="G36" s="26">
        <v>-1</v>
      </c>
      <c r="H36" s="2">
        <v>-1</v>
      </c>
      <c r="J36" s="2" t="s">
        <v>474</v>
      </c>
      <c r="K36" s="2" t="s">
        <v>474</v>
      </c>
      <c r="L36" s="2" t="s">
        <v>474</v>
      </c>
      <c r="N36" s="2" t="s">
        <v>474</v>
      </c>
      <c r="Q36" s="2">
        <v>37.333333333333336</v>
      </c>
      <c r="T36" s="2">
        <v>1</v>
      </c>
      <c r="X36" s="2">
        <v>1</v>
      </c>
      <c r="AB36">
        <v>2.840416666666667</v>
      </c>
      <c r="AC36">
        <v>6.1351453775000007</v>
      </c>
      <c r="AD36">
        <v>30</v>
      </c>
    </row>
    <row r="37" spans="1:30" x14ac:dyDescent="0.3">
      <c r="A37" s="2" t="s">
        <v>19</v>
      </c>
      <c r="B37" s="25" t="s">
        <v>729</v>
      </c>
      <c r="C37" s="25"/>
      <c r="F37" s="2">
        <v>3.18</v>
      </c>
      <c r="G37" s="26" t="s">
        <v>562</v>
      </c>
      <c r="H37" s="2">
        <v>-1</v>
      </c>
      <c r="J37" s="2" t="s">
        <v>474</v>
      </c>
      <c r="K37" s="2" t="s">
        <v>474</v>
      </c>
      <c r="L37" s="2" t="s">
        <v>474</v>
      </c>
      <c r="N37" s="2">
        <v>2</v>
      </c>
      <c r="Q37" s="2">
        <v>0</v>
      </c>
      <c r="AB37">
        <v>2.8</v>
      </c>
      <c r="AC37">
        <v>6.2020864082142868</v>
      </c>
      <c r="AD37">
        <v>18</v>
      </c>
    </row>
    <row r="38" spans="1:30" x14ac:dyDescent="0.3">
      <c r="A38" s="2" t="s">
        <v>25</v>
      </c>
      <c r="B38" s="25" t="s">
        <v>732</v>
      </c>
      <c r="C38" s="25"/>
      <c r="F38" s="2">
        <v>2.88</v>
      </c>
      <c r="G38" s="26" t="s">
        <v>565</v>
      </c>
      <c r="H38" s="2" t="s">
        <v>645</v>
      </c>
      <c r="J38" s="2" t="s">
        <v>474</v>
      </c>
      <c r="K38" s="2" t="s">
        <v>474</v>
      </c>
      <c r="L38" s="2" t="s">
        <v>474</v>
      </c>
      <c r="N38" s="2">
        <v>2</v>
      </c>
      <c r="Q38" s="2">
        <v>10.666666666666668</v>
      </c>
      <c r="AB38">
        <v>2.895</v>
      </c>
      <c r="AC38">
        <v>6.260504073571429</v>
      </c>
      <c r="AD38">
        <v>18</v>
      </c>
    </row>
    <row r="39" spans="1:30" x14ac:dyDescent="0.3">
      <c r="A39" s="2" t="s">
        <v>32</v>
      </c>
      <c r="B39" s="25" t="s">
        <v>910</v>
      </c>
      <c r="C39" s="25"/>
      <c r="F39" s="2">
        <v>3.44</v>
      </c>
      <c r="G39" s="26">
        <v>-1</v>
      </c>
      <c r="H39" s="2">
        <v>-1</v>
      </c>
      <c r="J39" s="2">
        <v>3.9</v>
      </c>
      <c r="K39" s="2">
        <v>3.9</v>
      </c>
      <c r="L39" s="2">
        <v>29.65</v>
      </c>
      <c r="M39" s="2" t="s">
        <v>482</v>
      </c>
      <c r="N39" s="2" t="s">
        <v>474</v>
      </c>
      <c r="Q39" s="2">
        <v>0</v>
      </c>
      <c r="T39" s="2">
        <v>1</v>
      </c>
      <c r="X39" s="2">
        <v>1</v>
      </c>
      <c r="AB39">
        <v>2.6877419354838712</v>
      </c>
      <c r="AC39">
        <v>6.0811360720967738</v>
      </c>
      <c r="AD39">
        <v>20</v>
      </c>
    </row>
    <row r="40" spans="1:30" x14ac:dyDescent="0.3">
      <c r="A40" s="2" t="s">
        <v>1004</v>
      </c>
      <c r="B40" s="27" t="s">
        <v>1005</v>
      </c>
      <c r="C40" s="25"/>
      <c r="F40" s="2">
        <v>3.09</v>
      </c>
      <c r="G40" s="26">
        <v>-1</v>
      </c>
      <c r="H40" s="2">
        <v>-1</v>
      </c>
      <c r="J40" s="2" t="s">
        <v>474</v>
      </c>
      <c r="K40" s="2" t="s">
        <v>474</v>
      </c>
      <c r="L40" s="2" t="s">
        <v>474</v>
      </c>
      <c r="N40" s="2" t="s">
        <v>474</v>
      </c>
      <c r="Q40" s="2">
        <v>0</v>
      </c>
      <c r="T40" s="2">
        <v>1</v>
      </c>
      <c r="X40" s="2">
        <v>1</v>
      </c>
      <c r="AB40">
        <v>2.7520967741935478</v>
      </c>
      <c r="AC40">
        <v>6.1207093292741934</v>
      </c>
      <c r="AD40">
        <v>20</v>
      </c>
    </row>
    <row r="41" spans="1:30" x14ac:dyDescent="0.3">
      <c r="A41" s="2" t="s">
        <v>33</v>
      </c>
      <c r="B41" s="25" t="s">
        <v>911</v>
      </c>
      <c r="C41" s="25"/>
      <c r="F41" s="2">
        <v>3.06</v>
      </c>
      <c r="G41" s="26">
        <v>-1</v>
      </c>
      <c r="H41" s="2">
        <v>-1</v>
      </c>
      <c r="J41" s="2" t="s">
        <v>474</v>
      </c>
      <c r="K41" s="2" t="s">
        <v>474</v>
      </c>
      <c r="L41" s="2" t="s">
        <v>474</v>
      </c>
      <c r="N41" s="2" t="s">
        <v>474</v>
      </c>
      <c r="Q41" s="2">
        <v>0</v>
      </c>
      <c r="T41" s="2">
        <v>1</v>
      </c>
      <c r="X41" s="2">
        <v>1</v>
      </c>
      <c r="AB41">
        <v>2.7669354838709679</v>
      </c>
      <c r="AC41">
        <v>6.1375918448387097</v>
      </c>
      <c r="AD41">
        <v>20</v>
      </c>
    </row>
    <row r="42" spans="1:30" x14ac:dyDescent="0.3">
      <c r="A42" s="2" t="s">
        <v>34</v>
      </c>
      <c r="B42" s="25" t="s">
        <v>735</v>
      </c>
      <c r="C42" s="25"/>
      <c r="F42" s="2">
        <v>3.31</v>
      </c>
      <c r="G42" s="26" t="s">
        <v>566</v>
      </c>
      <c r="H42" s="2" t="s">
        <v>647</v>
      </c>
      <c r="J42" s="2">
        <v>3.9</v>
      </c>
      <c r="K42" s="2">
        <v>3.9</v>
      </c>
      <c r="L42" s="2">
        <v>29.65</v>
      </c>
      <c r="M42" s="2" t="s">
        <v>450</v>
      </c>
      <c r="N42" s="2" t="s">
        <v>474</v>
      </c>
      <c r="Q42" s="2">
        <v>0</v>
      </c>
      <c r="T42" s="2">
        <v>1</v>
      </c>
      <c r="X42" s="2">
        <v>1</v>
      </c>
      <c r="AB42">
        <v>2.500833333333333</v>
      </c>
      <c r="AC42">
        <v>5.6917605187500007</v>
      </c>
      <c r="AD42">
        <v>14</v>
      </c>
    </row>
    <row r="43" spans="1:30" x14ac:dyDescent="0.3">
      <c r="A43" s="2" t="s">
        <v>35</v>
      </c>
      <c r="B43" s="25" t="s">
        <v>736</v>
      </c>
      <c r="C43" s="25"/>
      <c r="F43" s="2">
        <v>2.98</v>
      </c>
      <c r="G43" s="26" t="s">
        <v>567</v>
      </c>
      <c r="H43" s="2" t="s">
        <v>648</v>
      </c>
      <c r="J43" s="2" t="s">
        <v>474</v>
      </c>
      <c r="K43" s="2" t="s">
        <v>474</v>
      </c>
      <c r="L43" s="2" t="s">
        <v>474</v>
      </c>
      <c r="M43" s="2" t="s">
        <v>450</v>
      </c>
      <c r="N43" s="2" t="s">
        <v>474</v>
      </c>
      <c r="Q43" s="2">
        <v>42</v>
      </c>
      <c r="T43" s="2">
        <v>1</v>
      </c>
      <c r="X43" s="2">
        <v>1</v>
      </c>
      <c r="AB43">
        <v>2.8380000000000001</v>
      </c>
      <c r="AC43">
        <v>5.9914547000000002</v>
      </c>
      <c r="AD43">
        <v>6</v>
      </c>
    </row>
    <row r="44" spans="1:30" x14ac:dyDescent="0.3">
      <c r="A44" s="2" t="s">
        <v>37</v>
      </c>
      <c r="B44" s="25" t="s">
        <v>737</v>
      </c>
      <c r="C44" s="25"/>
      <c r="F44" s="2">
        <v>4.04</v>
      </c>
      <c r="G44" s="26" t="s">
        <v>568</v>
      </c>
      <c r="H44" s="2" t="s">
        <v>649</v>
      </c>
      <c r="N44" s="2" t="s">
        <v>474</v>
      </c>
      <c r="P44" s="2">
        <v>1</v>
      </c>
      <c r="Q44" s="2" t="s">
        <v>474</v>
      </c>
      <c r="T44" s="2">
        <v>1</v>
      </c>
      <c r="X44" s="2">
        <v>1</v>
      </c>
      <c r="AB44">
        <v>2.614583333333333</v>
      </c>
      <c r="AC44">
        <v>5.9505645781250003</v>
      </c>
      <c r="AD44">
        <v>30</v>
      </c>
    </row>
    <row r="45" spans="1:30" x14ac:dyDescent="0.3">
      <c r="A45" s="2" t="s">
        <v>38</v>
      </c>
      <c r="B45" s="25" t="s">
        <v>738</v>
      </c>
      <c r="C45" s="25"/>
      <c r="F45" s="2">
        <v>3.91</v>
      </c>
      <c r="G45" s="26" t="s">
        <v>569</v>
      </c>
      <c r="H45" s="2" t="s">
        <v>650</v>
      </c>
      <c r="N45" s="2" t="s">
        <v>474</v>
      </c>
      <c r="P45" s="2">
        <v>1</v>
      </c>
      <c r="Q45" s="2" t="s">
        <v>474</v>
      </c>
      <c r="S45" s="2">
        <v>1</v>
      </c>
      <c r="T45" s="2">
        <v>1</v>
      </c>
      <c r="X45" s="2">
        <v>1</v>
      </c>
      <c r="AB45">
        <v>2.6020833333333329</v>
      </c>
      <c r="AC45">
        <v>5.9098726145833336</v>
      </c>
      <c r="AD45">
        <v>30</v>
      </c>
    </row>
    <row r="46" spans="1:30" x14ac:dyDescent="0.3">
      <c r="A46" s="2" t="s">
        <v>39</v>
      </c>
      <c r="B46" s="25" t="s">
        <v>739</v>
      </c>
      <c r="C46" s="25"/>
      <c r="F46" s="2">
        <v>3.79</v>
      </c>
      <c r="G46" s="26">
        <v>-1</v>
      </c>
      <c r="H46" s="2">
        <v>-1</v>
      </c>
      <c r="N46" s="2" t="s">
        <v>474</v>
      </c>
      <c r="P46" s="2">
        <v>1</v>
      </c>
      <c r="Q46" s="2" t="s">
        <v>474</v>
      </c>
      <c r="AB46">
        <v>2.6316666666666668</v>
      </c>
      <c r="AC46">
        <v>5.9266157452083332</v>
      </c>
      <c r="AD46">
        <v>30</v>
      </c>
    </row>
    <row r="47" spans="1:30" x14ac:dyDescent="0.3">
      <c r="A47" s="2" t="s">
        <v>40</v>
      </c>
      <c r="B47" s="25" t="s">
        <v>740</v>
      </c>
      <c r="C47" s="25"/>
      <c r="F47" s="2">
        <v>3.85</v>
      </c>
      <c r="G47" s="26" t="s">
        <v>570</v>
      </c>
      <c r="H47" s="2" t="s">
        <v>651</v>
      </c>
      <c r="N47" s="2" t="s">
        <v>474</v>
      </c>
      <c r="P47" s="2">
        <v>1</v>
      </c>
      <c r="Q47" s="2" t="s">
        <v>474</v>
      </c>
      <c r="AB47">
        <v>2.6270833333333332</v>
      </c>
      <c r="AC47">
        <v>5.9103362479166668</v>
      </c>
      <c r="AD47">
        <v>30</v>
      </c>
    </row>
    <row r="48" spans="1:30" x14ac:dyDescent="0.3">
      <c r="A48" s="2" t="s">
        <v>41</v>
      </c>
      <c r="B48" s="25" t="s">
        <v>741</v>
      </c>
      <c r="C48" s="25"/>
      <c r="F48" s="2">
        <v>3.95</v>
      </c>
      <c r="G48" s="26" t="s">
        <v>571</v>
      </c>
      <c r="H48" s="2" t="s">
        <v>652</v>
      </c>
      <c r="N48" s="2" t="s">
        <v>474</v>
      </c>
      <c r="P48" s="2">
        <v>1</v>
      </c>
      <c r="Q48" s="2" t="s">
        <v>474</v>
      </c>
      <c r="T48" s="2">
        <v>1</v>
      </c>
      <c r="X48" s="2">
        <v>1</v>
      </c>
      <c r="AB48">
        <v>2.6473684210526311</v>
      </c>
      <c r="AC48">
        <v>5.9525974578947363</v>
      </c>
      <c r="AD48">
        <v>24</v>
      </c>
    </row>
    <row r="49" spans="1:30" x14ac:dyDescent="0.3">
      <c r="A49" s="2" t="s">
        <v>39</v>
      </c>
      <c r="B49" s="25" t="s">
        <v>739</v>
      </c>
      <c r="C49" s="25"/>
      <c r="F49" s="2">
        <v>3.79</v>
      </c>
      <c r="G49" s="26">
        <v>-1</v>
      </c>
      <c r="H49" s="2">
        <v>-1</v>
      </c>
      <c r="N49" s="2" t="s">
        <v>474</v>
      </c>
      <c r="P49" s="2">
        <v>1</v>
      </c>
      <c r="Q49" s="2" t="s">
        <v>474</v>
      </c>
      <c r="T49" s="2">
        <v>1</v>
      </c>
      <c r="X49" s="2">
        <v>1</v>
      </c>
      <c r="AB49">
        <v>2.6316666666666668</v>
      </c>
      <c r="AC49">
        <v>5.9266157452083332</v>
      </c>
      <c r="AD49">
        <v>30</v>
      </c>
    </row>
    <row r="50" spans="1:30" x14ac:dyDescent="0.3">
      <c r="A50" s="2" t="s">
        <v>42</v>
      </c>
      <c r="B50" s="25" t="s">
        <v>742</v>
      </c>
      <c r="C50" s="25"/>
      <c r="F50" s="2">
        <v>3.82</v>
      </c>
      <c r="G50" s="26">
        <v>-1</v>
      </c>
      <c r="H50" s="2">
        <v>-1</v>
      </c>
      <c r="N50" s="2" t="s">
        <v>474</v>
      </c>
      <c r="P50" s="2">
        <v>1</v>
      </c>
      <c r="Q50" s="2" t="s">
        <v>474</v>
      </c>
      <c r="T50" s="2">
        <v>1</v>
      </c>
      <c r="X50" s="2">
        <v>1</v>
      </c>
      <c r="AB50">
        <v>2.6295833333333332</v>
      </c>
      <c r="AC50">
        <v>5.9184746406250008</v>
      </c>
      <c r="AD50">
        <v>30</v>
      </c>
    </row>
    <row r="51" spans="1:30" x14ac:dyDescent="0.3">
      <c r="A51" s="2" t="s">
        <v>40</v>
      </c>
      <c r="B51" s="25" t="s">
        <v>740</v>
      </c>
      <c r="C51" s="25"/>
      <c r="F51" s="2">
        <v>3.85</v>
      </c>
      <c r="G51" s="26" t="s">
        <v>570</v>
      </c>
      <c r="H51" s="2" t="s">
        <v>651</v>
      </c>
      <c r="N51" s="2" t="s">
        <v>474</v>
      </c>
      <c r="P51" s="2">
        <v>1</v>
      </c>
      <c r="Q51" s="2" t="s">
        <v>474</v>
      </c>
      <c r="T51" s="2">
        <v>1</v>
      </c>
      <c r="X51" s="2">
        <v>1</v>
      </c>
      <c r="AB51">
        <v>2.6270833333333332</v>
      </c>
      <c r="AC51">
        <v>5.9103362479166668</v>
      </c>
      <c r="AD51">
        <v>30</v>
      </c>
    </row>
    <row r="52" spans="1:30" x14ac:dyDescent="0.3">
      <c r="A52" s="2" t="s">
        <v>43</v>
      </c>
      <c r="B52" s="25" t="s">
        <v>743</v>
      </c>
      <c r="C52" s="25"/>
      <c r="F52" s="2">
        <v>4.07</v>
      </c>
      <c r="G52" s="26" t="s">
        <v>572</v>
      </c>
      <c r="H52" s="2">
        <v>-1</v>
      </c>
      <c r="N52" s="2" t="s">
        <v>474</v>
      </c>
      <c r="P52" s="2">
        <v>1</v>
      </c>
      <c r="Q52" s="2" t="s">
        <v>474</v>
      </c>
      <c r="T52" s="2">
        <v>1</v>
      </c>
      <c r="X52" s="2">
        <v>1</v>
      </c>
      <c r="AB52">
        <v>2.623684210526315</v>
      </c>
      <c r="AC52">
        <v>5.9521582263157891</v>
      </c>
      <c r="AD52">
        <v>24</v>
      </c>
    </row>
    <row r="53" spans="1:30" x14ac:dyDescent="0.3">
      <c r="A53" s="2" t="s">
        <v>37</v>
      </c>
      <c r="B53" s="25" t="s">
        <v>737</v>
      </c>
      <c r="C53" s="25"/>
      <c r="F53" s="2">
        <v>4.04</v>
      </c>
      <c r="G53" s="26" t="s">
        <v>568</v>
      </c>
      <c r="H53" s="2" t="s">
        <v>649</v>
      </c>
      <c r="N53" s="2" t="s">
        <v>474</v>
      </c>
      <c r="P53" s="2">
        <v>1</v>
      </c>
      <c r="Q53" s="2" t="s">
        <v>474</v>
      </c>
      <c r="AB53">
        <v>2.614583333333333</v>
      </c>
      <c r="AC53">
        <v>5.9505645781250003</v>
      </c>
      <c r="AD53">
        <v>30</v>
      </c>
    </row>
    <row r="54" spans="1:30" x14ac:dyDescent="0.3">
      <c r="A54" s="2" t="s">
        <v>38</v>
      </c>
      <c r="B54" s="25" t="s">
        <v>738</v>
      </c>
      <c r="C54" s="25"/>
      <c r="F54" s="2">
        <v>3.87</v>
      </c>
      <c r="G54" s="26" t="s">
        <v>569</v>
      </c>
      <c r="H54" s="2" t="s">
        <v>650</v>
      </c>
      <c r="N54" s="2" t="s">
        <v>474</v>
      </c>
      <c r="P54" s="2">
        <v>1</v>
      </c>
      <c r="Q54" s="2" t="s">
        <v>474</v>
      </c>
      <c r="AB54">
        <v>2.6020833333333329</v>
      </c>
      <c r="AC54">
        <v>5.9098726145833336</v>
      </c>
      <c r="AD54">
        <v>30</v>
      </c>
    </row>
    <row r="55" spans="1:30" x14ac:dyDescent="0.3">
      <c r="A55" s="2" t="s">
        <v>44</v>
      </c>
      <c r="B55" s="25" t="s">
        <v>744</v>
      </c>
      <c r="C55" s="25"/>
      <c r="F55" s="2">
        <v>3.4</v>
      </c>
      <c r="G55" s="26" t="s">
        <v>573</v>
      </c>
      <c r="H55" s="2">
        <v>-1</v>
      </c>
      <c r="N55" s="2" t="s">
        <v>474</v>
      </c>
      <c r="P55" s="2">
        <v>1</v>
      </c>
      <c r="Q55" s="2" t="s">
        <v>474</v>
      </c>
      <c r="AB55">
        <v>2.521176470588236</v>
      </c>
      <c r="AC55">
        <v>5.6898745917647062</v>
      </c>
      <c r="AD55">
        <v>20</v>
      </c>
    </row>
    <row r="56" spans="1:30" x14ac:dyDescent="0.3">
      <c r="A56" s="2" t="s">
        <v>34</v>
      </c>
      <c r="B56" s="25" t="s">
        <v>735</v>
      </c>
      <c r="C56" s="25"/>
      <c r="F56" s="2">
        <v>3.2</v>
      </c>
      <c r="G56" s="26" t="s">
        <v>566</v>
      </c>
      <c r="H56" s="2" t="s">
        <v>647</v>
      </c>
      <c r="N56" s="2" t="s">
        <v>474</v>
      </c>
      <c r="P56" s="2">
        <v>1</v>
      </c>
      <c r="Q56" s="2" t="s">
        <v>474</v>
      </c>
      <c r="AB56">
        <v>2.500833333333333</v>
      </c>
      <c r="AC56">
        <v>5.6917605187500007</v>
      </c>
      <c r="AD56">
        <v>14</v>
      </c>
    </row>
    <row r="57" spans="1:30" x14ac:dyDescent="0.3">
      <c r="A57" s="2" t="s">
        <v>45</v>
      </c>
      <c r="B57" s="25" t="s">
        <v>745</v>
      </c>
      <c r="C57" s="25"/>
      <c r="F57" s="2">
        <v>3.3</v>
      </c>
      <c r="G57" s="26" t="s">
        <v>574</v>
      </c>
      <c r="H57" s="2">
        <v>-1</v>
      </c>
      <c r="N57" s="2" t="s">
        <v>474</v>
      </c>
      <c r="P57" s="2">
        <v>1</v>
      </c>
      <c r="Q57" s="2" t="s">
        <v>474</v>
      </c>
      <c r="AB57">
        <v>2.5188235294117649</v>
      </c>
      <c r="AC57">
        <v>5.720303876470588</v>
      </c>
      <c r="AD57">
        <v>20</v>
      </c>
    </row>
    <row r="58" spans="1:30" x14ac:dyDescent="0.3">
      <c r="A58" s="2" t="s">
        <v>46</v>
      </c>
      <c r="B58" s="25" t="s">
        <v>746</v>
      </c>
      <c r="C58" s="25"/>
      <c r="F58" s="2">
        <v>3.8</v>
      </c>
      <c r="G58" s="26" t="s">
        <v>575</v>
      </c>
      <c r="H58" s="2" t="s">
        <v>653</v>
      </c>
      <c r="N58" s="2" t="s">
        <v>474</v>
      </c>
      <c r="P58" s="2">
        <v>1</v>
      </c>
      <c r="Q58" s="2" t="s">
        <v>474</v>
      </c>
      <c r="AB58">
        <v>2.669090909090909</v>
      </c>
      <c r="AC58">
        <v>5.9831974772727277</v>
      </c>
      <c r="AD58">
        <v>14</v>
      </c>
    </row>
    <row r="59" spans="1:30" x14ac:dyDescent="0.3">
      <c r="A59" s="2" t="s">
        <v>47</v>
      </c>
      <c r="B59" s="25" t="s">
        <v>747</v>
      </c>
      <c r="C59" s="25"/>
      <c r="F59" s="2">
        <v>3.8</v>
      </c>
      <c r="G59" s="26">
        <v>-1</v>
      </c>
      <c r="H59" s="2">
        <v>-1</v>
      </c>
      <c r="N59" s="2" t="s">
        <v>474</v>
      </c>
      <c r="P59" s="2">
        <v>1</v>
      </c>
      <c r="Q59" s="2" t="s">
        <v>474</v>
      </c>
      <c r="AB59">
        <v>2.6511111111111112</v>
      </c>
      <c r="AC59">
        <v>5.9544359512962952</v>
      </c>
      <c r="AD59">
        <v>34</v>
      </c>
    </row>
    <row r="60" spans="1:30" x14ac:dyDescent="0.3">
      <c r="A60" s="2" t="s">
        <v>40</v>
      </c>
      <c r="B60" s="25" t="s">
        <v>740</v>
      </c>
      <c r="C60" s="25"/>
      <c r="F60" s="2">
        <v>3.85</v>
      </c>
      <c r="G60" s="26" t="s">
        <v>570</v>
      </c>
      <c r="H60" s="2" t="s">
        <v>651</v>
      </c>
      <c r="N60" s="2" t="s">
        <v>474</v>
      </c>
      <c r="P60" s="2">
        <v>1</v>
      </c>
      <c r="Q60" s="2" t="s">
        <v>474</v>
      </c>
      <c r="AB60">
        <v>2.6270833333333332</v>
      </c>
      <c r="AC60">
        <v>5.9103362479166668</v>
      </c>
      <c r="AD60">
        <v>30</v>
      </c>
    </row>
    <row r="61" spans="1:30" x14ac:dyDescent="0.3">
      <c r="A61" s="2" t="s">
        <v>48</v>
      </c>
      <c r="B61" s="25" t="s">
        <v>748</v>
      </c>
      <c r="C61" s="25"/>
      <c r="F61" s="2">
        <v>4.3</v>
      </c>
      <c r="G61" s="26" t="s">
        <v>576</v>
      </c>
      <c r="H61" s="2" t="s">
        <v>654</v>
      </c>
      <c r="N61" s="2" t="s">
        <v>474</v>
      </c>
      <c r="P61" s="2">
        <v>1</v>
      </c>
      <c r="Q61" s="2" t="s">
        <v>474</v>
      </c>
      <c r="AB61">
        <v>2.6618181818181821</v>
      </c>
      <c r="AC61">
        <v>6.0537295018181814</v>
      </c>
      <c r="AD61">
        <v>14</v>
      </c>
    </row>
    <row r="62" spans="1:30" x14ac:dyDescent="0.3">
      <c r="A62" s="2" t="s">
        <v>49</v>
      </c>
      <c r="B62" s="25" t="s">
        <v>749</v>
      </c>
      <c r="C62" s="25"/>
      <c r="F62" s="2">
        <v>4</v>
      </c>
      <c r="G62" s="26" t="s">
        <v>577</v>
      </c>
      <c r="H62" s="2" t="s">
        <v>655</v>
      </c>
      <c r="N62" s="2" t="s">
        <v>474</v>
      </c>
      <c r="P62" s="2">
        <v>1</v>
      </c>
      <c r="Q62" s="2" t="s">
        <v>474</v>
      </c>
      <c r="AB62">
        <v>2.6527272727272728</v>
      </c>
      <c r="AC62">
        <v>6.0182046818181814</v>
      </c>
      <c r="AD62">
        <v>14</v>
      </c>
    </row>
    <row r="63" spans="1:30" x14ac:dyDescent="0.3">
      <c r="A63" s="2" t="s">
        <v>38</v>
      </c>
      <c r="B63" s="25" t="s">
        <v>738</v>
      </c>
      <c r="C63" s="25"/>
      <c r="F63" s="2">
        <v>3.91</v>
      </c>
      <c r="G63" s="26" t="s">
        <v>569</v>
      </c>
      <c r="H63" s="2" t="s">
        <v>650</v>
      </c>
      <c r="N63" s="2" t="s">
        <v>474</v>
      </c>
      <c r="P63" s="2">
        <v>1</v>
      </c>
      <c r="Q63" s="2" t="s">
        <v>474</v>
      </c>
      <c r="AB63">
        <v>2.6020833333333329</v>
      </c>
      <c r="AC63">
        <v>5.9098726145833336</v>
      </c>
      <c r="AD63">
        <v>30</v>
      </c>
    </row>
    <row r="64" spans="1:30" x14ac:dyDescent="0.3">
      <c r="A64" s="2" t="s">
        <v>51</v>
      </c>
      <c r="B64" s="25" t="s">
        <v>727</v>
      </c>
      <c r="C64" s="25"/>
      <c r="F64" s="2">
        <v>5.5</v>
      </c>
      <c r="G64" s="26" t="s">
        <v>560</v>
      </c>
      <c r="H64" s="2" t="s">
        <v>641</v>
      </c>
      <c r="N64" s="2" t="s">
        <v>474</v>
      </c>
      <c r="AB64">
        <v>2.7821428571428579</v>
      </c>
      <c r="AC64">
        <v>6.2021612289285706</v>
      </c>
      <c r="AD64">
        <v>18</v>
      </c>
    </row>
    <row r="65" spans="1:30" x14ac:dyDescent="0.3">
      <c r="A65" s="2" t="s">
        <v>53</v>
      </c>
      <c r="B65" s="25" t="s">
        <v>750</v>
      </c>
      <c r="C65" s="25"/>
      <c r="F65" s="2">
        <v>1.96</v>
      </c>
      <c r="G65" s="26" t="s">
        <v>578</v>
      </c>
      <c r="H65" s="2">
        <v>-1</v>
      </c>
      <c r="M65" s="2" t="s">
        <v>454</v>
      </c>
      <c r="N65" s="2" t="s">
        <v>474</v>
      </c>
      <c r="AB65">
        <v>2.633</v>
      </c>
      <c r="AC65">
        <v>5.9240260669999998</v>
      </c>
      <c r="AD65">
        <v>12</v>
      </c>
    </row>
    <row r="66" spans="1:30" x14ac:dyDescent="0.3">
      <c r="A66" s="2" t="s">
        <v>44</v>
      </c>
      <c r="B66" s="25" t="s">
        <v>744</v>
      </c>
      <c r="C66" s="25"/>
      <c r="F66" s="2">
        <v>3.63</v>
      </c>
      <c r="G66" s="26" t="s">
        <v>573</v>
      </c>
      <c r="H66" s="2">
        <v>-1</v>
      </c>
      <c r="J66" s="2">
        <v>3.8769</v>
      </c>
      <c r="K66" s="2">
        <v>3.8769</v>
      </c>
      <c r="L66" s="2">
        <v>29.824000000000002</v>
      </c>
      <c r="M66" s="2" t="s">
        <v>450</v>
      </c>
      <c r="N66" s="2" t="s">
        <v>474</v>
      </c>
      <c r="S66" s="2">
        <v>1</v>
      </c>
      <c r="T66" s="2">
        <v>1</v>
      </c>
      <c r="X66" s="2">
        <v>1</v>
      </c>
      <c r="AB66">
        <v>2.521176470588236</v>
      </c>
      <c r="AC66">
        <v>5.6898745917647062</v>
      </c>
      <c r="AD66">
        <v>20</v>
      </c>
    </row>
    <row r="67" spans="1:30" x14ac:dyDescent="0.3">
      <c r="A67" s="2" t="s">
        <v>701</v>
      </c>
      <c r="B67" s="28" t="s">
        <v>922</v>
      </c>
      <c r="C67" s="25"/>
      <c r="F67" s="2">
        <v>2.67</v>
      </c>
      <c r="G67" s="26">
        <v>-1</v>
      </c>
      <c r="H67" s="2">
        <v>-1</v>
      </c>
      <c r="J67" s="2">
        <v>3.8079999999999998</v>
      </c>
      <c r="K67" s="2">
        <v>3.8079999999999998</v>
      </c>
      <c r="L67" s="2">
        <v>28.87</v>
      </c>
      <c r="M67" s="2" t="s">
        <v>450</v>
      </c>
      <c r="N67" s="2" t="s">
        <v>474</v>
      </c>
      <c r="S67" s="2">
        <v>1</v>
      </c>
      <c r="T67" s="2">
        <v>1</v>
      </c>
      <c r="X67" s="2">
        <v>1</v>
      </c>
      <c r="AB67">
        <v>2.673474320241692</v>
      </c>
      <c r="AC67">
        <v>6.086490604281928</v>
      </c>
      <c r="AD67">
        <v>20</v>
      </c>
    </row>
    <row r="68" spans="1:30" x14ac:dyDescent="0.3">
      <c r="A68" s="2" t="s">
        <v>44</v>
      </c>
      <c r="B68" s="28" t="s">
        <v>744</v>
      </c>
      <c r="C68" s="25"/>
      <c r="D68" s="2" t="s">
        <v>700</v>
      </c>
      <c r="E68" s="2" t="s">
        <v>1097</v>
      </c>
      <c r="F68" s="2">
        <v>3.59</v>
      </c>
      <c r="G68" s="26" t="s">
        <v>573</v>
      </c>
      <c r="H68" s="2">
        <v>-1</v>
      </c>
      <c r="J68" s="2">
        <f xml:space="preserve"> 3.857</f>
        <v>3.8570000000000002</v>
      </c>
      <c r="K68" s="2">
        <f xml:space="preserve"> 3.857</f>
        <v>3.8570000000000002</v>
      </c>
      <c r="L68" s="2">
        <v>14.692</v>
      </c>
      <c r="M68" s="2" t="s">
        <v>449</v>
      </c>
      <c r="N68" s="2" t="s">
        <v>474</v>
      </c>
      <c r="S68" s="2">
        <v>1</v>
      </c>
      <c r="T68" s="2">
        <v>1</v>
      </c>
      <c r="W68" s="2">
        <v>1</v>
      </c>
      <c r="X68" s="2">
        <v>1</v>
      </c>
      <c r="AA68" s="2">
        <v>1</v>
      </c>
      <c r="AB68">
        <v>2.521176470588236</v>
      </c>
      <c r="AC68">
        <v>5.6898745917647062</v>
      </c>
      <c r="AD68">
        <v>20</v>
      </c>
    </row>
    <row r="69" spans="1:30" x14ac:dyDescent="0.3">
      <c r="A69" s="2" t="s">
        <v>108</v>
      </c>
      <c r="B69" s="25" t="s">
        <v>751</v>
      </c>
      <c r="C69" s="25"/>
      <c r="F69" s="2">
        <v>3.55</v>
      </c>
      <c r="G69" s="26" t="s">
        <v>579</v>
      </c>
      <c r="H69" s="2" t="s">
        <v>656</v>
      </c>
      <c r="J69" s="2">
        <f>5.45</f>
        <v>5.45</v>
      </c>
      <c r="K69" s="2">
        <v>5.4059999999999997</v>
      </c>
      <c r="L69" s="2">
        <v>32.832000000000001</v>
      </c>
      <c r="N69" s="2" t="s">
        <v>474</v>
      </c>
      <c r="AB69">
        <v>2.8410526315789468</v>
      </c>
      <c r="AC69">
        <v>6.1729587136842099</v>
      </c>
      <c r="AD69">
        <v>24</v>
      </c>
    </row>
    <row r="70" spans="1:30" x14ac:dyDescent="0.3">
      <c r="A70" s="2" t="s">
        <v>56</v>
      </c>
      <c r="B70" s="25" t="s">
        <v>752</v>
      </c>
      <c r="C70" s="25"/>
      <c r="F70" s="2">
        <v>2.34</v>
      </c>
      <c r="G70" s="26">
        <v>-1</v>
      </c>
      <c r="H70" s="2">
        <v>-1</v>
      </c>
      <c r="AB70">
        <v>2.8706666666666671</v>
      </c>
      <c r="AC70">
        <v>6.2652784753333339</v>
      </c>
      <c r="AD70">
        <v>20</v>
      </c>
    </row>
    <row r="71" spans="1:30" x14ac:dyDescent="0.3">
      <c r="A71" s="2" t="s">
        <v>56</v>
      </c>
      <c r="B71" s="28" t="s">
        <v>752</v>
      </c>
      <c r="C71" s="25"/>
      <c r="D71" s="2" t="s">
        <v>702</v>
      </c>
      <c r="E71" s="2" t="s">
        <v>1097</v>
      </c>
      <c r="F71" s="2">
        <v>1.64</v>
      </c>
      <c r="G71" s="26">
        <v>-1</v>
      </c>
      <c r="H71" s="2">
        <v>-1</v>
      </c>
      <c r="AB71">
        <v>2.8706666666666671</v>
      </c>
      <c r="AC71">
        <v>6.2652784753333339</v>
      </c>
      <c r="AD71">
        <v>20</v>
      </c>
    </row>
    <row r="72" spans="1:30" x14ac:dyDescent="0.3">
      <c r="A72" s="2" t="s">
        <v>187</v>
      </c>
      <c r="B72" s="25" t="s">
        <v>753</v>
      </c>
      <c r="C72" s="25"/>
      <c r="F72" s="2">
        <v>4.5999999999999996</v>
      </c>
      <c r="G72" s="26" t="s">
        <v>580</v>
      </c>
      <c r="H72" s="2" t="s">
        <v>657</v>
      </c>
      <c r="P72" s="2">
        <v>0.9</v>
      </c>
      <c r="Q72" s="2">
        <v>1</v>
      </c>
      <c r="T72" s="2">
        <v>1</v>
      </c>
      <c r="U72" s="2">
        <v>1</v>
      </c>
      <c r="X72" s="2">
        <v>1</v>
      </c>
      <c r="Y72" s="2">
        <v>1</v>
      </c>
      <c r="AB72">
        <v>2.6345454545454552</v>
      </c>
      <c r="AC72">
        <v>6.036062318181818</v>
      </c>
      <c r="AD72">
        <v>14</v>
      </c>
    </row>
    <row r="73" spans="1:30" x14ac:dyDescent="0.3">
      <c r="A73" s="2" t="s">
        <v>49</v>
      </c>
      <c r="B73" s="25" t="s">
        <v>749</v>
      </c>
      <c r="C73" s="25"/>
      <c r="F73" s="2">
        <v>3.9</v>
      </c>
      <c r="G73" s="26" t="s">
        <v>577</v>
      </c>
      <c r="H73" s="2" t="s">
        <v>655</v>
      </c>
      <c r="P73" s="2">
        <v>0.7</v>
      </c>
      <c r="Q73" s="2">
        <v>1</v>
      </c>
      <c r="T73" s="2">
        <v>1</v>
      </c>
      <c r="U73" s="2">
        <v>1</v>
      </c>
      <c r="X73" s="2">
        <v>1</v>
      </c>
      <c r="Y73" s="2">
        <v>1</v>
      </c>
      <c r="AB73">
        <v>2.6527272727272728</v>
      </c>
      <c r="AC73">
        <v>6.0182046818181814</v>
      </c>
      <c r="AD73">
        <v>14</v>
      </c>
    </row>
    <row r="74" spans="1:30" x14ac:dyDescent="0.3">
      <c r="A74" s="2" t="s">
        <v>57</v>
      </c>
      <c r="B74" s="25" t="s">
        <v>754</v>
      </c>
      <c r="C74" s="25"/>
      <c r="F74" s="2">
        <v>3.6</v>
      </c>
      <c r="G74" s="26" t="s">
        <v>581</v>
      </c>
      <c r="H74" s="2" t="s">
        <v>658</v>
      </c>
      <c r="AB74">
        <v>2.6749999999999998</v>
      </c>
      <c r="AC74">
        <v>5.9690498749999996</v>
      </c>
      <c r="AD74">
        <v>2</v>
      </c>
    </row>
    <row r="75" spans="1:30" x14ac:dyDescent="0.3">
      <c r="A75" s="2" t="s">
        <v>59</v>
      </c>
      <c r="B75" s="25" t="s">
        <v>755</v>
      </c>
      <c r="C75" s="25"/>
      <c r="F75" s="2">
        <v>4.2</v>
      </c>
      <c r="G75" s="26">
        <v>-1</v>
      </c>
      <c r="H75" s="2">
        <v>-1</v>
      </c>
      <c r="T75" s="2">
        <v>1</v>
      </c>
      <c r="X75" s="2">
        <v>1</v>
      </c>
      <c r="AB75">
        <v>2.6207407407407408</v>
      </c>
      <c r="AC75">
        <v>5.9672971914814816</v>
      </c>
      <c r="AD75">
        <v>34</v>
      </c>
    </row>
    <row r="76" spans="1:30" x14ac:dyDescent="0.3">
      <c r="A76" s="2" t="s">
        <v>60</v>
      </c>
      <c r="B76" s="25" t="s">
        <v>756</v>
      </c>
      <c r="C76" s="25"/>
      <c r="F76" s="2">
        <v>3.55</v>
      </c>
      <c r="G76" s="26">
        <v>-1</v>
      </c>
      <c r="H76" s="2">
        <v>-1</v>
      </c>
      <c r="T76" s="2">
        <v>1</v>
      </c>
      <c r="X76" s="2">
        <v>1</v>
      </c>
      <c r="AB76">
        <v>2.642962962962963</v>
      </c>
      <c r="AC76">
        <v>5.9454711914814808</v>
      </c>
      <c r="AD76">
        <v>34</v>
      </c>
    </row>
    <row r="77" spans="1:30" x14ac:dyDescent="0.3">
      <c r="A77" s="2" t="s">
        <v>61</v>
      </c>
      <c r="B77" s="25" t="s">
        <v>757</v>
      </c>
      <c r="C77" s="25"/>
      <c r="F77" s="2">
        <v>2.54</v>
      </c>
      <c r="G77" s="26" t="s">
        <v>582</v>
      </c>
      <c r="H77" s="2" t="s">
        <v>659</v>
      </c>
      <c r="J77" s="2">
        <v>3.8860999999999999</v>
      </c>
      <c r="K77" s="2">
        <v>3.8860999999999999</v>
      </c>
      <c r="L77" s="2">
        <v>12.5922</v>
      </c>
      <c r="M77" s="2" t="s">
        <v>450</v>
      </c>
      <c r="P77" s="2">
        <v>0.4</v>
      </c>
      <c r="Q77" s="2">
        <v>1</v>
      </c>
      <c r="R77" s="2">
        <v>1</v>
      </c>
      <c r="T77" s="2">
        <v>1</v>
      </c>
      <c r="W77" s="2">
        <v>1</v>
      </c>
      <c r="X77" s="2">
        <v>1</v>
      </c>
      <c r="AA77" s="2">
        <v>1</v>
      </c>
      <c r="AB77">
        <v>2.4571428571428569</v>
      </c>
      <c r="AC77">
        <v>5.6224409357142857</v>
      </c>
      <c r="AD77">
        <v>8</v>
      </c>
    </row>
    <row r="78" spans="1:30" x14ac:dyDescent="0.3">
      <c r="A78" s="2" t="s">
        <v>62</v>
      </c>
      <c r="B78" s="28" t="s">
        <v>923</v>
      </c>
      <c r="C78" s="25"/>
      <c r="F78" s="2">
        <v>2.3199999999999998</v>
      </c>
      <c r="G78" s="26">
        <v>-1</v>
      </c>
      <c r="H78" s="2">
        <v>-1</v>
      </c>
      <c r="J78" s="2">
        <v>3.8915000000000002</v>
      </c>
      <c r="K78" s="2">
        <v>3.8915000000000002</v>
      </c>
      <c r="L78" s="2">
        <v>12.589499999999999</v>
      </c>
      <c r="M78" s="2" t="s">
        <v>450</v>
      </c>
      <c r="P78" s="2">
        <v>1.3</v>
      </c>
      <c r="Q78" s="2">
        <v>1</v>
      </c>
      <c r="R78" s="2">
        <v>1</v>
      </c>
      <c r="T78" s="2">
        <v>1</v>
      </c>
      <c r="W78" s="2">
        <v>1</v>
      </c>
      <c r="X78" s="2">
        <v>1</v>
      </c>
      <c r="AA78" s="2">
        <v>1</v>
      </c>
      <c r="AB78">
        <v>2.459285714285715</v>
      </c>
      <c r="AC78">
        <v>5.625208883928571</v>
      </c>
      <c r="AD78">
        <v>8</v>
      </c>
    </row>
    <row r="79" spans="1:30" x14ac:dyDescent="0.3">
      <c r="A79" s="2" t="s">
        <v>912</v>
      </c>
      <c r="B79" s="28" t="s">
        <v>924</v>
      </c>
      <c r="C79" s="25"/>
      <c r="F79" s="2">
        <v>2.2200000000000002</v>
      </c>
      <c r="G79" s="26">
        <v>-1</v>
      </c>
      <c r="H79" s="2">
        <v>-1</v>
      </c>
      <c r="J79" s="2">
        <v>3.8965000000000001</v>
      </c>
      <c r="K79" s="2">
        <v>3.8965000000000001</v>
      </c>
      <c r="L79" s="2">
        <v>12.6137</v>
      </c>
      <c r="M79" s="2" t="s">
        <v>450</v>
      </c>
      <c r="P79" s="2">
        <v>3.2</v>
      </c>
      <c r="Q79" s="2">
        <v>1</v>
      </c>
      <c r="R79" s="2">
        <v>1</v>
      </c>
      <c r="T79" s="2">
        <v>1</v>
      </c>
      <c r="W79" s="2">
        <v>1</v>
      </c>
      <c r="X79" s="2">
        <v>1</v>
      </c>
      <c r="AA79" s="2">
        <v>1</v>
      </c>
      <c r="AB79">
        <v>2.4614285714285709</v>
      </c>
      <c r="AC79">
        <v>5.627976832142858</v>
      </c>
      <c r="AD79">
        <v>8</v>
      </c>
    </row>
    <row r="80" spans="1:30" x14ac:dyDescent="0.3">
      <c r="A80" s="2" t="s">
        <v>913</v>
      </c>
      <c r="B80" s="28" t="s">
        <v>925</v>
      </c>
      <c r="C80" s="25"/>
      <c r="F80" s="2">
        <v>2.16</v>
      </c>
      <c r="G80" s="26">
        <v>-1</v>
      </c>
      <c r="H80" s="2">
        <v>-1</v>
      </c>
      <c r="J80" s="2">
        <v>3.9016999999999999</v>
      </c>
      <c r="K80" s="2">
        <v>3.9016999999999999</v>
      </c>
      <c r="L80" s="2">
        <v>12.593500000000001</v>
      </c>
      <c r="M80" s="2" t="s">
        <v>450</v>
      </c>
      <c r="P80" s="2">
        <v>3.4</v>
      </c>
      <c r="Q80" s="2">
        <v>1</v>
      </c>
      <c r="R80" s="2">
        <v>1</v>
      </c>
      <c r="T80" s="2">
        <v>1</v>
      </c>
      <c r="W80" s="2">
        <v>1</v>
      </c>
      <c r="X80" s="2">
        <v>1</v>
      </c>
      <c r="AA80" s="2">
        <v>1</v>
      </c>
      <c r="AB80">
        <v>2.463571428571429</v>
      </c>
      <c r="AC80">
        <v>5.6307447803571433</v>
      </c>
      <c r="AD80">
        <v>8</v>
      </c>
    </row>
    <row r="81" spans="1:30" x14ac:dyDescent="0.3">
      <c r="A81" s="2" t="s">
        <v>914</v>
      </c>
      <c r="B81" s="28" t="s">
        <v>926</v>
      </c>
      <c r="C81" s="25"/>
      <c r="F81" s="2">
        <v>2.1</v>
      </c>
      <c r="G81" s="26">
        <v>-1</v>
      </c>
      <c r="H81" s="2">
        <v>-1</v>
      </c>
      <c r="J81" s="2">
        <v>3.9022000000000001</v>
      </c>
      <c r="K81" s="2">
        <v>3.9022000000000001</v>
      </c>
      <c r="L81" s="2">
        <v>12.6189</v>
      </c>
      <c r="M81" s="2" t="s">
        <v>450</v>
      </c>
      <c r="P81" s="2">
        <v>3.8</v>
      </c>
      <c r="Q81" s="2">
        <v>1</v>
      </c>
      <c r="R81" s="2">
        <v>1</v>
      </c>
      <c r="T81" s="2">
        <v>1</v>
      </c>
      <c r="W81" s="2">
        <v>1</v>
      </c>
      <c r="X81" s="2">
        <v>1</v>
      </c>
      <c r="AA81" s="2">
        <v>1</v>
      </c>
      <c r="AB81">
        <v>2.4657142857142862</v>
      </c>
      <c r="AC81">
        <v>5.6335127285714286</v>
      </c>
      <c r="AD81">
        <v>8</v>
      </c>
    </row>
    <row r="82" spans="1:30" x14ac:dyDescent="0.3">
      <c r="A82" s="2" t="s">
        <v>915</v>
      </c>
      <c r="B82" s="28" t="s">
        <v>927</v>
      </c>
      <c r="C82" s="25"/>
      <c r="F82" s="2">
        <v>2.08</v>
      </c>
      <c r="G82" s="26">
        <v>-1</v>
      </c>
      <c r="H82" s="2">
        <v>-1</v>
      </c>
      <c r="J82" s="2">
        <v>3.9043999999999999</v>
      </c>
      <c r="K82" s="2">
        <v>3.9043999999999999</v>
      </c>
      <c r="L82" s="2">
        <v>12.6092</v>
      </c>
      <c r="M82" s="2" t="s">
        <v>450</v>
      </c>
      <c r="P82" s="2">
        <v>4.2</v>
      </c>
      <c r="Q82" s="2">
        <v>1</v>
      </c>
      <c r="R82" s="2">
        <v>1</v>
      </c>
      <c r="T82" s="2">
        <v>1</v>
      </c>
      <c r="W82" s="2">
        <v>1</v>
      </c>
      <c r="X82" s="2">
        <v>1</v>
      </c>
      <c r="AA82" s="2">
        <v>1</v>
      </c>
      <c r="AB82">
        <v>2.467857142857143</v>
      </c>
      <c r="AC82">
        <v>5.6362806767857148</v>
      </c>
      <c r="AD82">
        <v>8</v>
      </c>
    </row>
    <row r="83" spans="1:30" x14ac:dyDescent="0.3">
      <c r="A83" s="2" t="s">
        <v>217</v>
      </c>
      <c r="B83" s="28" t="s">
        <v>758</v>
      </c>
      <c r="C83" s="25"/>
      <c r="F83" s="2">
        <v>4.0999999999999996</v>
      </c>
      <c r="G83" s="26" t="s">
        <v>611</v>
      </c>
      <c r="H83" s="2" t="s">
        <v>660</v>
      </c>
      <c r="J83" s="2">
        <v>3.87</v>
      </c>
      <c r="K83" s="2">
        <v>3.87</v>
      </c>
      <c r="L83" s="2">
        <v>15.1</v>
      </c>
      <c r="M83" s="2" t="s">
        <v>449</v>
      </c>
      <c r="Q83" s="2">
        <v>1</v>
      </c>
      <c r="S83" s="2">
        <v>1</v>
      </c>
      <c r="AB83">
        <v>2.6056249999999999</v>
      </c>
      <c r="AC83">
        <v>5.9703320286696879</v>
      </c>
      <c r="AD83">
        <v>20</v>
      </c>
    </row>
    <row r="84" spans="1:30" x14ac:dyDescent="0.3">
      <c r="A84" s="2" t="s">
        <v>703</v>
      </c>
      <c r="B84" s="28" t="s">
        <v>928</v>
      </c>
      <c r="C84" s="2" t="s">
        <v>705</v>
      </c>
      <c r="F84" s="2">
        <v>4.3</v>
      </c>
      <c r="G84" s="29" t="s">
        <v>707</v>
      </c>
      <c r="H84" s="2">
        <v>7221084</v>
      </c>
      <c r="L84" s="2">
        <v>17.2</v>
      </c>
      <c r="Q84" s="2">
        <v>1</v>
      </c>
      <c r="S84" s="2">
        <v>1</v>
      </c>
      <c r="AB84">
        <v>2.6235072281583909</v>
      </c>
      <c r="AC84">
        <v>6.0278785903935539</v>
      </c>
      <c r="AD84">
        <v>20</v>
      </c>
    </row>
    <row r="85" spans="1:30" x14ac:dyDescent="0.3">
      <c r="A85" s="2" t="s">
        <v>704</v>
      </c>
      <c r="B85" s="28" t="s">
        <v>929</v>
      </c>
      <c r="C85" s="2" t="s">
        <v>706</v>
      </c>
      <c r="F85" s="2">
        <v>4.2</v>
      </c>
      <c r="G85" s="26">
        <v>-1</v>
      </c>
      <c r="H85" s="2">
        <v>-1</v>
      </c>
      <c r="L85" s="2">
        <v>14.4</v>
      </c>
      <c r="Q85" s="2">
        <v>1</v>
      </c>
      <c r="AB85">
        <v>2.671675977653631</v>
      </c>
      <c r="AC85">
        <v>6.2243029613210306</v>
      </c>
      <c r="AD85">
        <v>20</v>
      </c>
    </row>
    <row r="86" spans="1:30" x14ac:dyDescent="0.3">
      <c r="A86" s="2" t="s">
        <v>884</v>
      </c>
      <c r="B86" s="28" t="s">
        <v>930</v>
      </c>
      <c r="C86" s="2" t="s">
        <v>883</v>
      </c>
      <c r="F86" s="2">
        <v>4</v>
      </c>
      <c r="G86" s="26">
        <v>-1</v>
      </c>
      <c r="H86" s="2">
        <v>-1</v>
      </c>
      <c r="L86" s="2">
        <v>28.5</v>
      </c>
      <c r="Q86" s="2">
        <v>1</v>
      </c>
      <c r="AB86">
        <v>2.6937500000000001</v>
      </c>
      <c r="AC86">
        <v>6.2824412981156881</v>
      </c>
      <c r="AD86">
        <v>20</v>
      </c>
    </row>
    <row r="87" spans="1:30" x14ac:dyDescent="0.3">
      <c r="A87" s="2" t="s">
        <v>66</v>
      </c>
      <c r="B87" s="25" t="s">
        <v>759</v>
      </c>
      <c r="C87" s="25"/>
      <c r="F87" s="2">
        <v>2.62</v>
      </c>
      <c r="G87" s="26" t="s">
        <v>583</v>
      </c>
      <c r="H87" s="2" t="s">
        <v>661</v>
      </c>
      <c r="J87" s="2">
        <v>5.4580000000000002</v>
      </c>
      <c r="K87" s="2">
        <v>5.4210000000000003</v>
      </c>
      <c r="L87" s="2">
        <v>41.02</v>
      </c>
      <c r="M87" s="2" t="s">
        <v>460</v>
      </c>
      <c r="Q87" s="2">
        <v>1</v>
      </c>
      <c r="S87" s="2">
        <v>1</v>
      </c>
      <c r="T87" s="2">
        <v>1</v>
      </c>
      <c r="V87" s="2">
        <v>1</v>
      </c>
      <c r="X87" s="2">
        <v>1</v>
      </c>
      <c r="Z87" s="2">
        <v>1</v>
      </c>
      <c r="AB87">
        <v>2.8395833333333331</v>
      </c>
      <c r="AC87">
        <v>6.168614470625001</v>
      </c>
      <c r="AD87">
        <v>30</v>
      </c>
    </row>
    <row r="88" spans="1:30" x14ac:dyDescent="0.3">
      <c r="A88" s="2" t="s">
        <v>68</v>
      </c>
      <c r="B88" s="25" t="s">
        <v>760</v>
      </c>
      <c r="C88" s="25"/>
      <c r="F88" s="2">
        <v>2.67</v>
      </c>
      <c r="G88" s="26">
        <v>-1</v>
      </c>
      <c r="H88" s="2">
        <v>-1</v>
      </c>
      <c r="J88" s="2">
        <v>5.4359999999999999</v>
      </c>
      <c r="K88" s="2">
        <v>5.42</v>
      </c>
      <c r="L88" s="2">
        <v>41.19</v>
      </c>
      <c r="M88" s="2" t="s">
        <v>460</v>
      </c>
      <c r="Q88" s="2">
        <v>1</v>
      </c>
      <c r="S88" s="2">
        <v>1</v>
      </c>
      <c r="T88" s="2">
        <v>1</v>
      </c>
      <c r="V88" s="2">
        <v>1</v>
      </c>
      <c r="X88" s="2">
        <v>1</v>
      </c>
      <c r="Z88" s="2">
        <v>1</v>
      </c>
      <c r="AB88">
        <v>2.80125</v>
      </c>
      <c r="AC88">
        <v>6.1250013054166672</v>
      </c>
      <c r="AD88">
        <v>30</v>
      </c>
    </row>
    <row r="89" spans="1:30" x14ac:dyDescent="0.3">
      <c r="A89" s="2" t="s">
        <v>69</v>
      </c>
      <c r="B89" s="25" t="s">
        <v>761</v>
      </c>
      <c r="C89" s="25"/>
      <c r="F89" s="2">
        <v>2.71</v>
      </c>
      <c r="G89" s="26">
        <v>-1</v>
      </c>
      <c r="H89" s="2">
        <v>-1</v>
      </c>
      <c r="J89" s="2">
        <v>5.4370000000000003</v>
      </c>
      <c r="K89" s="2">
        <v>5.4359999999999999</v>
      </c>
      <c r="L89" s="2">
        <v>41.29</v>
      </c>
      <c r="M89" s="2" t="s">
        <v>460</v>
      </c>
      <c r="Q89" s="2">
        <v>1</v>
      </c>
      <c r="S89" s="2">
        <v>1</v>
      </c>
      <c r="T89" s="2">
        <v>1</v>
      </c>
      <c r="V89" s="2">
        <v>1</v>
      </c>
      <c r="X89" s="2">
        <v>1</v>
      </c>
      <c r="Z89" s="2">
        <v>1</v>
      </c>
      <c r="AB89">
        <v>2.762916666666666</v>
      </c>
      <c r="AC89">
        <v>6.0813881402083334</v>
      </c>
      <c r="AD89">
        <v>30</v>
      </c>
    </row>
    <row r="90" spans="1:30" x14ac:dyDescent="0.3">
      <c r="A90" s="2" t="s">
        <v>70</v>
      </c>
      <c r="B90" s="25" t="s">
        <v>762</v>
      </c>
      <c r="C90" s="25"/>
      <c r="F90" s="2">
        <v>2.75</v>
      </c>
      <c r="G90" s="26" t="s">
        <v>584</v>
      </c>
      <c r="H90" s="2" t="s">
        <v>662</v>
      </c>
      <c r="AB90">
        <v>3.0044444444444438</v>
      </c>
      <c r="AC90">
        <v>6.4228342255555546</v>
      </c>
      <c r="AD90">
        <v>12</v>
      </c>
    </row>
    <row r="91" spans="1:30" x14ac:dyDescent="0.3">
      <c r="A91" s="2" t="s">
        <v>72</v>
      </c>
      <c r="B91" s="25" t="s">
        <v>763</v>
      </c>
      <c r="C91" s="25"/>
      <c r="F91" s="2">
        <v>3.59</v>
      </c>
      <c r="G91" s="26" t="s">
        <v>585</v>
      </c>
      <c r="H91" s="2" t="s">
        <v>663</v>
      </c>
      <c r="P91" s="2">
        <v>3.59</v>
      </c>
      <c r="T91" s="2">
        <v>1</v>
      </c>
      <c r="X91" s="2">
        <v>1</v>
      </c>
      <c r="AB91">
        <v>2.46</v>
      </c>
      <c r="AC91">
        <v>5.5854910899999997</v>
      </c>
      <c r="AD91">
        <v>8</v>
      </c>
    </row>
    <row r="92" spans="1:30" x14ac:dyDescent="0.3">
      <c r="A92" s="2" t="s">
        <v>73</v>
      </c>
      <c r="B92" s="28" t="s">
        <v>931</v>
      </c>
      <c r="C92" s="25"/>
      <c r="F92" s="2">
        <v>3.74</v>
      </c>
      <c r="G92" s="26">
        <v>-1</v>
      </c>
      <c r="H92" s="2">
        <v>-1</v>
      </c>
      <c r="P92" s="2">
        <v>3.74</v>
      </c>
      <c r="T92" s="2">
        <v>1</v>
      </c>
      <c r="X92" s="2">
        <v>1</v>
      </c>
      <c r="AB92">
        <v>2.4569999999999999</v>
      </c>
      <c r="AC92">
        <v>5.5866607328571423</v>
      </c>
      <c r="AD92">
        <v>8</v>
      </c>
    </row>
    <row r="93" spans="1:30" x14ac:dyDescent="0.3">
      <c r="A93" s="2" t="s">
        <v>77</v>
      </c>
      <c r="B93" s="28" t="s">
        <v>932</v>
      </c>
      <c r="C93" s="25"/>
      <c r="F93" s="2">
        <v>3.82</v>
      </c>
      <c r="G93" s="26">
        <v>-1</v>
      </c>
      <c r="H93" s="2">
        <v>-1</v>
      </c>
      <c r="P93" s="2">
        <v>3.82</v>
      </c>
      <c r="T93" s="2">
        <v>1</v>
      </c>
      <c r="X93" s="2">
        <v>1</v>
      </c>
      <c r="AB93">
        <v>2.4510000000000001</v>
      </c>
      <c r="AC93">
        <v>5.5890000185714284</v>
      </c>
      <c r="AD93">
        <v>8</v>
      </c>
    </row>
    <row r="94" spans="1:30" x14ac:dyDescent="0.3">
      <c r="A94" s="2" t="s">
        <v>76</v>
      </c>
      <c r="B94" s="28" t="s">
        <v>933</v>
      </c>
      <c r="C94" s="25"/>
      <c r="F94" s="2">
        <v>4.16</v>
      </c>
      <c r="G94" s="26">
        <v>-1</v>
      </c>
      <c r="H94" s="2">
        <v>-1</v>
      </c>
      <c r="P94" s="2">
        <v>4.16</v>
      </c>
      <c r="T94" s="2">
        <v>1</v>
      </c>
      <c r="X94" s="2">
        <v>1</v>
      </c>
      <c r="AB94">
        <v>2.4449999999999998</v>
      </c>
      <c r="AC94">
        <v>5.5913393042857136</v>
      </c>
      <c r="AD94">
        <v>8</v>
      </c>
    </row>
    <row r="95" spans="1:30" x14ac:dyDescent="0.3">
      <c r="A95" s="2" t="s">
        <v>75</v>
      </c>
      <c r="B95" s="28" t="s">
        <v>934</v>
      </c>
      <c r="C95" s="25"/>
      <c r="F95" s="2">
        <v>3.52</v>
      </c>
      <c r="G95" s="26">
        <v>-1</v>
      </c>
      <c r="H95" s="2">
        <v>-1</v>
      </c>
      <c r="P95" s="2">
        <v>3.52</v>
      </c>
      <c r="T95" s="2">
        <v>1</v>
      </c>
      <c r="X95" s="2">
        <v>1</v>
      </c>
      <c r="AB95">
        <v>2.4390000000000001</v>
      </c>
      <c r="AC95">
        <v>5.5936785899999997</v>
      </c>
      <c r="AD95">
        <v>8</v>
      </c>
    </row>
    <row r="96" spans="1:30" x14ac:dyDescent="0.3">
      <c r="A96" s="2" t="s">
        <v>74</v>
      </c>
      <c r="B96" s="25" t="s">
        <v>764</v>
      </c>
      <c r="C96" s="25"/>
      <c r="F96" s="2">
        <v>3.43</v>
      </c>
      <c r="G96" s="26">
        <v>-1</v>
      </c>
      <c r="H96" s="2">
        <v>-1</v>
      </c>
      <c r="P96" s="2">
        <v>3.43</v>
      </c>
      <c r="T96" s="2">
        <v>1</v>
      </c>
      <c r="X96" s="2">
        <v>1</v>
      </c>
      <c r="AB96">
        <v>2.4300000000000002</v>
      </c>
      <c r="AC96">
        <v>5.5971875185714284</v>
      </c>
      <c r="AD96">
        <v>8</v>
      </c>
    </row>
    <row r="97" spans="1:30" x14ac:dyDescent="0.3">
      <c r="A97" s="2" t="s">
        <v>44</v>
      </c>
      <c r="B97" s="28" t="s">
        <v>744</v>
      </c>
      <c r="C97" s="25"/>
      <c r="D97" s="2" t="s">
        <v>700</v>
      </c>
      <c r="E97" s="2" t="s">
        <v>1097</v>
      </c>
      <c r="F97" s="2">
        <v>3.44</v>
      </c>
      <c r="G97" s="26" t="s">
        <v>573</v>
      </c>
      <c r="H97" s="2">
        <v>-1</v>
      </c>
      <c r="P97" s="2">
        <v>4.0999999999999996</v>
      </c>
      <c r="Q97" s="2">
        <v>1</v>
      </c>
      <c r="T97" s="2">
        <v>1</v>
      </c>
      <c r="X97" s="2">
        <v>1</v>
      </c>
      <c r="AB97">
        <v>2.521176470588236</v>
      </c>
      <c r="AC97">
        <v>5.6898745917647062</v>
      </c>
      <c r="AD97">
        <v>20</v>
      </c>
    </row>
    <row r="98" spans="1:30" x14ac:dyDescent="0.3">
      <c r="A98" s="2" t="s">
        <v>44</v>
      </c>
      <c r="B98" s="25" t="s">
        <v>744</v>
      </c>
      <c r="C98" s="25"/>
      <c r="F98" s="2">
        <v>3.69</v>
      </c>
      <c r="G98" s="26" t="s">
        <v>573</v>
      </c>
      <c r="H98" s="2">
        <v>-1</v>
      </c>
      <c r="J98" s="2">
        <v>3.87</v>
      </c>
      <c r="K98" s="2">
        <v>3.87</v>
      </c>
      <c r="L98" s="2">
        <v>29.8</v>
      </c>
      <c r="M98" s="2" t="s">
        <v>450</v>
      </c>
      <c r="N98" s="2">
        <v>3</v>
      </c>
      <c r="P98" s="2">
        <v>5.7</v>
      </c>
      <c r="Q98" s="2">
        <v>1</v>
      </c>
      <c r="T98" s="2">
        <v>1</v>
      </c>
      <c r="X98" s="2">
        <v>1</v>
      </c>
      <c r="AB98">
        <v>2.521176470588236</v>
      </c>
      <c r="AC98">
        <v>5.6898745917647062</v>
      </c>
      <c r="AD98">
        <v>20</v>
      </c>
    </row>
    <row r="99" spans="1:30" x14ac:dyDescent="0.3">
      <c r="A99" s="2" t="s">
        <v>44</v>
      </c>
      <c r="B99" s="25" t="s">
        <v>744</v>
      </c>
      <c r="C99" s="25"/>
      <c r="F99" s="2">
        <v>3.78</v>
      </c>
      <c r="G99" s="26" t="s">
        <v>573</v>
      </c>
      <c r="H99" s="2">
        <v>-1</v>
      </c>
      <c r="J99" s="2">
        <v>3.859</v>
      </c>
      <c r="K99" s="2">
        <v>3.859</v>
      </c>
      <c r="L99" s="2">
        <v>29.047999999999998</v>
      </c>
      <c r="M99" s="2" t="s">
        <v>450</v>
      </c>
      <c r="N99" s="2">
        <v>3</v>
      </c>
      <c r="Q99" s="2">
        <v>1</v>
      </c>
      <c r="T99" s="2">
        <v>1</v>
      </c>
      <c r="AB99">
        <v>2.521176470588236</v>
      </c>
      <c r="AC99">
        <v>5.6898745917647062</v>
      </c>
      <c r="AD99">
        <v>20</v>
      </c>
    </row>
    <row r="100" spans="1:30" x14ac:dyDescent="0.3">
      <c r="A100" s="2" t="s">
        <v>80</v>
      </c>
      <c r="B100" s="28" t="s">
        <v>935</v>
      </c>
      <c r="C100" s="25"/>
      <c r="F100" s="2">
        <v>3.2</v>
      </c>
      <c r="G100" s="26">
        <v>-1</v>
      </c>
      <c r="H100" s="2">
        <v>-1</v>
      </c>
      <c r="J100" s="2">
        <v>3.8650000000000002</v>
      </c>
      <c r="K100" s="2">
        <v>3.8650000000000002</v>
      </c>
      <c r="L100" s="2">
        <v>29.241</v>
      </c>
      <c r="N100" s="2">
        <v>3</v>
      </c>
      <c r="Q100" s="2">
        <v>1</v>
      </c>
      <c r="T100" s="2">
        <v>1</v>
      </c>
      <c r="AB100">
        <v>2.5228823529411768</v>
      </c>
      <c r="AC100">
        <v>5.6932629430588237</v>
      </c>
      <c r="AD100">
        <v>20</v>
      </c>
    </row>
    <row r="101" spans="1:30" x14ac:dyDescent="0.3">
      <c r="A101" s="2" t="s">
        <v>82</v>
      </c>
      <c r="B101" s="28" t="s">
        <v>936</v>
      </c>
      <c r="C101" s="25"/>
      <c r="F101" s="2">
        <v>2.93</v>
      </c>
      <c r="G101" s="26">
        <v>-1</v>
      </c>
      <c r="H101" s="2">
        <v>-1</v>
      </c>
      <c r="J101" s="2">
        <v>3.8660000000000001</v>
      </c>
      <c r="K101" s="2">
        <v>3.8660000000000001</v>
      </c>
      <c r="L101" s="2">
        <v>29.145</v>
      </c>
      <c r="N101" s="2">
        <v>3</v>
      </c>
      <c r="Q101" s="2">
        <v>1</v>
      </c>
      <c r="T101" s="2">
        <v>1</v>
      </c>
      <c r="AB101">
        <v>2.524588235294118</v>
      </c>
      <c r="AC101">
        <v>5.6966512943529413</v>
      </c>
      <c r="AD101">
        <v>20</v>
      </c>
    </row>
    <row r="102" spans="1:30" x14ac:dyDescent="0.3">
      <c r="A102" s="2" t="s">
        <v>83</v>
      </c>
      <c r="B102" s="28" t="s">
        <v>937</v>
      </c>
      <c r="C102" s="25"/>
      <c r="F102" s="2">
        <v>2.69</v>
      </c>
      <c r="G102" s="26">
        <v>-1</v>
      </c>
      <c r="H102" s="2">
        <v>-1</v>
      </c>
      <c r="J102" s="2">
        <v>3.871</v>
      </c>
      <c r="K102" s="2">
        <v>3.871</v>
      </c>
      <c r="L102" s="2">
        <v>29.241</v>
      </c>
      <c r="N102" s="2">
        <v>3</v>
      </c>
      <c r="Q102" s="2">
        <v>1</v>
      </c>
      <c r="T102" s="2">
        <v>1</v>
      </c>
      <c r="AB102">
        <v>2.5262941176470588</v>
      </c>
      <c r="AC102">
        <v>5.7000396456470588</v>
      </c>
      <c r="AD102">
        <v>20</v>
      </c>
    </row>
    <row r="103" spans="1:30" x14ac:dyDescent="0.3">
      <c r="A103" s="2" t="s">
        <v>84</v>
      </c>
      <c r="B103" s="28" t="s">
        <v>938</v>
      </c>
      <c r="C103" s="25"/>
      <c r="F103" s="2">
        <v>2.4300000000000002</v>
      </c>
      <c r="G103" s="26">
        <v>-1</v>
      </c>
      <c r="H103" s="2">
        <v>-1</v>
      </c>
      <c r="J103" s="2">
        <v>3.8740000000000001</v>
      </c>
      <c r="K103" s="2">
        <v>3.8740000000000001</v>
      </c>
      <c r="L103" s="2">
        <v>32.945999999999998</v>
      </c>
      <c r="N103" s="2">
        <v>3</v>
      </c>
      <c r="Q103" s="2">
        <v>1</v>
      </c>
      <c r="T103" s="2">
        <v>1</v>
      </c>
      <c r="AB103">
        <v>2.528</v>
      </c>
      <c r="AC103">
        <v>5.7034279969411772</v>
      </c>
      <c r="AD103">
        <v>20</v>
      </c>
    </row>
    <row r="104" spans="1:30" x14ac:dyDescent="0.3">
      <c r="A104" s="2" t="s">
        <v>85</v>
      </c>
      <c r="B104" s="28" t="s">
        <v>939</v>
      </c>
      <c r="C104" s="25"/>
      <c r="F104" s="2">
        <v>2.41</v>
      </c>
      <c r="G104" s="26">
        <v>-1</v>
      </c>
      <c r="H104" s="2">
        <v>-1</v>
      </c>
      <c r="J104" s="2" t="s">
        <v>474</v>
      </c>
      <c r="K104" s="2" t="s">
        <v>474</v>
      </c>
      <c r="L104" s="2" t="s">
        <v>474</v>
      </c>
      <c r="N104" s="2">
        <v>3</v>
      </c>
      <c r="Q104" s="2">
        <v>1</v>
      </c>
      <c r="T104" s="2">
        <v>1</v>
      </c>
      <c r="AB104">
        <v>2.5297058823529408</v>
      </c>
      <c r="AC104">
        <v>5.7068163482352947</v>
      </c>
      <c r="AD104">
        <v>20</v>
      </c>
    </row>
    <row r="105" spans="1:30" x14ac:dyDescent="0.3">
      <c r="A105" s="2" t="s">
        <v>86</v>
      </c>
      <c r="B105" s="28" t="s">
        <v>940</v>
      </c>
      <c r="C105" s="25"/>
      <c r="F105" s="2">
        <v>3.06</v>
      </c>
      <c r="G105" s="26">
        <v>-1</v>
      </c>
      <c r="H105" s="2">
        <v>-1</v>
      </c>
      <c r="J105" s="2">
        <v>3.8660000000000001</v>
      </c>
      <c r="K105" s="2">
        <v>3.8660000000000001</v>
      </c>
      <c r="L105" s="2">
        <v>29.114000000000001</v>
      </c>
      <c r="N105" s="2">
        <v>3</v>
      </c>
      <c r="Q105" s="2">
        <v>1</v>
      </c>
      <c r="T105" s="2">
        <v>1</v>
      </c>
      <c r="AB105">
        <v>2.5308235294117649</v>
      </c>
      <c r="AC105">
        <v>5.7003253741176483</v>
      </c>
      <c r="AD105">
        <v>20</v>
      </c>
    </row>
    <row r="106" spans="1:30" x14ac:dyDescent="0.3">
      <c r="A106" s="2" t="s">
        <v>87</v>
      </c>
      <c r="B106" s="28" t="s">
        <v>941</v>
      </c>
      <c r="C106" s="25"/>
      <c r="F106" s="2">
        <v>2.12</v>
      </c>
      <c r="G106" s="26">
        <v>-1</v>
      </c>
      <c r="H106" s="2">
        <v>-1</v>
      </c>
      <c r="J106" s="2">
        <v>3.8570000000000002</v>
      </c>
      <c r="K106" s="2">
        <v>3.8570000000000002</v>
      </c>
      <c r="L106" s="2">
        <v>29.533999999999999</v>
      </c>
      <c r="N106" s="2">
        <v>3</v>
      </c>
      <c r="Q106" s="2">
        <v>1</v>
      </c>
      <c r="T106" s="2">
        <v>1</v>
      </c>
      <c r="AB106">
        <v>2.525529411764706</v>
      </c>
      <c r="AC106">
        <v>5.7010120870588246</v>
      </c>
      <c r="AD106">
        <v>20</v>
      </c>
    </row>
    <row r="107" spans="1:30" x14ac:dyDescent="0.3">
      <c r="A107" s="2" t="s">
        <v>88</v>
      </c>
      <c r="B107" s="28" t="s">
        <v>767</v>
      </c>
      <c r="C107" s="25"/>
      <c r="F107" s="2">
        <v>3.9</v>
      </c>
      <c r="G107" s="26">
        <v>-1</v>
      </c>
      <c r="H107" s="2">
        <v>-1</v>
      </c>
      <c r="J107" s="2">
        <v>3.9037999999999999</v>
      </c>
      <c r="K107" s="2">
        <v>3.9037999999999999</v>
      </c>
      <c r="L107" s="2">
        <v>9.7742000000000004</v>
      </c>
      <c r="M107" s="2" t="s">
        <v>449</v>
      </c>
      <c r="N107" s="2">
        <v>3</v>
      </c>
      <c r="P107" s="2">
        <v>4</v>
      </c>
      <c r="Q107" s="2">
        <f>385*2</f>
        <v>770</v>
      </c>
      <c r="T107" s="2">
        <v>1</v>
      </c>
      <c r="AB107">
        <v>2.7025000000000001</v>
      </c>
      <c r="AC107">
        <v>6.4896876145585001</v>
      </c>
      <c r="AD107">
        <v>14</v>
      </c>
    </row>
    <row r="108" spans="1:30" x14ac:dyDescent="0.3">
      <c r="A108" s="2" t="s">
        <v>89</v>
      </c>
      <c r="B108" s="25" t="s">
        <v>765</v>
      </c>
      <c r="C108" s="25"/>
      <c r="F108" s="2">
        <v>3.9</v>
      </c>
      <c r="G108" s="26" t="s">
        <v>586</v>
      </c>
      <c r="H108" s="2" t="s">
        <v>664</v>
      </c>
      <c r="J108" s="2">
        <v>3.847</v>
      </c>
      <c r="K108" s="2">
        <v>3.847</v>
      </c>
      <c r="L108" s="2">
        <v>18.109400000000001</v>
      </c>
      <c r="M108" s="2" t="s">
        <v>450</v>
      </c>
      <c r="N108" s="2">
        <v>3</v>
      </c>
      <c r="P108" s="2">
        <v>0.2</v>
      </c>
      <c r="Q108" s="2">
        <v>29.8</v>
      </c>
      <c r="T108" s="2">
        <v>1</v>
      </c>
      <c r="AB108">
        <v>2.499166666666667</v>
      </c>
      <c r="AC108">
        <v>5.7944152492500001</v>
      </c>
      <c r="AD108">
        <v>14</v>
      </c>
    </row>
    <row r="109" spans="1:30" x14ac:dyDescent="0.3">
      <c r="A109" s="2" t="s">
        <v>885</v>
      </c>
      <c r="B109" s="28" t="s">
        <v>942</v>
      </c>
      <c r="C109" s="25"/>
      <c r="F109" s="2">
        <v>3.9</v>
      </c>
      <c r="G109" s="26">
        <v>-1</v>
      </c>
      <c r="H109" s="2">
        <v>-1</v>
      </c>
      <c r="J109" s="2">
        <v>3.9973999999999998</v>
      </c>
      <c r="K109" s="2">
        <v>3.9973999999999998</v>
      </c>
      <c r="L109" s="2">
        <v>12.132999999999999</v>
      </c>
      <c r="M109" s="2" t="s">
        <v>449</v>
      </c>
      <c r="N109" s="2">
        <v>3</v>
      </c>
      <c r="P109" s="2">
        <v>1.1000000000000001</v>
      </c>
      <c r="Q109" s="2">
        <f>374*2</f>
        <v>748</v>
      </c>
      <c r="T109" s="2">
        <v>1</v>
      </c>
      <c r="AB109">
        <v>2.4725000000000001</v>
      </c>
      <c r="AC109">
        <v>5.697111802916667</v>
      </c>
      <c r="AD109">
        <v>14</v>
      </c>
    </row>
    <row r="110" spans="1:30" x14ac:dyDescent="0.3">
      <c r="A110" s="2" t="s">
        <v>886</v>
      </c>
      <c r="B110" s="28" t="s">
        <v>943</v>
      </c>
      <c r="C110" s="25"/>
      <c r="F110" s="2">
        <v>3.9</v>
      </c>
      <c r="G110" s="26">
        <v>-1</v>
      </c>
      <c r="H110" s="2">
        <v>-1</v>
      </c>
      <c r="J110" s="2">
        <v>3.9727000000000001</v>
      </c>
      <c r="K110" s="2">
        <v>3.9727000000000001</v>
      </c>
      <c r="L110" s="2">
        <v>12.763199999999999</v>
      </c>
      <c r="M110" s="2" t="s">
        <v>449</v>
      </c>
      <c r="N110" s="2">
        <v>3</v>
      </c>
      <c r="P110" s="2">
        <v>1.6</v>
      </c>
      <c r="Q110" s="2">
        <v>176</v>
      </c>
      <c r="T110" s="2">
        <v>1</v>
      </c>
      <c r="AB110">
        <v>2.4725000000000001</v>
      </c>
      <c r="AC110">
        <v>5.6821885904166667</v>
      </c>
      <c r="AD110">
        <v>14</v>
      </c>
    </row>
    <row r="111" spans="1:30" x14ac:dyDescent="0.3">
      <c r="A111" s="2" t="s">
        <v>27</v>
      </c>
      <c r="B111" s="25" t="s">
        <v>766</v>
      </c>
      <c r="C111" s="25"/>
      <c r="F111" s="2">
        <v>3.6</v>
      </c>
      <c r="G111" s="26" t="s">
        <v>587</v>
      </c>
      <c r="H111" s="2" t="s">
        <v>665</v>
      </c>
      <c r="P111" s="2">
        <v>1.5</v>
      </c>
      <c r="Q111" s="2">
        <f>24.7*2</f>
        <v>49.4</v>
      </c>
      <c r="T111" s="2">
        <v>1</v>
      </c>
      <c r="AB111">
        <v>2.528</v>
      </c>
      <c r="AC111">
        <v>5.7952294759999994</v>
      </c>
      <c r="AD111">
        <v>6</v>
      </c>
    </row>
    <row r="112" spans="1:30" x14ac:dyDescent="0.3">
      <c r="A112" s="2" t="s">
        <v>893</v>
      </c>
      <c r="B112" s="25" t="s">
        <v>890</v>
      </c>
      <c r="C112" s="25"/>
      <c r="F112" s="2">
        <v>4</v>
      </c>
      <c r="G112" s="26">
        <v>-1</v>
      </c>
      <c r="H112" s="2">
        <v>-1</v>
      </c>
      <c r="J112" s="2">
        <v>3.9607999999999999</v>
      </c>
      <c r="K112" s="2">
        <v>3.9607999999999999</v>
      </c>
      <c r="L112" s="2">
        <v>21.8126</v>
      </c>
      <c r="M112" s="2" t="s">
        <v>450</v>
      </c>
      <c r="P112" s="2">
        <v>3.7</v>
      </c>
      <c r="Q112" s="2">
        <f>146*2</f>
        <v>292</v>
      </c>
      <c r="T112" s="2">
        <v>1</v>
      </c>
      <c r="AB112">
        <v>2.524571428571428</v>
      </c>
      <c r="AC112">
        <v>5.7888591694285711</v>
      </c>
      <c r="AD112">
        <v>42</v>
      </c>
    </row>
    <row r="113" spans="1:30" x14ac:dyDescent="0.3">
      <c r="A113" s="2" t="s">
        <v>894</v>
      </c>
      <c r="B113" s="25" t="s">
        <v>891</v>
      </c>
      <c r="C113" s="25"/>
      <c r="F113" s="2">
        <v>4</v>
      </c>
      <c r="G113" s="26">
        <v>-1</v>
      </c>
      <c r="H113" s="2">
        <v>-1</v>
      </c>
      <c r="J113" s="2">
        <v>3.9483999999999999</v>
      </c>
      <c r="K113" s="2">
        <v>3.9483999999999999</v>
      </c>
      <c r="L113" s="2">
        <v>9.7742000000000004</v>
      </c>
      <c r="M113" s="2" t="s">
        <v>449</v>
      </c>
      <c r="P113" s="2">
        <v>7.8</v>
      </c>
      <c r="Q113" s="2">
        <f>158*2</f>
        <v>316</v>
      </c>
      <c r="T113" s="2">
        <v>1</v>
      </c>
      <c r="AB113">
        <v>2.7611428571428571</v>
      </c>
      <c r="AC113">
        <v>6.6040800042601706</v>
      </c>
      <c r="AD113">
        <v>42</v>
      </c>
    </row>
    <row r="114" spans="1:30" x14ac:dyDescent="0.3">
      <c r="A114" s="2" t="s">
        <v>887</v>
      </c>
      <c r="B114" s="25" t="s">
        <v>888</v>
      </c>
      <c r="C114" s="25"/>
      <c r="F114" s="2">
        <v>4</v>
      </c>
      <c r="G114" s="26" t="s">
        <v>889</v>
      </c>
      <c r="H114" s="2">
        <v>1540895</v>
      </c>
      <c r="P114" s="2">
        <v>3.3</v>
      </c>
      <c r="Q114" s="2">
        <f>70</f>
        <v>70</v>
      </c>
      <c r="T114" s="2">
        <v>1</v>
      </c>
      <c r="AB114">
        <v>2.8123076923076931</v>
      </c>
      <c r="AC114">
        <v>6.3640369961538461</v>
      </c>
      <c r="AD114">
        <v>18</v>
      </c>
    </row>
    <row r="115" spans="1:30" x14ac:dyDescent="0.3">
      <c r="A115" s="2" t="s">
        <v>88</v>
      </c>
      <c r="B115" s="25" t="s">
        <v>767</v>
      </c>
      <c r="C115" s="25"/>
      <c r="F115" s="2">
        <v>3.9</v>
      </c>
      <c r="G115" s="26" t="s">
        <v>588</v>
      </c>
      <c r="H115" s="2">
        <v>-1</v>
      </c>
      <c r="P115" s="2">
        <v>4</v>
      </c>
      <c r="Q115" s="2">
        <f>385*2</f>
        <v>770</v>
      </c>
      <c r="T115" s="2">
        <v>1</v>
      </c>
      <c r="AB115">
        <v>2.7025000000000001</v>
      </c>
      <c r="AC115">
        <v>6.4896876145585001</v>
      </c>
      <c r="AD115">
        <v>14</v>
      </c>
    </row>
    <row r="116" spans="1:30" x14ac:dyDescent="0.3">
      <c r="A116" s="2" t="s">
        <v>93</v>
      </c>
      <c r="B116" s="28" t="s">
        <v>944</v>
      </c>
      <c r="C116" s="25"/>
      <c r="F116" s="2">
        <v>4.0999999999999996</v>
      </c>
      <c r="G116" s="26">
        <v>-1</v>
      </c>
      <c r="H116" s="2">
        <v>-1</v>
      </c>
      <c r="J116" s="2">
        <v>3.9499</v>
      </c>
      <c r="K116" s="2">
        <v>3.9499</v>
      </c>
      <c r="L116" s="2">
        <v>17.030999999999999</v>
      </c>
      <c r="M116" s="2" t="s">
        <v>449</v>
      </c>
      <c r="T116" s="2">
        <v>1</v>
      </c>
      <c r="AB116">
        <v>2.5433333333333339</v>
      </c>
      <c r="AC116">
        <v>5.8398279362121217</v>
      </c>
      <c r="AD116">
        <v>20</v>
      </c>
    </row>
    <row r="117" spans="1:30" x14ac:dyDescent="0.3">
      <c r="A117" s="2" t="s">
        <v>34</v>
      </c>
      <c r="B117" s="25" t="s">
        <v>735</v>
      </c>
      <c r="C117" s="25"/>
      <c r="F117" s="2">
        <v>3.2</v>
      </c>
      <c r="G117" s="26" t="s">
        <v>566</v>
      </c>
      <c r="H117" s="2" t="s">
        <v>647</v>
      </c>
      <c r="P117" s="2">
        <v>3.49</v>
      </c>
      <c r="AB117">
        <v>2.500833333333333</v>
      </c>
      <c r="AC117">
        <v>5.6917605187500007</v>
      </c>
      <c r="AD117">
        <v>14</v>
      </c>
    </row>
    <row r="118" spans="1:30" x14ac:dyDescent="0.3">
      <c r="A118" s="2" t="s">
        <v>96</v>
      </c>
      <c r="B118" s="25" t="s">
        <v>768</v>
      </c>
      <c r="C118" s="25"/>
      <c r="F118" s="2">
        <v>3.3</v>
      </c>
      <c r="G118" s="26">
        <v>-1</v>
      </c>
      <c r="H118" s="2" t="s">
        <v>666</v>
      </c>
      <c r="J118" s="2">
        <v>3.8917999999999999</v>
      </c>
      <c r="K118" s="2">
        <v>3.8820000000000001</v>
      </c>
      <c r="L118" s="2">
        <v>36.127000000000002</v>
      </c>
      <c r="M118" s="2" t="s">
        <v>495</v>
      </c>
      <c r="N118" s="2">
        <v>4</v>
      </c>
      <c r="P118" s="2">
        <v>4.5999999999999996</v>
      </c>
      <c r="S118" s="2">
        <v>1</v>
      </c>
      <c r="AB118">
        <v>2.618095238095238</v>
      </c>
      <c r="AC118">
        <v>5.9615126490476191</v>
      </c>
      <c r="AD118">
        <v>26</v>
      </c>
    </row>
    <row r="119" spans="1:30" x14ac:dyDescent="0.3">
      <c r="A119" s="2" t="s">
        <v>98</v>
      </c>
      <c r="B119" s="25" t="s">
        <v>769</v>
      </c>
      <c r="C119" s="25"/>
      <c r="F119" s="2">
        <v>2.0099999999999998</v>
      </c>
      <c r="G119" s="26" t="s">
        <v>589</v>
      </c>
      <c r="H119" s="2" t="s">
        <v>667</v>
      </c>
      <c r="J119" s="2">
        <v>5.63</v>
      </c>
      <c r="K119" s="2">
        <v>5.63</v>
      </c>
      <c r="L119" s="2">
        <v>7.9509999999999996</v>
      </c>
      <c r="M119" s="2" t="s">
        <v>496</v>
      </c>
      <c r="P119" s="2" t="s">
        <v>469</v>
      </c>
      <c r="Q119" s="2">
        <v>1</v>
      </c>
      <c r="AB119">
        <v>2.5870000000000002</v>
      </c>
      <c r="AC119">
        <v>5.8948612069999999</v>
      </c>
      <c r="AD119">
        <v>12</v>
      </c>
    </row>
    <row r="120" spans="1:30" x14ac:dyDescent="0.3">
      <c r="A120" s="2" t="s">
        <v>99</v>
      </c>
      <c r="B120" s="25" t="s">
        <v>770</v>
      </c>
      <c r="C120" s="25"/>
      <c r="F120" s="2">
        <v>2.21</v>
      </c>
      <c r="G120" s="26">
        <v>-1</v>
      </c>
      <c r="H120" s="2">
        <v>-1</v>
      </c>
      <c r="J120" s="2">
        <v>3.9668000000000001</v>
      </c>
      <c r="K120" s="2">
        <v>5.63</v>
      </c>
      <c r="L120" s="2">
        <v>20.597999999999999</v>
      </c>
      <c r="M120" s="2" t="s">
        <v>450</v>
      </c>
      <c r="P120" s="2">
        <v>2</v>
      </c>
      <c r="Q120" s="2">
        <v>1</v>
      </c>
      <c r="AB120">
        <v>2.5923076923076929</v>
      </c>
      <c r="AC120">
        <v>5.9154799303846159</v>
      </c>
      <c r="AD120">
        <v>16</v>
      </c>
    </row>
    <row r="121" spans="1:30" x14ac:dyDescent="0.3">
      <c r="A121" s="2" t="s">
        <v>100</v>
      </c>
      <c r="B121" s="25" t="s">
        <v>771</v>
      </c>
      <c r="C121" s="25"/>
      <c r="F121" s="2">
        <v>2.27</v>
      </c>
      <c r="G121" s="26">
        <v>-1</v>
      </c>
      <c r="H121" s="2">
        <v>-1</v>
      </c>
      <c r="J121" s="2">
        <v>3.9493</v>
      </c>
      <c r="K121" s="2">
        <v>5.63</v>
      </c>
      <c r="L121" s="2">
        <v>12.727</v>
      </c>
      <c r="M121" s="2" t="s">
        <v>450</v>
      </c>
      <c r="P121" s="2">
        <v>1</v>
      </c>
      <c r="Q121" s="2">
        <v>1</v>
      </c>
      <c r="S121" s="2">
        <v>1</v>
      </c>
      <c r="T121" s="2">
        <v>1</v>
      </c>
      <c r="W121" s="2">
        <v>1</v>
      </c>
      <c r="AB121">
        <v>2.539333333333333</v>
      </c>
      <c r="AC121">
        <v>5.8209523980000002</v>
      </c>
      <c r="AD121">
        <v>18</v>
      </c>
    </row>
    <row r="122" spans="1:30" x14ac:dyDescent="0.3">
      <c r="A122" s="2" t="s">
        <v>945</v>
      </c>
      <c r="B122" s="30" t="s">
        <v>947</v>
      </c>
      <c r="C122" s="25"/>
      <c r="F122" s="2">
        <v>3.157</v>
      </c>
      <c r="G122" s="26">
        <v>-1</v>
      </c>
      <c r="H122" s="2">
        <v>-1</v>
      </c>
      <c r="J122" s="2">
        <v>12.449</v>
      </c>
      <c r="K122" s="2">
        <v>12.449</v>
      </c>
      <c r="L122" s="2">
        <v>3.8961000000000001</v>
      </c>
      <c r="M122" s="2" t="s">
        <v>497</v>
      </c>
      <c r="P122" s="2">
        <v>11.6</v>
      </c>
      <c r="T122" s="2">
        <v>1</v>
      </c>
      <c r="AB122">
        <v>2.6800761137228561</v>
      </c>
      <c r="AC122">
        <v>6.0370190189344077</v>
      </c>
      <c r="AD122">
        <v>28.67</v>
      </c>
    </row>
    <row r="123" spans="1:30" x14ac:dyDescent="0.3">
      <c r="A123" s="2" t="s">
        <v>946</v>
      </c>
      <c r="B123" s="28" t="s">
        <v>948</v>
      </c>
      <c r="C123" s="25"/>
      <c r="F123" s="2">
        <v>3.1880000000000002</v>
      </c>
      <c r="G123" s="26">
        <v>-1</v>
      </c>
      <c r="H123" s="2">
        <v>-1</v>
      </c>
      <c r="P123" s="2">
        <v>11.72</v>
      </c>
      <c r="T123" s="2">
        <v>1</v>
      </c>
      <c r="AB123">
        <v>2.8240385045892089</v>
      </c>
      <c r="AC123">
        <v>6.533110796268315</v>
      </c>
      <c r="AD123">
        <v>28.67</v>
      </c>
    </row>
    <row r="124" spans="1:30" x14ac:dyDescent="0.3">
      <c r="A124" s="2" t="s">
        <v>946</v>
      </c>
      <c r="B124" s="28" t="s">
        <v>948</v>
      </c>
      <c r="C124" s="25"/>
      <c r="D124" s="2" t="s">
        <v>892</v>
      </c>
      <c r="E124" s="2">
        <v>1.1200000000000001</v>
      </c>
      <c r="F124" s="2">
        <v>3.2040000000000002</v>
      </c>
      <c r="G124" s="26">
        <v>-1</v>
      </c>
      <c r="H124" s="2">
        <v>-1</v>
      </c>
      <c r="P124" s="2">
        <v>11.64</v>
      </c>
      <c r="AB124">
        <v>2.8240385045892089</v>
      </c>
      <c r="AC124">
        <v>6.533110796268315</v>
      </c>
      <c r="AD124">
        <v>28.67</v>
      </c>
    </row>
    <row r="125" spans="1:30" x14ac:dyDescent="0.3">
      <c r="A125" s="2" t="s">
        <v>105</v>
      </c>
      <c r="B125" s="25" t="s">
        <v>772</v>
      </c>
      <c r="C125" s="25"/>
      <c r="F125" s="2">
        <v>3</v>
      </c>
      <c r="G125" s="26" t="s">
        <v>590</v>
      </c>
      <c r="H125" s="2" t="s">
        <v>668</v>
      </c>
      <c r="Q125" s="2">
        <v>1</v>
      </c>
      <c r="T125" s="2">
        <v>1</v>
      </c>
      <c r="AB125">
        <v>3.0553846153846149</v>
      </c>
      <c r="AC125">
        <v>6.5203382676923072</v>
      </c>
      <c r="AD125">
        <v>18</v>
      </c>
    </row>
    <row r="126" spans="1:30" x14ac:dyDescent="0.3">
      <c r="A126" s="2" t="s">
        <v>70</v>
      </c>
      <c r="B126" s="25" t="s">
        <v>762</v>
      </c>
      <c r="C126" s="25"/>
      <c r="F126" s="2">
        <v>2.8</v>
      </c>
      <c r="G126" s="26" t="s">
        <v>584</v>
      </c>
      <c r="H126" s="2" t="s">
        <v>662</v>
      </c>
      <c r="Q126" s="2">
        <v>1</v>
      </c>
      <c r="T126" s="2">
        <v>1</v>
      </c>
      <c r="AB126">
        <v>3.0044444444444438</v>
      </c>
      <c r="AC126">
        <v>6.4228342255555546</v>
      </c>
      <c r="AD126">
        <v>12</v>
      </c>
    </row>
    <row r="127" spans="1:30" x14ac:dyDescent="0.3">
      <c r="A127" s="2" t="s">
        <v>106</v>
      </c>
      <c r="B127" s="25" t="s">
        <v>773</v>
      </c>
      <c r="C127" s="25"/>
      <c r="F127" s="2">
        <v>2.8</v>
      </c>
      <c r="G127" s="26">
        <v>-1</v>
      </c>
      <c r="H127" s="2">
        <v>-1</v>
      </c>
      <c r="Q127" s="2">
        <v>1</v>
      </c>
      <c r="T127" s="2">
        <v>1</v>
      </c>
      <c r="AB127">
        <v>2.9274418604651169</v>
      </c>
      <c r="AC127">
        <v>6.2754443944186056</v>
      </c>
      <c r="AD127">
        <v>54</v>
      </c>
    </row>
    <row r="128" spans="1:30" x14ac:dyDescent="0.3">
      <c r="A128" s="2" t="s">
        <v>107</v>
      </c>
      <c r="B128" s="25" t="s">
        <v>774</v>
      </c>
      <c r="C128" s="25"/>
      <c r="F128" s="2">
        <v>2.9</v>
      </c>
      <c r="G128" s="26" t="s">
        <v>591</v>
      </c>
      <c r="H128" s="2" t="s">
        <v>669</v>
      </c>
      <c r="Q128" s="2">
        <v>1</v>
      </c>
      <c r="T128" s="2">
        <v>1</v>
      </c>
      <c r="AB128">
        <v>2.836363636363636</v>
      </c>
      <c r="AC128">
        <v>6.1735094709090914</v>
      </c>
      <c r="AD128">
        <v>14</v>
      </c>
    </row>
    <row r="129" spans="1:30" x14ac:dyDescent="0.3">
      <c r="A129" s="2" t="s">
        <v>108</v>
      </c>
      <c r="B129" s="25" t="s">
        <v>751</v>
      </c>
      <c r="C129" s="25"/>
      <c r="F129" s="2">
        <v>3.1</v>
      </c>
      <c r="G129" s="26" t="s">
        <v>579</v>
      </c>
      <c r="H129" s="2" t="s">
        <v>656</v>
      </c>
      <c r="Q129" s="2">
        <v>1</v>
      </c>
      <c r="T129" s="2">
        <v>1</v>
      </c>
      <c r="AB129">
        <v>2.8410526315789468</v>
      </c>
      <c r="AC129">
        <v>6.1729587136842099</v>
      </c>
      <c r="AD129">
        <v>24</v>
      </c>
    </row>
    <row r="130" spans="1:30" x14ac:dyDescent="0.3">
      <c r="A130" s="2" t="s">
        <v>109</v>
      </c>
      <c r="B130" s="25" t="s">
        <v>775</v>
      </c>
      <c r="C130" s="25"/>
      <c r="F130" s="2">
        <v>3.1</v>
      </c>
      <c r="G130" s="26" t="s">
        <v>592</v>
      </c>
      <c r="H130" s="2" t="s">
        <v>670</v>
      </c>
      <c r="Q130" s="2">
        <v>1</v>
      </c>
      <c r="T130" s="2">
        <v>1</v>
      </c>
      <c r="AB130">
        <v>2.8685714285714292</v>
      </c>
      <c r="AC130">
        <v>6.249142824642858</v>
      </c>
      <c r="AD130">
        <v>18</v>
      </c>
    </row>
    <row r="131" spans="1:30" x14ac:dyDescent="0.3">
      <c r="A131" s="2" t="s">
        <v>110</v>
      </c>
      <c r="B131" s="25" t="s">
        <v>776</v>
      </c>
      <c r="C131" s="25"/>
      <c r="F131" s="2">
        <v>3</v>
      </c>
      <c r="G131" s="26" t="s">
        <v>593</v>
      </c>
      <c r="H131" s="2" t="s">
        <v>671</v>
      </c>
      <c r="Q131" s="2">
        <v>1</v>
      </c>
      <c r="T131" s="2">
        <v>1</v>
      </c>
      <c r="AB131">
        <v>2.9822222222222221</v>
      </c>
      <c r="AC131">
        <v>6.3761376700000003</v>
      </c>
      <c r="AD131">
        <v>12</v>
      </c>
    </row>
    <row r="132" spans="1:30" x14ac:dyDescent="0.3">
      <c r="A132" s="2" t="s">
        <v>111</v>
      </c>
      <c r="B132" s="25" t="s">
        <v>777</v>
      </c>
      <c r="C132" s="25"/>
      <c r="F132" s="2">
        <v>3.3</v>
      </c>
      <c r="G132" s="26" t="s">
        <v>594</v>
      </c>
      <c r="H132" s="2" t="s">
        <v>672</v>
      </c>
      <c r="Q132" s="2">
        <v>1</v>
      </c>
      <c r="T132" s="2">
        <v>1</v>
      </c>
      <c r="AB132">
        <v>2.780416666666667</v>
      </c>
      <c r="AC132">
        <v>6.0847889087500002</v>
      </c>
      <c r="AD132">
        <v>30</v>
      </c>
    </row>
    <row r="133" spans="1:30" x14ac:dyDescent="0.3">
      <c r="A133" s="2" t="s">
        <v>110</v>
      </c>
      <c r="B133" s="25" t="s">
        <v>776</v>
      </c>
      <c r="C133" s="25"/>
      <c r="F133" s="2">
        <v>2.64</v>
      </c>
      <c r="G133" s="26" t="s">
        <v>593</v>
      </c>
      <c r="H133" s="2" t="s">
        <v>671</v>
      </c>
      <c r="P133" s="2">
        <v>2.2999999999999998</v>
      </c>
      <c r="Q133" s="2">
        <v>1</v>
      </c>
      <c r="S133" s="2">
        <v>1</v>
      </c>
      <c r="AB133">
        <v>2.9822222222222221</v>
      </c>
      <c r="AC133">
        <v>6.3761376700000003</v>
      </c>
      <c r="AD133">
        <v>12</v>
      </c>
    </row>
    <row r="134" spans="1:30" x14ac:dyDescent="0.3">
      <c r="A134" s="2" t="s">
        <v>25</v>
      </c>
      <c r="B134" s="25" t="s">
        <v>732</v>
      </c>
      <c r="C134" s="25"/>
      <c r="F134" s="2">
        <v>2.88</v>
      </c>
      <c r="G134" s="26" t="s">
        <v>565</v>
      </c>
      <c r="H134" s="2" t="s">
        <v>645</v>
      </c>
      <c r="J134" s="2">
        <v>5.4960000000000004</v>
      </c>
      <c r="K134" s="2">
        <v>5.4960000000000004</v>
      </c>
      <c r="L134" s="2">
        <v>25.55</v>
      </c>
      <c r="M134" s="2" t="s">
        <v>460</v>
      </c>
      <c r="Q134" s="2">
        <v>1</v>
      </c>
      <c r="T134" s="2">
        <v>1</v>
      </c>
      <c r="AB134">
        <v>2.895</v>
      </c>
      <c r="AC134">
        <v>6.260504073571429</v>
      </c>
      <c r="AD134">
        <v>18</v>
      </c>
    </row>
    <row r="135" spans="1:30" x14ac:dyDescent="0.3">
      <c r="A135" s="2" t="s">
        <v>8</v>
      </c>
      <c r="B135" s="25" t="s">
        <v>718</v>
      </c>
      <c r="C135" s="25"/>
      <c r="D135" s="2" t="s">
        <v>700</v>
      </c>
      <c r="E135" s="2" t="s">
        <v>1097</v>
      </c>
      <c r="F135" s="2">
        <v>2.73</v>
      </c>
      <c r="G135" s="26" t="s">
        <v>554</v>
      </c>
      <c r="H135" s="2" t="s">
        <v>636</v>
      </c>
      <c r="Q135" s="2">
        <v>1</v>
      </c>
      <c r="T135" s="2">
        <v>1</v>
      </c>
      <c r="AB135">
        <v>2.8066666666666662</v>
      </c>
      <c r="AC135">
        <v>6.1769976</v>
      </c>
      <c r="AD135">
        <v>4</v>
      </c>
    </row>
    <row r="136" spans="1:30" x14ac:dyDescent="0.3">
      <c r="A136" s="2" t="s">
        <v>19</v>
      </c>
      <c r="B136" s="25" t="s">
        <v>729</v>
      </c>
      <c r="C136" s="25"/>
      <c r="F136" s="2">
        <v>3.46</v>
      </c>
      <c r="G136" s="26" t="s">
        <v>562</v>
      </c>
      <c r="H136" s="2">
        <v>-1</v>
      </c>
      <c r="M136" s="2" t="s">
        <v>460</v>
      </c>
      <c r="Q136" s="2">
        <v>1</v>
      </c>
      <c r="T136" s="2">
        <v>1</v>
      </c>
      <c r="AB136">
        <v>2.8</v>
      </c>
      <c r="AC136">
        <v>6.2020864082142868</v>
      </c>
      <c r="AD136">
        <v>18</v>
      </c>
    </row>
    <row r="137" spans="1:30" x14ac:dyDescent="0.3">
      <c r="A137" s="2" t="s">
        <v>20</v>
      </c>
      <c r="B137" s="25" t="s">
        <v>730</v>
      </c>
      <c r="C137" s="25"/>
      <c r="F137" s="2">
        <v>3.43</v>
      </c>
      <c r="G137" s="26" t="s">
        <v>563</v>
      </c>
      <c r="H137" s="2" t="s">
        <v>643</v>
      </c>
      <c r="M137" s="2" t="s">
        <v>460</v>
      </c>
      <c r="Q137" s="2">
        <v>1</v>
      </c>
      <c r="T137" s="2">
        <v>1</v>
      </c>
      <c r="AB137">
        <v>2.7964285714285722</v>
      </c>
      <c r="AC137">
        <v>6.1881302289285713</v>
      </c>
      <c r="AD137">
        <v>18</v>
      </c>
    </row>
    <row r="138" spans="1:30" x14ac:dyDescent="0.3">
      <c r="A138" s="2" t="s">
        <v>21</v>
      </c>
      <c r="B138" s="25" t="s">
        <v>731</v>
      </c>
      <c r="C138" s="25"/>
      <c r="F138" s="2">
        <v>3.3</v>
      </c>
      <c r="G138" s="26" t="s">
        <v>564</v>
      </c>
      <c r="H138" s="2" t="s">
        <v>644</v>
      </c>
      <c r="M138" s="2" t="s">
        <v>450</v>
      </c>
      <c r="Q138" s="2">
        <v>1</v>
      </c>
      <c r="T138" s="2">
        <v>1</v>
      </c>
      <c r="AB138">
        <v>2.7921428571428568</v>
      </c>
      <c r="AC138">
        <v>6.1741786985714304</v>
      </c>
      <c r="AD138">
        <v>18</v>
      </c>
    </row>
    <row r="139" spans="1:30" x14ac:dyDescent="0.3">
      <c r="A139" s="2" t="s">
        <v>17</v>
      </c>
      <c r="B139" s="25" t="s">
        <v>726</v>
      </c>
      <c r="C139" s="25"/>
      <c r="F139" s="2">
        <v>3.67</v>
      </c>
      <c r="G139" s="26" t="s">
        <v>559</v>
      </c>
      <c r="H139" s="2" t="s">
        <v>640</v>
      </c>
      <c r="J139" s="2">
        <v>5.4669999999999996</v>
      </c>
      <c r="K139" s="2">
        <v>5.4269999999999996</v>
      </c>
      <c r="L139" s="2">
        <v>24.931000000000001</v>
      </c>
      <c r="M139" s="2" t="s">
        <v>460</v>
      </c>
      <c r="P139" s="2">
        <v>1.96</v>
      </c>
      <c r="Q139" s="2">
        <v>1</v>
      </c>
      <c r="T139" s="2">
        <v>1</v>
      </c>
      <c r="AB139">
        <v>2.785714285714286</v>
      </c>
      <c r="AC139">
        <v>6.216117408214286</v>
      </c>
      <c r="AD139">
        <v>18</v>
      </c>
    </row>
    <row r="140" spans="1:30" x14ac:dyDescent="0.3">
      <c r="A140" s="2" t="s">
        <v>51</v>
      </c>
      <c r="B140" s="25" t="s">
        <v>727</v>
      </c>
      <c r="C140" s="25"/>
      <c r="F140" s="2">
        <v>3.64</v>
      </c>
      <c r="G140" s="26" t="s">
        <v>560</v>
      </c>
      <c r="H140" s="2" t="s">
        <v>641</v>
      </c>
      <c r="J140" s="2">
        <v>5.4729999999999999</v>
      </c>
      <c r="K140" s="2">
        <v>5.5270000000000001</v>
      </c>
      <c r="L140" s="2">
        <v>25.030999999999999</v>
      </c>
      <c r="M140" s="2" t="s">
        <v>460</v>
      </c>
      <c r="P140" s="2">
        <v>2.36</v>
      </c>
      <c r="Q140" s="2">
        <v>1</v>
      </c>
      <c r="T140" s="2">
        <v>1</v>
      </c>
      <c r="AB140">
        <v>2.7821428571428579</v>
      </c>
      <c r="AC140">
        <v>6.2021612289285706</v>
      </c>
      <c r="AD140">
        <v>18</v>
      </c>
    </row>
    <row r="141" spans="1:30" x14ac:dyDescent="0.3">
      <c r="A141" s="2" t="s">
        <v>18</v>
      </c>
      <c r="B141" s="25" t="s">
        <v>728</v>
      </c>
      <c r="C141" s="25"/>
      <c r="F141" s="2">
        <v>3.52</v>
      </c>
      <c r="G141" s="26" t="s">
        <v>561</v>
      </c>
      <c r="H141" s="2" t="s">
        <v>642</v>
      </c>
      <c r="J141" s="2">
        <v>3.9540000000000002</v>
      </c>
      <c r="K141" s="2">
        <v>3.9540000000000002</v>
      </c>
      <c r="L141" s="2">
        <v>25.486999999999998</v>
      </c>
      <c r="M141" s="2" t="s">
        <v>450</v>
      </c>
      <c r="P141" s="2">
        <v>2.1800000000000002</v>
      </c>
      <c r="Q141" s="2">
        <v>1</v>
      </c>
      <c r="T141" s="2">
        <v>1</v>
      </c>
      <c r="AB141">
        <v>2.777857142857143</v>
      </c>
      <c r="AC141">
        <v>6.1882096985714297</v>
      </c>
      <c r="AD141">
        <v>18</v>
      </c>
    </row>
    <row r="142" spans="1:30" x14ac:dyDescent="0.3">
      <c r="A142" s="2" t="s">
        <v>119</v>
      </c>
      <c r="B142" s="28" t="s">
        <v>949</v>
      </c>
      <c r="C142" s="25"/>
      <c r="F142" s="2">
        <v>3.44</v>
      </c>
      <c r="G142" s="26">
        <v>-1</v>
      </c>
      <c r="H142" s="2">
        <v>-1</v>
      </c>
      <c r="J142" s="2">
        <v>5.492</v>
      </c>
      <c r="K142" s="2">
        <v>5.5650000000000004</v>
      </c>
      <c r="L142" s="2">
        <v>24.88</v>
      </c>
      <c r="M142" s="2" t="s">
        <v>450</v>
      </c>
      <c r="P142" s="2">
        <v>1.3</v>
      </c>
      <c r="Q142" s="2">
        <v>1</v>
      </c>
      <c r="S142" s="2">
        <v>1</v>
      </c>
      <c r="T142" s="2">
        <v>1</v>
      </c>
      <c r="AB142">
        <v>2.7828571428571429</v>
      </c>
      <c r="AC142">
        <v>6.1929237675000008</v>
      </c>
      <c r="AD142">
        <v>18</v>
      </c>
    </row>
    <row r="143" spans="1:30" x14ac:dyDescent="0.3">
      <c r="A143" s="2" t="s">
        <v>120</v>
      </c>
      <c r="B143" s="28" t="s">
        <v>950</v>
      </c>
      <c r="C143" s="25"/>
      <c r="F143" s="2">
        <v>3.22</v>
      </c>
      <c r="G143" s="26">
        <v>-1</v>
      </c>
      <c r="H143" s="2">
        <v>-1</v>
      </c>
      <c r="J143" s="2">
        <v>5.5019999999999998</v>
      </c>
      <c r="K143" s="2">
        <v>5.5069999999999997</v>
      </c>
      <c r="L143" s="2">
        <v>25.09</v>
      </c>
      <c r="M143" s="2" t="s">
        <v>450</v>
      </c>
      <c r="P143" s="2">
        <v>3.2</v>
      </c>
      <c r="Q143" s="2">
        <v>1</v>
      </c>
      <c r="S143" s="2">
        <v>1</v>
      </c>
      <c r="T143" s="2">
        <v>1</v>
      </c>
      <c r="AB143">
        <v>2.7971428571428572</v>
      </c>
      <c r="AC143">
        <v>6.1788927675000007</v>
      </c>
      <c r="AD143">
        <v>18</v>
      </c>
    </row>
    <row r="144" spans="1:30" x14ac:dyDescent="0.3">
      <c r="A144" s="2" t="s">
        <v>121</v>
      </c>
      <c r="B144" s="28" t="s">
        <v>951</v>
      </c>
      <c r="C144" s="25"/>
      <c r="F144" s="2">
        <v>4</v>
      </c>
      <c r="G144" s="26">
        <v>-1</v>
      </c>
      <c r="H144" s="2">
        <v>-1</v>
      </c>
      <c r="J144" s="2">
        <v>3.9060000000000001</v>
      </c>
      <c r="K144" s="2">
        <v>3.9060000000000001</v>
      </c>
      <c r="L144" s="2">
        <v>9.8840000000000003</v>
      </c>
      <c r="P144" s="2">
        <v>3.5</v>
      </c>
      <c r="Q144" s="2">
        <v>1</v>
      </c>
      <c r="S144" s="2">
        <v>1</v>
      </c>
      <c r="T144" s="2">
        <v>1</v>
      </c>
      <c r="AB144">
        <v>2.7337288135593218</v>
      </c>
      <c r="AC144">
        <v>6.5217336360353304</v>
      </c>
      <c r="AD144">
        <v>14</v>
      </c>
    </row>
    <row r="145" spans="1:30" x14ac:dyDescent="0.3">
      <c r="A145" s="2" t="s">
        <v>122</v>
      </c>
      <c r="B145" s="28" t="s">
        <v>952</v>
      </c>
      <c r="C145" s="25"/>
      <c r="F145" s="2">
        <v>3.49</v>
      </c>
      <c r="G145" s="26">
        <v>-1</v>
      </c>
      <c r="H145" s="2">
        <v>-1</v>
      </c>
      <c r="J145" s="2">
        <v>3.903</v>
      </c>
      <c r="K145" s="2">
        <v>3.903</v>
      </c>
      <c r="L145" s="2">
        <v>10.050000000000001</v>
      </c>
      <c r="P145" s="2">
        <v>7.3</v>
      </c>
      <c r="Q145" s="2">
        <v>1</v>
      </c>
      <c r="S145" s="2">
        <v>1</v>
      </c>
      <c r="T145" s="2">
        <v>1</v>
      </c>
      <c r="AB145">
        <v>2.782803738317758</v>
      </c>
      <c r="AC145">
        <v>6.5403483343235136</v>
      </c>
      <c r="AD145">
        <v>13</v>
      </c>
    </row>
    <row r="146" spans="1:30" x14ac:dyDescent="0.3">
      <c r="A146" s="2" t="s">
        <v>123</v>
      </c>
      <c r="B146" s="25" t="s">
        <v>778</v>
      </c>
      <c r="C146" s="25"/>
      <c r="F146" s="2">
        <v>4</v>
      </c>
      <c r="G146" s="26">
        <v>-1</v>
      </c>
      <c r="H146" s="2">
        <v>-1</v>
      </c>
      <c r="P146" s="2">
        <v>2.1</v>
      </c>
      <c r="Q146" s="2">
        <v>1</v>
      </c>
      <c r="S146" s="2">
        <v>1</v>
      </c>
      <c r="T146" s="2">
        <v>1</v>
      </c>
      <c r="AB146">
        <v>2.7488000000000001</v>
      </c>
      <c r="AC146">
        <v>6.2305574404000001</v>
      </c>
      <c r="AD146">
        <v>34</v>
      </c>
    </row>
    <row r="147" spans="1:30" x14ac:dyDescent="0.3">
      <c r="A147" s="2" t="s">
        <v>125</v>
      </c>
      <c r="B147" s="28" t="s">
        <v>953</v>
      </c>
      <c r="C147" s="25"/>
      <c r="F147" s="2">
        <v>3.7</v>
      </c>
      <c r="G147" s="26">
        <v>-1</v>
      </c>
      <c r="H147" s="2">
        <v>-1</v>
      </c>
      <c r="AB147">
        <v>2.732542372881356</v>
      </c>
      <c r="AC147">
        <v>6.5123179483671016</v>
      </c>
      <c r="AD147">
        <v>14</v>
      </c>
    </row>
    <row r="148" spans="1:30" x14ac:dyDescent="0.3">
      <c r="A148" s="2" t="s">
        <v>126</v>
      </c>
      <c r="B148" s="28" t="s">
        <v>954</v>
      </c>
      <c r="C148" s="25"/>
      <c r="F148" s="2">
        <v>3.9</v>
      </c>
      <c r="G148" s="26">
        <v>-1</v>
      </c>
      <c r="H148" s="2">
        <v>-1</v>
      </c>
      <c r="AB148">
        <v>2.6995</v>
      </c>
      <c r="AC148">
        <v>6.4386446606443171</v>
      </c>
      <c r="AD148">
        <v>14</v>
      </c>
    </row>
    <row r="149" spans="1:30" x14ac:dyDescent="0.3">
      <c r="A149" s="2" t="s">
        <v>127</v>
      </c>
      <c r="B149" s="28" t="s">
        <v>955</v>
      </c>
      <c r="C149" s="25"/>
      <c r="F149" s="2">
        <v>4</v>
      </c>
      <c r="G149" s="26">
        <v>-1</v>
      </c>
      <c r="H149" s="2">
        <v>-1</v>
      </c>
      <c r="AB149">
        <v>2.7266101694915261</v>
      </c>
      <c r="AC149">
        <v>6.5117833191709238</v>
      </c>
      <c r="AD149">
        <v>14</v>
      </c>
    </row>
    <row r="150" spans="1:30" x14ac:dyDescent="0.3">
      <c r="A150" s="2" t="s">
        <v>121</v>
      </c>
      <c r="B150" s="28" t="s">
        <v>956</v>
      </c>
      <c r="C150" s="25"/>
      <c r="F150" s="2">
        <v>4.3</v>
      </c>
      <c r="G150" s="26">
        <v>-1</v>
      </c>
      <c r="H150" s="2">
        <v>-1</v>
      </c>
      <c r="AB150">
        <v>2.7337288135593218</v>
      </c>
      <c r="AC150">
        <v>6.5217336360353304</v>
      </c>
      <c r="AD150">
        <v>14</v>
      </c>
    </row>
    <row r="151" spans="1:30" x14ac:dyDescent="0.3">
      <c r="A151" s="2" t="s">
        <v>129</v>
      </c>
      <c r="B151" s="25" t="s">
        <v>779</v>
      </c>
      <c r="C151" s="25"/>
      <c r="F151" s="2">
        <v>2.39</v>
      </c>
      <c r="G151" s="26">
        <v>-1</v>
      </c>
      <c r="H151" s="2">
        <v>-1</v>
      </c>
      <c r="Q151" s="2">
        <v>1</v>
      </c>
      <c r="R151" s="2">
        <v>1</v>
      </c>
      <c r="S151" s="2">
        <v>1</v>
      </c>
      <c r="T151" s="2">
        <v>1</v>
      </c>
      <c r="AB151">
        <v>1.9628571428571431</v>
      </c>
      <c r="AC151">
        <v>4.4993245392857144</v>
      </c>
      <c r="AD151">
        <v>2</v>
      </c>
    </row>
    <row r="152" spans="1:30" x14ac:dyDescent="0.3">
      <c r="A152" s="2" t="s">
        <v>130</v>
      </c>
      <c r="B152" s="25" t="s">
        <v>780</v>
      </c>
      <c r="C152" s="25"/>
      <c r="F152" s="2">
        <v>3.42</v>
      </c>
      <c r="G152" s="26" t="s">
        <v>595</v>
      </c>
      <c r="H152" s="2" t="s">
        <v>673</v>
      </c>
      <c r="Q152" s="2">
        <v>1</v>
      </c>
      <c r="T152" s="2">
        <v>1</v>
      </c>
      <c r="AB152">
        <v>2.8733333333333331</v>
      </c>
      <c r="AC152">
        <v>6.6478994516666674</v>
      </c>
      <c r="AD152">
        <v>2</v>
      </c>
    </row>
    <row r="153" spans="1:30" x14ac:dyDescent="0.3">
      <c r="A153" s="2" t="s">
        <v>131</v>
      </c>
      <c r="B153" s="25" t="s">
        <v>781</v>
      </c>
      <c r="C153" s="25"/>
      <c r="F153" s="2">
        <v>2.39</v>
      </c>
      <c r="G153" s="26" t="s">
        <v>596</v>
      </c>
      <c r="H153" s="2" t="s">
        <v>674</v>
      </c>
      <c r="R153" s="2">
        <v>1</v>
      </c>
      <c r="S153" s="2">
        <v>1</v>
      </c>
      <c r="T153" s="2">
        <v>1</v>
      </c>
      <c r="W153" s="2">
        <v>1</v>
      </c>
      <c r="AB153">
        <v>2.882857142857143</v>
      </c>
      <c r="AC153">
        <v>6.350050364285714</v>
      </c>
      <c r="AD153">
        <v>16</v>
      </c>
    </row>
    <row r="154" spans="1:30" x14ac:dyDescent="0.3">
      <c r="A154" s="2" t="s">
        <v>132</v>
      </c>
      <c r="B154" s="25" t="s">
        <v>782</v>
      </c>
      <c r="C154" s="25"/>
      <c r="F154" s="2">
        <v>2.2200000000000002</v>
      </c>
      <c r="G154" s="26" t="s">
        <v>597</v>
      </c>
      <c r="H154" s="2">
        <v>-1</v>
      </c>
      <c r="R154" s="2">
        <v>1</v>
      </c>
      <c r="S154" s="2">
        <v>1</v>
      </c>
      <c r="T154" s="2">
        <v>1</v>
      </c>
      <c r="W154" s="2">
        <v>1</v>
      </c>
      <c r="AB154">
        <v>2.8685714285714279</v>
      </c>
      <c r="AC154">
        <v>6.299944650714286</v>
      </c>
      <c r="AD154">
        <v>16</v>
      </c>
    </row>
    <row r="155" spans="1:30" x14ac:dyDescent="0.3">
      <c r="A155" s="2" t="s">
        <v>133</v>
      </c>
      <c r="B155" s="25" t="s">
        <v>783</v>
      </c>
      <c r="C155" s="25"/>
      <c r="F155" s="2">
        <v>2.29</v>
      </c>
      <c r="G155" s="26" t="s">
        <v>598</v>
      </c>
      <c r="H155" s="2" t="s">
        <v>675</v>
      </c>
      <c r="R155" s="2">
        <v>1</v>
      </c>
      <c r="S155" s="2">
        <v>1</v>
      </c>
      <c r="T155" s="2">
        <v>1</v>
      </c>
      <c r="W155" s="2">
        <v>1</v>
      </c>
      <c r="AB155">
        <v>2.875714285714285</v>
      </c>
      <c r="AC155">
        <v>6.3570658642857136</v>
      </c>
      <c r="AD155">
        <v>16</v>
      </c>
    </row>
    <row r="156" spans="1:30" x14ac:dyDescent="0.3">
      <c r="A156" s="2" t="s">
        <v>134</v>
      </c>
      <c r="B156" s="25" t="s">
        <v>784</v>
      </c>
      <c r="C156" s="25"/>
      <c r="F156" s="2">
        <v>2.27</v>
      </c>
      <c r="G156" s="26" t="s">
        <v>599</v>
      </c>
      <c r="H156" s="2">
        <v>-1</v>
      </c>
      <c r="R156" s="2">
        <v>1</v>
      </c>
      <c r="S156" s="2">
        <v>1</v>
      </c>
      <c r="T156" s="2">
        <v>1</v>
      </c>
      <c r="W156" s="2">
        <v>1</v>
      </c>
      <c r="AB156">
        <v>2.8614285714285712</v>
      </c>
      <c r="AC156">
        <v>6.3069601507142856</v>
      </c>
      <c r="AD156">
        <v>16</v>
      </c>
    </row>
    <row r="157" spans="1:30" x14ac:dyDescent="0.3">
      <c r="A157" s="2" t="s">
        <v>138</v>
      </c>
      <c r="B157" s="25" t="s">
        <v>785</v>
      </c>
      <c r="C157" s="25"/>
      <c r="F157" s="2">
        <v>3.8</v>
      </c>
      <c r="G157" s="26">
        <v>-1</v>
      </c>
      <c r="H157" s="2">
        <v>-1</v>
      </c>
      <c r="N157" s="2">
        <v>2</v>
      </c>
      <c r="AB157">
        <v>2.7618181818181822</v>
      </c>
      <c r="AC157">
        <v>6.4448628590773636</v>
      </c>
      <c r="AD157">
        <v>14</v>
      </c>
    </row>
    <row r="158" spans="1:30" x14ac:dyDescent="0.3">
      <c r="A158" s="2" t="s">
        <v>139</v>
      </c>
      <c r="B158" s="25" t="s">
        <v>786</v>
      </c>
      <c r="C158" s="25"/>
      <c r="F158" s="2">
        <v>3.85</v>
      </c>
      <c r="G158" s="26" t="s">
        <v>600</v>
      </c>
      <c r="H158" s="2" t="s">
        <v>676</v>
      </c>
      <c r="M158" s="2" t="s">
        <v>450</v>
      </c>
      <c r="N158" s="2">
        <v>2</v>
      </c>
      <c r="Q158" s="2">
        <v>1</v>
      </c>
      <c r="AB158">
        <v>2.646363636363636</v>
      </c>
      <c r="AC158">
        <v>6.0509524322727266</v>
      </c>
      <c r="AD158">
        <v>14</v>
      </c>
    </row>
    <row r="159" spans="1:30" x14ac:dyDescent="0.3">
      <c r="A159" s="2" t="s">
        <v>10</v>
      </c>
      <c r="B159" s="25" t="s">
        <v>719</v>
      </c>
      <c r="C159" s="25"/>
      <c r="F159" s="2">
        <v>3.9</v>
      </c>
      <c r="G159" s="26" t="s">
        <v>555</v>
      </c>
      <c r="H159" s="2">
        <v>-1</v>
      </c>
      <c r="M159" s="2" t="s">
        <v>449</v>
      </c>
      <c r="N159" s="2">
        <v>2</v>
      </c>
      <c r="Q159" s="2">
        <v>1</v>
      </c>
      <c r="AB159">
        <v>2.6363636363636371</v>
      </c>
      <c r="AC159">
        <v>6.0044088459090901</v>
      </c>
      <c r="AD159">
        <v>14</v>
      </c>
    </row>
    <row r="160" spans="1:30" x14ac:dyDescent="0.3">
      <c r="A160" s="2" t="s">
        <v>140</v>
      </c>
      <c r="B160" s="25" t="s">
        <v>787</v>
      </c>
      <c r="C160" s="25"/>
      <c r="F160" s="2">
        <v>3.95</v>
      </c>
      <c r="G160" s="26">
        <v>-1</v>
      </c>
      <c r="H160" s="2">
        <v>-1</v>
      </c>
      <c r="M160" s="2" t="s">
        <v>449</v>
      </c>
      <c r="N160" s="2">
        <v>2</v>
      </c>
      <c r="Q160" s="2">
        <v>1</v>
      </c>
      <c r="AB160">
        <v>2.6336363636363642</v>
      </c>
      <c r="AC160">
        <v>5.9908857398831818</v>
      </c>
      <c r="AD160">
        <v>14</v>
      </c>
    </row>
    <row r="161" spans="1:30" x14ac:dyDescent="0.3">
      <c r="A161" s="2" t="s">
        <v>141</v>
      </c>
      <c r="B161" s="25" t="s">
        <v>788</v>
      </c>
      <c r="C161" s="25"/>
      <c r="F161" s="2">
        <v>3.55</v>
      </c>
      <c r="G161" s="26">
        <v>-1</v>
      </c>
      <c r="H161" s="2">
        <v>-1</v>
      </c>
      <c r="N161" s="2">
        <v>2</v>
      </c>
      <c r="Q161" s="2">
        <v>1</v>
      </c>
      <c r="AB161">
        <v>2.7645454545454551</v>
      </c>
      <c r="AC161">
        <v>6.4196350590773639</v>
      </c>
      <c r="AD161">
        <v>14</v>
      </c>
    </row>
    <row r="162" spans="1:30" x14ac:dyDescent="0.3">
      <c r="A162" s="2" t="s">
        <v>142</v>
      </c>
      <c r="B162" s="25" t="s">
        <v>789</v>
      </c>
      <c r="C162" s="25"/>
      <c r="F162" s="2">
        <v>3.55</v>
      </c>
      <c r="G162" s="26">
        <v>-1</v>
      </c>
      <c r="H162" s="2">
        <v>-1</v>
      </c>
      <c r="M162" s="2" t="s">
        <v>449</v>
      </c>
      <c r="N162" s="2">
        <v>2</v>
      </c>
      <c r="Q162" s="2">
        <v>1</v>
      </c>
      <c r="AB162">
        <v>2.6490909090909081</v>
      </c>
      <c r="AC162">
        <v>6.0257246322727269</v>
      </c>
      <c r="AD162">
        <v>14</v>
      </c>
    </row>
    <row r="163" spans="1:30" x14ac:dyDescent="0.3">
      <c r="A163" s="2" t="s">
        <v>11</v>
      </c>
      <c r="B163" s="25" t="s">
        <v>720</v>
      </c>
      <c r="C163" s="25"/>
      <c r="F163" s="2">
        <v>3.55</v>
      </c>
      <c r="G163" s="26">
        <v>-1</v>
      </c>
      <c r="H163" s="2">
        <v>-1</v>
      </c>
      <c r="M163" s="2" t="s">
        <v>449</v>
      </c>
      <c r="N163" s="2">
        <v>2</v>
      </c>
      <c r="Q163" s="2">
        <v>1</v>
      </c>
      <c r="AB163">
        <v>2.6390909090909092</v>
      </c>
      <c r="AC163">
        <v>5.9791810459090904</v>
      </c>
      <c r="AD163">
        <v>14</v>
      </c>
    </row>
    <row r="164" spans="1:30" x14ac:dyDescent="0.3">
      <c r="A164" s="2" t="s">
        <v>143</v>
      </c>
      <c r="B164" s="25" t="s">
        <v>790</v>
      </c>
      <c r="C164" s="25"/>
      <c r="F164" s="2">
        <v>3.55</v>
      </c>
      <c r="G164" s="26">
        <v>-1</v>
      </c>
      <c r="H164" s="2">
        <v>-1</v>
      </c>
      <c r="M164" s="2" t="s">
        <v>449</v>
      </c>
      <c r="N164" s="2">
        <v>2</v>
      </c>
      <c r="Q164" s="2">
        <v>1</v>
      </c>
      <c r="AB164">
        <v>2.6363636363636358</v>
      </c>
      <c r="AC164">
        <v>5.9656579398831813</v>
      </c>
      <c r="AD164">
        <v>14</v>
      </c>
    </row>
    <row r="165" spans="1:30" x14ac:dyDescent="0.3">
      <c r="A165" s="2" t="s">
        <v>144</v>
      </c>
      <c r="B165" s="25" t="s">
        <v>791</v>
      </c>
      <c r="C165" s="25"/>
      <c r="F165" s="2">
        <v>4.2</v>
      </c>
      <c r="G165" s="26">
        <v>-1</v>
      </c>
      <c r="H165" s="2">
        <v>-1</v>
      </c>
      <c r="N165" s="2">
        <v>2</v>
      </c>
      <c r="Q165" s="2">
        <v>1</v>
      </c>
      <c r="AB165">
        <v>2.7654545454545461</v>
      </c>
      <c r="AC165">
        <v>6.4215922727137267</v>
      </c>
      <c r="AD165">
        <v>14</v>
      </c>
    </row>
    <row r="166" spans="1:30" x14ac:dyDescent="0.3">
      <c r="A166" s="2" t="s">
        <v>145</v>
      </c>
      <c r="B166" s="25" t="s">
        <v>792</v>
      </c>
      <c r="C166" s="25"/>
      <c r="F166" s="2">
        <v>4.1500000000000004</v>
      </c>
      <c r="G166" s="26">
        <v>-1</v>
      </c>
      <c r="H166" s="2">
        <v>-1</v>
      </c>
      <c r="M166" s="2" t="s">
        <v>449</v>
      </c>
      <c r="N166" s="2">
        <v>2</v>
      </c>
      <c r="Q166" s="2">
        <v>1</v>
      </c>
      <c r="AB166">
        <v>2.649999999999999</v>
      </c>
      <c r="AC166">
        <v>6.0276818459090906</v>
      </c>
      <c r="AD166">
        <v>14</v>
      </c>
    </row>
    <row r="167" spans="1:30" x14ac:dyDescent="0.3">
      <c r="A167" s="2" t="s">
        <v>12</v>
      </c>
      <c r="B167" s="25" t="s">
        <v>721</v>
      </c>
      <c r="C167" s="25"/>
      <c r="F167" s="2">
        <v>4.1500000000000004</v>
      </c>
      <c r="G167" s="26">
        <v>-1</v>
      </c>
      <c r="H167" s="2">
        <v>-1</v>
      </c>
      <c r="M167" s="2" t="s">
        <v>449</v>
      </c>
      <c r="N167" s="2">
        <v>2</v>
      </c>
      <c r="Q167" s="2">
        <v>1</v>
      </c>
      <c r="AB167">
        <v>2.64</v>
      </c>
      <c r="AC167">
        <v>5.9811382595454541</v>
      </c>
      <c r="AD167">
        <v>14</v>
      </c>
    </row>
    <row r="168" spans="1:30" x14ac:dyDescent="0.3">
      <c r="A168" s="2" t="s">
        <v>146</v>
      </c>
      <c r="B168" s="25" t="s">
        <v>793</v>
      </c>
      <c r="C168" s="25"/>
      <c r="F168" s="2">
        <v>4.1500000000000004</v>
      </c>
      <c r="G168" s="26">
        <v>-1</v>
      </c>
      <c r="H168" s="2">
        <v>-1</v>
      </c>
      <c r="M168" s="2" t="s">
        <v>449</v>
      </c>
      <c r="N168" s="2">
        <v>2</v>
      </c>
      <c r="Q168" s="2">
        <v>1</v>
      </c>
      <c r="AB168">
        <v>2.6372727272727272</v>
      </c>
      <c r="AC168">
        <v>5.967615153519545</v>
      </c>
      <c r="AD168">
        <v>14</v>
      </c>
    </row>
    <row r="169" spans="1:30" x14ac:dyDescent="0.3">
      <c r="A169" s="2" t="s">
        <v>147</v>
      </c>
      <c r="B169" s="25" t="s">
        <v>794</v>
      </c>
      <c r="C169" s="25"/>
      <c r="F169" s="2">
        <v>4.1500000000000004</v>
      </c>
      <c r="G169" s="26">
        <v>-1</v>
      </c>
      <c r="H169" s="2">
        <v>-1</v>
      </c>
      <c r="N169" s="2">
        <v>2</v>
      </c>
      <c r="Q169" s="2">
        <v>1</v>
      </c>
      <c r="AB169">
        <v>2.768181818181819</v>
      </c>
      <c r="AC169">
        <v>6.4299203045319091</v>
      </c>
      <c r="AD169">
        <v>14</v>
      </c>
    </row>
    <row r="170" spans="1:30" x14ac:dyDescent="0.3">
      <c r="A170" s="2" t="s">
        <v>148</v>
      </c>
      <c r="B170" s="25" t="s">
        <v>795</v>
      </c>
      <c r="C170" s="25"/>
      <c r="F170" s="2">
        <v>4.25</v>
      </c>
      <c r="G170" s="26">
        <v>-1</v>
      </c>
      <c r="H170" s="2">
        <v>-1</v>
      </c>
      <c r="M170" s="2" t="s">
        <v>449</v>
      </c>
      <c r="N170" s="2">
        <v>2</v>
      </c>
      <c r="Q170" s="2">
        <v>1</v>
      </c>
      <c r="AB170">
        <v>2.6527272727272719</v>
      </c>
      <c r="AC170">
        <v>6.0360098777272722</v>
      </c>
      <c r="AD170">
        <v>14</v>
      </c>
    </row>
    <row r="171" spans="1:30" x14ac:dyDescent="0.3">
      <c r="A171" s="2" t="s">
        <v>13</v>
      </c>
      <c r="B171" s="25" t="s">
        <v>722</v>
      </c>
      <c r="C171" s="25"/>
      <c r="F171" s="2">
        <v>4.25</v>
      </c>
      <c r="G171" s="26">
        <v>-1</v>
      </c>
      <c r="H171" s="2">
        <v>-1</v>
      </c>
      <c r="M171" s="2" t="s">
        <v>449</v>
      </c>
      <c r="N171" s="2">
        <v>2</v>
      </c>
      <c r="Q171" s="2">
        <v>1</v>
      </c>
      <c r="AB171">
        <v>2.642727272727273</v>
      </c>
      <c r="AC171">
        <v>5.9894662913636356</v>
      </c>
      <c r="AD171">
        <v>14</v>
      </c>
    </row>
    <row r="172" spans="1:30" x14ac:dyDescent="0.3">
      <c r="A172" s="2" t="s">
        <v>149</v>
      </c>
      <c r="B172" s="25" t="s">
        <v>796</v>
      </c>
      <c r="C172" s="25"/>
      <c r="F172" s="2">
        <v>4.25</v>
      </c>
      <c r="G172" s="26">
        <v>-1</v>
      </c>
      <c r="H172" s="2">
        <v>-1</v>
      </c>
      <c r="M172" s="2" t="s">
        <v>449</v>
      </c>
      <c r="N172" s="2">
        <v>2</v>
      </c>
      <c r="Q172" s="2">
        <v>1</v>
      </c>
      <c r="AB172">
        <v>2.64</v>
      </c>
      <c r="AC172">
        <v>5.9759431853377274</v>
      </c>
      <c r="AD172">
        <v>14</v>
      </c>
    </row>
    <row r="173" spans="1:30" x14ac:dyDescent="0.3">
      <c r="A173" s="2" t="s">
        <v>150</v>
      </c>
      <c r="B173" s="25" t="s">
        <v>797</v>
      </c>
      <c r="C173" s="25"/>
      <c r="F173" s="2">
        <v>3.2</v>
      </c>
      <c r="G173" s="26" t="s">
        <v>601</v>
      </c>
      <c r="H173" s="2" t="s">
        <v>677</v>
      </c>
      <c r="J173" s="2">
        <v>3.85</v>
      </c>
      <c r="K173" s="2">
        <v>3.85</v>
      </c>
      <c r="L173" s="2">
        <v>28.361999999999998</v>
      </c>
      <c r="M173" s="2" t="s">
        <v>450</v>
      </c>
      <c r="Q173" s="2">
        <v>1</v>
      </c>
      <c r="S173" s="2">
        <v>1</v>
      </c>
      <c r="AB173">
        <v>2.6175000000000002</v>
      </c>
      <c r="AC173">
        <v>6.0217141611250007</v>
      </c>
      <c r="AD173">
        <v>20</v>
      </c>
    </row>
    <row r="174" spans="1:30" x14ac:dyDescent="0.3">
      <c r="A174" s="2" t="s">
        <v>64</v>
      </c>
      <c r="B174" s="25" t="s">
        <v>798</v>
      </c>
      <c r="C174" s="25"/>
      <c r="F174" s="2">
        <v>3.5</v>
      </c>
      <c r="G174" s="26">
        <v>-1</v>
      </c>
      <c r="H174" s="2">
        <v>-1</v>
      </c>
      <c r="P174" s="2">
        <v>50</v>
      </c>
      <c r="Q174" s="2">
        <v>1</v>
      </c>
      <c r="AB174">
        <v>2.7124999999999999</v>
      </c>
      <c r="AC174">
        <v>6.264025610615688</v>
      </c>
      <c r="AD174">
        <v>20</v>
      </c>
    </row>
    <row r="175" spans="1:30" x14ac:dyDescent="0.3">
      <c r="A175" s="2" t="s">
        <v>64</v>
      </c>
      <c r="B175" s="25" t="s">
        <v>798</v>
      </c>
      <c r="C175" s="25"/>
      <c r="F175" s="2">
        <v>3.5</v>
      </c>
      <c r="G175" s="26">
        <v>-1</v>
      </c>
      <c r="H175" s="2">
        <v>-1</v>
      </c>
      <c r="P175" s="2">
        <v>50</v>
      </c>
      <c r="Q175" s="2">
        <v>1</v>
      </c>
      <c r="R175" s="2">
        <v>1</v>
      </c>
      <c r="S175" s="2">
        <v>1</v>
      </c>
      <c r="T175" s="2">
        <v>1</v>
      </c>
      <c r="AB175">
        <v>2.7124999999999999</v>
      </c>
      <c r="AC175">
        <v>6.264025610615688</v>
      </c>
      <c r="AD175">
        <v>20</v>
      </c>
    </row>
    <row r="176" spans="1:30" x14ac:dyDescent="0.3">
      <c r="A176" s="2" t="s">
        <v>153</v>
      </c>
      <c r="B176" s="25" t="s">
        <v>799</v>
      </c>
      <c r="C176" s="25"/>
      <c r="F176" s="2">
        <v>3.3</v>
      </c>
      <c r="G176" s="26">
        <v>-1</v>
      </c>
      <c r="H176" s="2">
        <v>-1</v>
      </c>
      <c r="P176" s="2">
        <v>56</v>
      </c>
      <c r="Q176" s="2">
        <v>1</v>
      </c>
      <c r="R176" s="2">
        <v>1</v>
      </c>
      <c r="S176" s="2">
        <v>1</v>
      </c>
      <c r="T176" s="2">
        <v>1</v>
      </c>
      <c r="AB176">
        <v>2.7062499999999998</v>
      </c>
      <c r="AC176">
        <v>6.2396022968656872</v>
      </c>
      <c r="AD176">
        <v>20</v>
      </c>
    </row>
    <row r="177" spans="1:30" x14ac:dyDescent="0.3">
      <c r="A177" s="2" t="s">
        <v>155</v>
      </c>
      <c r="B177" s="25" t="s">
        <v>800</v>
      </c>
      <c r="C177" s="25"/>
      <c r="F177" s="2">
        <v>3.23</v>
      </c>
      <c r="G177" s="26" t="s">
        <v>602</v>
      </c>
      <c r="H177" s="2">
        <v>-1</v>
      </c>
      <c r="P177" s="2">
        <v>68</v>
      </c>
      <c r="Q177" s="2">
        <v>1</v>
      </c>
      <c r="R177" s="2">
        <v>1</v>
      </c>
      <c r="S177" s="2">
        <v>1</v>
      </c>
      <c r="T177" s="2">
        <v>1</v>
      </c>
      <c r="AB177">
        <v>2.78</v>
      </c>
      <c r="AC177">
        <v>6.4270052227137269</v>
      </c>
      <c r="AD177">
        <v>14</v>
      </c>
    </row>
    <row r="178" spans="1:30" x14ac:dyDescent="0.3">
      <c r="A178" s="2" t="s">
        <v>7</v>
      </c>
      <c r="B178" s="25" t="s">
        <v>716</v>
      </c>
      <c r="C178" s="25"/>
      <c r="F178" s="2">
        <v>3.47</v>
      </c>
      <c r="G178" s="26">
        <v>-1</v>
      </c>
      <c r="H178" s="2">
        <v>-1</v>
      </c>
      <c r="J178" s="2">
        <v>7.8209999999999997</v>
      </c>
      <c r="K178" s="2">
        <v>7.7649999999999997</v>
      </c>
      <c r="L178" s="2">
        <v>30.08</v>
      </c>
      <c r="M178" s="2" t="s">
        <v>506</v>
      </c>
      <c r="Q178" s="2">
        <v>1</v>
      </c>
      <c r="T178" s="2">
        <v>1</v>
      </c>
      <c r="AB178">
        <v>2.62</v>
      </c>
      <c r="AC178">
        <v>5.9423863675000002</v>
      </c>
      <c r="AD178">
        <v>20</v>
      </c>
    </row>
    <row r="179" spans="1:30" x14ac:dyDescent="0.3">
      <c r="A179" s="2" t="s">
        <v>157</v>
      </c>
      <c r="B179" s="25" t="s">
        <v>801</v>
      </c>
      <c r="C179" s="25"/>
      <c r="F179" s="2">
        <v>3.76</v>
      </c>
      <c r="G179" s="26">
        <v>-1</v>
      </c>
      <c r="H179" s="2">
        <v>-1</v>
      </c>
      <c r="L179" s="2">
        <v>30.96</v>
      </c>
      <c r="M179" s="2" t="s">
        <v>506</v>
      </c>
      <c r="Q179" s="2">
        <v>1</v>
      </c>
      <c r="T179" s="2">
        <v>1</v>
      </c>
      <c r="AB179">
        <v>2.61375</v>
      </c>
      <c r="AC179">
        <v>5.9485249299999996</v>
      </c>
      <c r="AD179">
        <v>20</v>
      </c>
    </row>
    <row r="180" spans="1:30" x14ac:dyDescent="0.3">
      <c r="A180" s="2" t="s">
        <v>158</v>
      </c>
      <c r="B180" s="25" t="s">
        <v>802</v>
      </c>
      <c r="C180" s="25"/>
      <c r="F180" s="2">
        <v>3.76</v>
      </c>
      <c r="G180" s="26">
        <v>-1</v>
      </c>
      <c r="H180" s="2">
        <v>-1</v>
      </c>
      <c r="L180" s="2">
        <v>29.84</v>
      </c>
      <c r="M180" s="2" t="s">
        <v>506</v>
      </c>
      <c r="Q180" s="2">
        <v>1</v>
      </c>
      <c r="T180" s="2">
        <v>1</v>
      </c>
      <c r="AB180">
        <v>2.6813333333333329</v>
      </c>
      <c r="AC180">
        <v>6.0892180253333326</v>
      </c>
      <c r="AD180">
        <v>20</v>
      </c>
    </row>
    <row r="181" spans="1:30" x14ac:dyDescent="0.3">
      <c r="A181" s="2" t="s">
        <v>159</v>
      </c>
      <c r="B181" s="25" t="s">
        <v>803</v>
      </c>
      <c r="C181" s="25"/>
      <c r="F181" s="2">
        <v>3.91</v>
      </c>
      <c r="G181" s="26">
        <v>-1</v>
      </c>
      <c r="H181" s="2">
        <v>-1</v>
      </c>
      <c r="L181" s="2">
        <v>30.08</v>
      </c>
      <c r="M181" s="2" t="s">
        <v>506</v>
      </c>
      <c r="Q181" s="2">
        <v>1</v>
      </c>
      <c r="T181" s="2">
        <v>1</v>
      </c>
      <c r="AB181">
        <v>2.6074999999999999</v>
      </c>
      <c r="AC181">
        <v>5.9546634925000008</v>
      </c>
      <c r="AD181">
        <v>20</v>
      </c>
    </row>
    <row r="182" spans="1:30" x14ac:dyDescent="0.3">
      <c r="A182" s="2" t="s">
        <v>160</v>
      </c>
      <c r="B182" s="25" t="s">
        <v>804</v>
      </c>
      <c r="C182" s="25"/>
      <c r="F182" s="2">
        <v>4.29</v>
      </c>
      <c r="G182" s="26">
        <v>-1</v>
      </c>
      <c r="H182" s="2">
        <v>-1</v>
      </c>
      <c r="J182" s="2">
        <v>7.8440000000000003</v>
      </c>
      <c r="K182" s="2">
        <v>7.7690000000000001</v>
      </c>
      <c r="L182" s="2">
        <v>29.72</v>
      </c>
      <c r="M182" s="2" t="s">
        <v>506</v>
      </c>
      <c r="Q182" s="2">
        <v>1</v>
      </c>
      <c r="T182" s="2">
        <v>1</v>
      </c>
      <c r="AB182">
        <v>2.6012499999999998</v>
      </c>
      <c r="AC182">
        <v>5.9608020550000003</v>
      </c>
      <c r="AD182">
        <v>20</v>
      </c>
    </row>
    <row r="183" spans="1:30" x14ac:dyDescent="0.3">
      <c r="A183" s="2" t="s">
        <v>153</v>
      </c>
      <c r="B183" s="25" t="s">
        <v>799</v>
      </c>
      <c r="C183" s="25"/>
      <c r="F183" s="2">
        <v>3.5</v>
      </c>
      <c r="G183" s="26">
        <v>-1</v>
      </c>
      <c r="H183" s="2">
        <v>-1</v>
      </c>
      <c r="L183" s="2">
        <v>33.06</v>
      </c>
      <c r="Q183" s="2">
        <v>1</v>
      </c>
      <c r="T183" s="2">
        <v>1</v>
      </c>
      <c r="AB183">
        <v>2.7062499999999998</v>
      </c>
      <c r="AC183">
        <v>6.2396022968656872</v>
      </c>
      <c r="AD183">
        <v>20</v>
      </c>
    </row>
    <row r="184" spans="1:30" x14ac:dyDescent="0.3">
      <c r="A184" s="2" t="s">
        <v>161</v>
      </c>
      <c r="B184" s="25" t="s">
        <v>805</v>
      </c>
      <c r="C184" s="25"/>
      <c r="F184" s="2">
        <v>3.77</v>
      </c>
      <c r="G184" s="26">
        <v>-1</v>
      </c>
      <c r="H184" s="2">
        <v>-1</v>
      </c>
      <c r="L184" s="2">
        <v>32.86</v>
      </c>
      <c r="Q184" s="2">
        <v>1</v>
      </c>
      <c r="T184" s="2">
        <v>1</v>
      </c>
      <c r="AB184">
        <v>2.7</v>
      </c>
      <c r="AC184">
        <v>6.2457408593656876</v>
      </c>
      <c r="AD184">
        <v>20</v>
      </c>
    </row>
    <row r="185" spans="1:30" x14ac:dyDescent="0.3">
      <c r="A185" s="2" t="s">
        <v>162</v>
      </c>
      <c r="B185" s="25" t="s">
        <v>806</v>
      </c>
      <c r="C185" s="25"/>
      <c r="F185" s="2">
        <v>3.8</v>
      </c>
      <c r="G185" s="26">
        <v>-1</v>
      </c>
      <c r="H185" s="2">
        <v>-1</v>
      </c>
      <c r="L185" s="2">
        <v>32.42</v>
      </c>
      <c r="Q185" s="2">
        <v>1</v>
      </c>
      <c r="T185" s="2">
        <v>1</v>
      </c>
      <c r="AB185">
        <v>2.773333333333333</v>
      </c>
      <c r="AC185">
        <v>6.4062483499900669</v>
      </c>
      <c r="AD185">
        <v>20</v>
      </c>
    </row>
    <row r="186" spans="1:30" x14ac:dyDescent="0.3">
      <c r="A186" s="2" t="s">
        <v>163</v>
      </c>
      <c r="B186" s="25" t="s">
        <v>807</v>
      </c>
      <c r="C186" s="25"/>
      <c r="F186" s="2">
        <v>3.92</v>
      </c>
      <c r="G186" s="26">
        <v>-1</v>
      </c>
      <c r="H186" s="2">
        <v>-1</v>
      </c>
      <c r="L186" s="2">
        <v>32.58</v>
      </c>
      <c r="Q186" s="2">
        <v>1</v>
      </c>
      <c r="T186" s="2">
        <v>1</v>
      </c>
      <c r="AB186">
        <v>2.6937500000000001</v>
      </c>
      <c r="AC186">
        <v>6.2518794218656879</v>
      </c>
      <c r="AD186">
        <v>20</v>
      </c>
    </row>
    <row r="187" spans="1:30" x14ac:dyDescent="0.3">
      <c r="A187" s="2" t="s">
        <v>164</v>
      </c>
      <c r="B187" s="25" t="s">
        <v>808</v>
      </c>
      <c r="C187" s="25"/>
      <c r="F187" s="2">
        <v>4.25</v>
      </c>
      <c r="G187" s="26">
        <v>-1</v>
      </c>
      <c r="H187" s="2">
        <v>-1</v>
      </c>
      <c r="L187" s="2">
        <v>31.54</v>
      </c>
      <c r="Q187" s="2">
        <v>1</v>
      </c>
      <c r="T187" s="2">
        <v>1</v>
      </c>
      <c r="AB187">
        <v>2.6875</v>
      </c>
      <c r="AC187">
        <v>6.2580179843656882</v>
      </c>
      <c r="AD187">
        <v>20</v>
      </c>
    </row>
    <row r="188" spans="1:30" x14ac:dyDescent="0.3">
      <c r="A188" s="2" t="s">
        <v>153</v>
      </c>
      <c r="B188" s="28" t="s">
        <v>799</v>
      </c>
      <c r="C188" s="25"/>
      <c r="D188" s="2" t="s">
        <v>892</v>
      </c>
      <c r="E188" s="2">
        <v>4</v>
      </c>
      <c r="F188" s="2">
        <v>3.35</v>
      </c>
      <c r="G188" s="26">
        <v>-1</v>
      </c>
      <c r="H188" s="2">
        <v>-1</v>
      </c>
      <c r="L188" s="2">
        <v>33</v>
      </c>
      <c r="Q188" s="2">
        <v>1</v>
      </c>
      <c r="T188" s="2">
        <v>1</v>
      </c>
      <c r="AB188">
        <v>2.7062499999999998</v>
      </c>
      <c r="AC188">
        <v>6.2396022968656872</v>
      </c>
      <c r="AD188">
        <v>20</v>
      </c>
    </row>
    <row r="189" spans="1:30" x14ac:dyDescent="0.3">
      <c r="A189" s="2" t="s">
        <v>161</v>
      </c>
      <c r="B189" s="28" t="s">
        <v>805</v>
      </c>
      <c r="C189" s="25"/>
      <c r="D189" s="2" t="s">
        <v>892</v>
      </c>
      <c r="E189" s="2">
        <v>4</v>
      </c>
      <c r="F189" s="2">
        <v>3.74</v>
      </c>
      <c r="G189" s="26">
        <v>-1</v>
      </c>
      <c r="H189" s="2">
        <v>-1</v>
      </c>
      <c r="L189" s="2">
        <v>33.08</v>
      </c>
      <c r="Q189" s="2">
        <v>1</v>
      </c>
      <c r="T189" s="2">
        <v>1</v>
      </c>
      <c r="AB189">
        <v>2.7</v>
      </c>
      <c r="AC189">
        <v>6.2457408593656876</v>
      </c>
      <c r="AD189">
        <v>20</v>
      </c>
    </row>
    <row r="190" spans="1:30" x14ac:dyDescent="0.3">
      <c r="A190" s="2" t="s">
        <v>162</v>
      </c>
      <c r="B190" s="28" t="s">
        <v>806</v>
      </c>
      <c r="C190" s="25"/>
      <c r="D190" s="2" t="s">
        <v>892</v>
      </c>
      <c r="E190" s="2">
        <v>4</v>
      </c>
      <c r="F190" s="2">
        <v>3.74</v>
      </c>
      <c r="G190" s="26">
        <v>-1</v>
      </c>
      <c r="H190" s="2">
        <v>-1</v>
      </c>
      <c r="L190" s="2">
        <v>33.24</v>
      </c>
      <c r="Q190" s="2">
        <v>1</v>
      </c>
      <c r="T190" s="2">
        <v>1</v>
      </c>
      <c r="AB190">
        <v>2.773333333333333</v>
      </c>
      <c r="AC190">
        <v>6.4062483499900669</v>
      </c>
      <c r="AD190">
        <v>20</v>
      </c>
    </row>
    <row r="191" spans="1:30" x14ac:dyDescent="0.3">
      <c r="A191" s="2" t="s">
        <v>163</v>
      </c>
      <c r="B191" s="28" t="s">
        <v>807</v>
      </c>
      <c r="C191" s="25"/>
      <c r="D191" s="2" t="s">
        <v>892</v>
      </c>
      <c r="E191" s="2">
        <v>4</v>
      </c>
      <c r="F191" s="2">
        <v>3.78</v>
      </c>
      <c r="G191" s="26">
        <v>-1</v>
      </c>
      <c r="H191" s="2">
        <v>-1</v>
      </c>
      <c r="L191" s="2">
        <v>33</v>
      </c>
      <c r="Q191" s="2">
        <v>1</v>
      </c>
      <c r="T191" s="2">
        <v>1</v>
      </c>
      <c r="AB191">
        <v>2.6937500000000001</v>
      </c>
      <c r="AC191">
        <v>6.2518794218656879</v>
      </c>
      <c r="AD191">
        <v>20</v>
      </c>
    </row>
    <row r="192" spans="1:30" x14ac:dyDescent="0.3">
      <c r="A192" s="2" t="s">
        <v>164</v>
      </c>
      <c r="B192" s="28" t="s">
        <v>808</v>
      </c>
      <c r="C192" s="25"/>
      <c r="D192" s="2" t="s">
        <v>892</v>
      </c>
      <c r="E192" s="2">
        <v>4</v>
      </c>
      <c r="F192" s="2">
        <v>3.99</v>
      </c>
      <c r="G192" s="26">
        <v>-1</v>
      </c>
      <c r="H192" s="2">
        <v>-1</v>
      </c>
      <c r="L192" s="2">
        <v>29.18</v>
      </c>
      <c r="Q192" s="2">
        <v>1</v>
      </c>
      <c r="T192" s="2">
        <v>1</v>
      </c>
      <c r="AB192">
        <v>2.6875</v>
      </c>
      <c r="AC192">
        <v>6.2580179843656882</v>
      </c>
      <c r="AD192">
        <v>20</v>
      </c>
    </row>
    <row r="193" spans="1:30" x14ac:dyDescent="0.3">
      <c r="A193" s="2" t="s">
        <v>4</v>
      </c>
      <c r="B193" s="25" t="s">
        <v>713</v>
      </c>
      <c r="C193" s="25"/>
      <c r="F193" s="2">
        <v>3.5</v>
      </c>
      <c r="G193" s="26" t="s">
        <v>551</v>
      </c>
      <c r="H193" s="2" t="s">
        <v>633</v>
      </c>
      <c r="Q193" s="2">
        <v>1</v>
      </c>
      <c r="S193" s="2">
        <v>1</v>
      </c>
      <c r="W193" s="2">
        <v>1</v>
      </c>
      <c r="AB193">
        <v>2.6262500000000002</v>
      </c>
      <c r="AC193">
        <v>5.96680968125</v>
      </c>
      <c r="AD193">
        <v>20</v>
      </c>
    </row>
    <row r="194" spans="1:30" x14ac:dyDescent="0.3">
      <c r="A194" s="2" t="s">
        <v>167</v>
      </c>
      <c r="B194" s="25" t="s">
        <v>809</v>
      </c>
      <c r="C194" s="25"/>
      <c r="F194" s="2">
        <v>2.84</v>
      </c>
      <c r="G194" s="26">
        <v>-1</v>
      </c>
      <c r="H194" s="2">
        <v>-1</v>
      </c>
      <c r="J194" s="2">
        <v>3.96</v>
      </c>
      <c r="K194" s="2">
        <v>3.96</v>
      </c>
      <c r="L194" s="2">
        <v>3.96</v>
      </c>
      <c r="P194" s="2">
        <v>1.3</v>
      </c>
      <c r="R194" s="2">
        <v>1</v>
      </c>
      <c r="S194" s="2">
        <v>1</v>
      </c>
      <c r="T194" s="2">
        <v>1</v>
      </c>
      <c r="AB194">
        <v>2.6033333333333331</v>
      </c>
      <c r="AC194">
        <v>5.9143459586666669</v>
      </c>
      <c r="AD194">
        <v>18</v>
      </c>
    </row>
    <row r="195" spans="1:30" x14ac:dyDescent="0.3">
      <c r="A195" s="2" t="s">
        <v>168</v>
      </c>
      <c r="B195" s="25" t="s">
        <v>810</v>
      </c>
      <c r="C195" s="25"/>
      <c r="F195" s="2">
        <v>3.48</v>
      </c>
      <c r="G195" s="26">
        <v>-1</v>
      </c>
      <c r="H195" s="2">
        <v>-1</v>
      </c>
      <c r="J195" s="2">
        <v>3.97</v>
      </c>
      <c r="K195" s="2">
        <v>3.97</v>
      </c>
      <c r="L195" s="2">
        <v>22.5</v>
      </c>
      <c r="N195" s="2">
        <v>3</v>
      </c>
      <c r="P195" s="2">
        <v>6.1</v>
      </c>
      <c r="R195" s="2">
        <v>1</v>
      </c>
      <c r="S195" s="2">
        <v>1</v>
      </c>
      <c r="T195" s="2">
        <v>1</v>
      </c>
      <c r="AB195">
        <v>2.5939999999999999</v>
      </c>
      <c r="AC195">
        <v>5.870297050914334</v>
      </c>
      <c r="AD195">
        <v>18</v>
      </c>
    </row>
    <row r="196" spans="1:30" x14ac:dyDescent="0.3">
      <c r="A196" s="2" t="s">
        <v>169</v>
      </c>
      <c r="B196" s="25" t="s">
        <v>811</v>
      </c>
      <c r="C196" s="25"/>
      <c r="F196" s="2">
        <v>3.49</v>
      </c>
      <c r="G196" s="26">
        <v>-1</v>
      </c>
      <c r="H196" s="2">
        <v>-1</v>
      </c>
      <c r="P196" s="2">
        <v>26.7</v>
      </c>
      <c r="R196" s="2">
        <v>1</v>
      </c>
      <c r="S196" s="2">
        <v>1</v>
      </c>
      <c r="T196" s="2">
        <v>1</v>
      </c>
      <c r="AB196">
        <v>2.6880000000000002</v>
      </c>
      <c r="AC196">
        <v>6.2032136049900668</v>
      </c>
      <c r="AD196">
        <v>18</v>
      </c>
    </row>
    <row r="197" spans="1:30" x14ac:dyDescent="0.3">
      <c r="A197" s="2" t="s">
        <v>171</v>
      </c>
      <c r="B197" s="25" t="s">
        <v>812</v>
      </c>
      <c r="C197" s="25"/>
      <c r="F197" s="2">
        <v>3.75</v>
      </c>
      <c r="G197" s="26">
        <v>-1</v>
      </c>
      <c r="H197" s="2">
        <v>-1</v>
      </c>
      <c r="L197" s="2">
        <v>29</v>
      </c>
      <c r="N197" s="2">
        <v>3</v>
      </c>
      <c r="P197" s="2">
        <v>2.83</v>
      </c>
      <c r="Q197" s="2">
        <v>1</v>
      </c>
      <c r="AB197">
        <v>2.7124999999999999</v>
      </c>
      <c r="AC197">
        <v>6.264025610615688</v>
      </c>
      <c r="AD197">
        <v>40</v>
      </c>
    </row>
    <row r="198" spans="1:30" x14ac:dyDescent="0.3">
      <c r="A198" s="2" t="s">
        <v>172</v>
      </c>
      <c r="B198" s="25" t="s">
        <v>813</v>
      </c>
      <c r="C198" s="25"/>
      <c r="F198" s="2">
        <v>3.86</v>
      </c>
      <c r="G198" s="26">
        <v>-1</v>
      </c>
      <c r="H198" s="2">
        <v>-1</v>
      </c>
      <c r="L198" s="2">
        <v>31.24</v>
      </c>
      <c r="N198" s="2">
        <v>3</v>
      </c>
      <c r="P198" s="2">
        <v>6.46</v>
      </c>
      <c r="Q198" s="2">
        <v>1</v>
      </c>
      <c r="AB198">
        <v>2.7062499999999998</v>
      </c>
      <c r="AC198">
        <v>6.2701641731156874</v>
      </c>
      <c r="AD198">
        <v>40</v>
      </c>
    </row>
    <row r="199" spans="1:30" x14ac:dyDescent="0.3">
      <c r="A199" s="2" t="s">
        <v>173</v>
      </c>
      <c r="B199" s="25" t="s">
        <v>814</v>
      </c>
      <c r="C199" s="25"/>
      <c r="F199" s="2">
        <v>4.01</v>
      </c>
      <c r="G199" s="26">
        <v>-1</v>
      </c>
      <c r="H199" s="2">
        <v>-1</v>
      </c>
      <c r="L199" s="2">
        <v>31.54</v>
      </c>
      <c r="N199" s="2">
        <v>3</v>
      </c>
      <c r="P199" s="2">
        <v>6.64</v>
      </c>
      <c r="Q199" s="2">
        <v>1</v>
      </c>
      <c r="AB199">
        <v>2.703125</v>
      </c>
      <c r="AC199">
        <v>6.2732334543656876</v>
      </c>
      <c r="AD199">
        <v>40</v>
      </c>
    </row>
    <row r="200" spans="1:30" x14ac:dyDescent="0.3">
      <c r="A200" s="2" t="s">
        <v>174</v>
      </c>
      <c r="B200" s="25" t="s">
        <v>815</v>
      </c>
      <c r="C200" s="25"/>
      <c r="F200" s="2">
        <v>4.16</v>
      </c>
      <c r="G200" s="26">
        <v>-1</v>
      </c>
      <c r="H200" s="2">
        <v>-1</v>
      </c>
      <c r="L200" s="2">
        <v>32.4</v>
      </c>
      <c r="N200" s="2">
        <v>3</v>
      </c>
      <c r="P200" s="2">
        <v>5.75</v>
      </c>
      <c r="Q200" s="2">
        <v>1</v>
      </c>
      <c r="AB200">
        <v>2.7</v>
      </c>
      <c r="AC200">
        <v>6.2763027356156877</v>
      </c>
      <c r="AD200">
        <v>40</v>
      </c>
    </row>
    <row r="201" spans="1:30" x14ac:dyDescent="0.3">
      <c r="A201" s="2" t="s">
        <v>175</v>
      </c>
      <c r="B201" s="25" t="s">
        <v>816</v>
      </c>
      <c r="C201" s="25"/>
      <c r="F201" s="2">
        <v>4.59</v>
      </c>
      <c r="G201" s="26">
        <v>-1</v>
      </c>
      <c r="H201" s="2">
        <v>-1</v>
      </c>
      <c r="L201" s="2">
        <v>32.64</v>
      </c>
      <c r="M201" s="2" t="s">
        <v>507</v>
      </c>
      <c r="N201" s="2">
        <v>3</v>
      </c>
      <c r="P201" s="2">
        <v>7.41</v>
      </c>
      <c r="Q201" s="2">
        <v>1</v>
      </c>
      <c r="AB201">
        <v>2.6937500000000001</v>
      </c>
      <c r="AC201">
        <v>6.2824412981156881</v>
      </c>
      <c r="AD201">
        <v>40</v>
      </c>
    </row>
    <row r="202" spans="1:30" x14ac:dyDescent="0.3">
      <c r="A202" s="2" t="s">
        <v>2</v>
      </c>
      <c r="B202" s="25" t="s">
        <v>711</v>
      </c>
      <c r="C202" s="25"/>
      <c r="F202" s="2">
        <v>3.3</v>
      </c>
      <c r="G202" s="26" t="s">
        <v>549</v>
      </c>
      <c r="H202" s="2">
        <v>-1</v>
      </c>
      <c r="I202" s="2">
        <v>1</v>
      </c>
      <c r="J202" s="2">
        <v>5.4763999999999999</v>
      </c>
      <c r="K202" s="2">
        <v>22.404199999999999</v>
      </c>
      <c r="L202" s="2">
        <v>5.1576000000000004</v>
      </c>
      <c r="M202" s="2" t="s">
        <v>535</v>
      </c>
      <c r="AB202">
        <v>2.6545454545454552</v>
      </c>
      <c r="AC202">
        <v>5.9865512095454543</v>
      </c>
      <c r="AD202">
        <v>14</v>
      </c>
    </row>
    <row r="203" spans="1:30" x14ac:dyDescent="0.3">
      <c r="A203" s="2" t="s">
        <v>177</v>
      </c>
      <c r="B203" s="25" t="s">
        <v>817</v>
      </c>
      <c r="C203" s="25"/>
      <c r="F203" s="2">
        <v>2.98</v>
      </c>
      <c r="G203" s="26" t="s">
        <v>603</v>
      </c>
      <c r="H203" s="2" t="s">
        <v>678</v>
      </c>
      <c r="I203" s="2">
        <v>1</v>
      </c>
      <c r="J203" s="2">
        <v>7.7803000000000004</v>
      </c>
      <c r="K203" s="2">
        <v>7.7803000000000004</v>
      </c>
      <c r="L203" s="2">
        <v>42.569200000000002</v>
      </c>
      <c r="M203" s="2" t="s">
        <v>536</v>
      </c>
      <c r="AB203">
        <v>2.7554545454545449</v>
      </c>
      <c r="AC203">
        <v>6.1782631499999994</v>
      </c>
      <c r="AD203">
        <v>14</v>
      </c>
    </row>
    <row r="204" spans="1:30" x14ac:dyDescent="0.3">
      <c r="A204" s="2" t="s">
        <v>2</v>
      </c>
      <c r="B204" s="25" t="s">
        <v>711</v>
      </c>
      <c r="C204" s="25"/>
      <c r="F204" s="2">
        <v>3.3</v>
      </c>
      <c r="G204" s="26" t="s">
        <v>549</v>
      </c>
      <c r="H204" s="2">
        <v>-1</v>
      </c>
      <c r="I204" s="2">
        <v>1</v>
      </c>
      <c r="J204" s="2">
        <v>5.5339999999999998</v>
      </c>
      <c r="K204" s="2">
        <v>22.083300000000001</v>
      </c>
      <c r="L204" s="2">
        <v>5.5033000000000003</v>
      </c>
      <c r="M204" s="2" t="s">
        <v>535</v>
      </c>
      <c r="P204" s="2">
        <v>1.5</v>
      </c>
      <c r="AB204">
        <v>2.6545454545454552</v>
      </c>
      <c r="AC204">
        <v>5.9865512095454543</v>
      </c>
      <c r="AD204">
        <v>14</v>
      </c>
    </row>
    <row r="205" spans="1:30" x14ac:dyDescent="0.3">
      <c r="A205" s="2" t="s">
        <v>177</v>
      </c>
      <c r="B205" s="25" t="s">
        <v>817</v>
      </c>
      <c r="C205" s="25"/>
      <c r="F205" s="2">
        <v>2.85</v>
      </c>
      <c r="G205" s="26" t="s">
        <v>603</v>
      </c>
      <c r="H205" s="2" t="s">
        <v>678</v>
      </c>
      <c r="I205" s="2">
        <v>1</v>
      </c>
      <c r="J205" s="2">
        <v>3.9045000000000001</v>
      </c>
      <c r="K205" s="2">
        <v>3.9045000000000001</v>
      </c>
      <c r="L205" s="2">
        <v>21.652100000000001</v>
      </c>
      <c r="M205" s="2" t="s">
        <v>536</v>
      </c>
      <c r="P205" s="2">
        <v>4.2</v>
      </c>
      <c r="AB205">
        <v>2.7554545454545449</v>
      </c>
      <c r="AC205">
        <v>6.1782631499999994</v>
      </c>
      <c r="AD205">
        <v>14</v>
      </c>
    </row>
    <row r="206" spans="1:30" x14ac:dyDescent="0.3">
      <c r="A206" s="2" t="s">
        <v>5</v>
      </c>
      <c r="B206" s="25" t="s">
        <v>714</v>
      </c>
      <c r="C206" s="25"/>
      <c r="F206" s="2">
        <v>3.5</v>
      </c>
      <c r="G206" s="26" t="s">
        <v>552</v>
      </c>
      <c r="H206" s="2" t="s">
        <v>634</v>
      </c>
      <c r="I206" s="2">
        <v>1</v>
      </c>
      <c r="J206" s="2">
        <v>3.8650000000000002</v>
      </c>
      <c r="K206" s="2">
        <v>3.8650000000000002</v>
      </c>
      <c r="L206" s="2">
        <v>14.974299999999999</v>
      </c>
      <c r="M206" s="2" t="s">
        <v>449</v>
      </c>
      <c r="P206" s="2">
        <v>1.9</v>
      </c>
      <c r="S206" s="2">
        <v>1</v>
      </c>
      <c r="T206" s="2">
        <v>1</v>
      </c>
      <c r="V206" s="2">
        <v>1</v>
      </c>
      <c r="AB206">
        <v>2.6262500000000002</v>
      </c>
      <c r="AC206">
        <v>5.9612134765624996</v>
      </c>
      <c r="AD206">
        <v>20</v>
      </c>
    </row>
    <row r="207" spans="1:30" x14ac:dyDescent="0.3">
      <c r="A207" s="2" t="s">
        <v>179</v>
      </c>
      <c r="B207" s="25" t="s">
        <v>818</v>
      </c>
      <c r="C207" s="25"/>
      <c r="F207" s="2">
        <v>2.65</v>
      </c>
      <c r="G207" s="26">
        <v>-1</v>
      </c>
      <c r="H207" s="2">
        <v>-1</v>
      </c>
      <c r="I207" s="2">
        <v>1</v>
      </c>
      <c r="P207" s="2">
        <v>2.1</v>
      </c>
      <c r="Q207" s="2">
        <v>2030</v>
      </c>
      <c r="S207" s="2">
        <v>1</v>
      </c>
      <c r="T207" s="2">
        <v>1</v>
      </c>
      <c r="V207" s="2">
        <v>1</v>
      </c>
      <c r="AB207">
        <v>2.6956250000000002</v>
      </c>
      <c r="AC207">
        <v>6.0930154356250004</v>
      </c>
      <c r="AD207">
        <v>20</v>
      </c>
    </row>
    <row r="208" spans="1:30" x14ac:dyDescent="0.3">
      <c r="A208" s="2" t="s">
        <v>180</v>
      </c>
      <c r="B208" s="25" t="s">
        <v>819</v>
      </c>
      <c r="C208" s="25"/>
      <c r="F208" s="2">
        <v>3.1</v>
      </c>
      <c r="G208" s="26" t="s">
        <v>604</v>
      </c>
      <c r="H208" s="2" t="s">
        <v>679</v>
      </c>
      <c r="I208" s="2">
        <v>1</v>
      </c>
      <c r="J208" s="2">
        <v>3.9007999999999998</v>
      </c>
      <c r="K208" s="2">
        <v>3.9007999999999998</v>
      </c>
      <c r="L208" s="2">
        <v>15.317</v>
      </c>
      <c r="M208" s="2" t="s">
        <v>449</v>
      </c>
      <c r="P208" s="2">
        <v>2.7</v>
      </c>
      <c r="S208" s="2">
        <v>1</v>
      </c>
      <c r="T208" s="2">
        <v>1</v>
      </c>
      <c r="V208" s="2">
        <v>1</v>
      </c>
      <c r="AB208">
        <v>2.62</v>
      </c>
      <c r="AC208">
        <v>5.9367901628125006</v>
      </c>
      <c r="AD208">
        <v>20</v>
      </c>
    </row>
    <row r="209" spans="1:30" x14ac:dyDescent="0.3">
      <c r="A209" s="2" t="s">
        <v>181</v>
      </c>
      <c r="B209" s="25" t="s">
        <v>820</v>
      </c>
      <c r="C209" s="25"/>
      <c r="F209" s="2">
        <v>2.66</v>
      </c>
      <c r="G209" s="26">
        <v>-1</v>
      </c>
      <c r="H209" s="2">
        <v>-1</v>
      </c>
      <c r="I209" s="2">
        <v>1</v>
      </c>
      <c r="P209" s="2">
        <v>3</v>
      </c>
      <c r="Q209" s="2">
        <v>1256</v>
      </c>
      <c r="S209" s="2">
        <v>1</v>
      </c>
      <c r="T209" s="2">
        <v>1</v>
      </c>
      <c r="V209" s="2">
        <v>1</v>
      </c>
      <c r="AB209">
        <v>2.6893750000000001</v>
      </c>
      <c r="AC209">
        <v>6.0685921218750014</v>
      </c>
      <c r="AD209">
        <v>20</v>
      </c>
    </row>
    <row r="210" spans="1:30" x14ac:dyDescent="0.3">
      <c r="A210" s="2" t="s">
        <v>182</v>
      </c>
      <c r="B210" s="25" t="s">
        <v>821</v>
      </c>
      <c r="C210" s="25"/>
      <c r="F210" s="2">
        <v>3.6</v>
      </c>
      <c r="G210" s="26">
        <v>-1</v>
      </c>
      <c r="H210" s="2">
        <v>-1</v>
      </c>
      <c r="I210" s="2">
        <v>1</v>
      </c>
      <c r="J210" s="2">
        <v>3.9287999999999998</v>
      </c>
      <c r="K210" s="2">
        <v>3.9287999999999998</v>
      </c>
      <c r="L210" s="2">
        <v>30.2698</v>
      </c>
      <c r="M210" s="2" t="s">
        <v>449</v>
      </c>
      <c r="P210" s="2">
        <v>2.2999999999999998</v>
      </c>
      <c r="S210" s="2">
        <v>1</v>
      </c>
      <c r="T210" s="2">
        <v>1</v>
      </c>
      <c r="V210" s="2">
        <v>1</v>
      </c>
      <c r="AB210">
        <v>2.521176470588236</v>
      </c>
      <c r="AC210">
        <v>5.6793405594117647</v>
      </c>
      <c r="AD210">
        <v>20</v>
      </c>
    </row>
    <row r="211" spans="1:30" x14ac:dyDescent="0.3">
      <c r="A211" s="2" t="s">
        <v>183</v>
      </c>
      <c r="B211" s="25" t="s">
        <v>822</v>
      </c>
      <c r="C211" s="25"/>
      <c r="F211" s="2">
        <v>2.4</v>
      </c>
      <c r="G211" s="26" t="s">
        <v>605</v>
      </c>
      <c r="H211" s="2" t="s">
        <v>680</v>
      </c>
      <c r="I211" s="2">
        <v>1</v>
      </c>
      <c r="J211" s="2">
        <v>3.8313999999999999</v>
      </c>
      <c r="K211" s="2">
        <v>3.8313999999999999</v>
      </c>
      <c r="L211" s="2">
        <v>28.871400000000001</v>
      </c>
      <c r="M211" s="2" t="s">
        <v>450</v>
      </c>
      <c r="P211" s="2">
        <v>3.1</v>
      </c>
      <c r="Q211" s="2">
        <v>230</v>
      </c>
      <c r="S211" s="2">
        <v>1</v>
      </c>
      <c r="T211" s="2">
        <v>1</v>
      </c>
      <c r="V211" s="2">
        <v>1</v>
      </c>
      <c r="AB211">
        <v>2.651764705882353</v>
      </c>
      <c r="AC211">
        <v>5.9274383647058819</v>
      </c>
      <c r="AD211">
        <v>20</v>
      </c>
    </row>
    <row r="212" spans="1:30" x14ac:dyDescent="0.3">
      <c r="A212" s="2" t="s">
        <v>177</v>
      </c>
      <c r="B212" s="28" t="s">
        <v>817</v>
      </c>
      <c r="C212" s="25"/>
      <c r="D212" s="2" t="s">
        <v>892</v>
      </c>
      <c r="E212" s="2">
        <v>1</v>
      </c>
      <c r="F212" s="2">
        <v>3.15</v>
      </c>
      <c r="G212" s="26" t="s">
        <v>603</v>
      </c>
      <c r="H212" s="2" t="s">
        <v>678</v>
      </c>
      <c r="I212" s="2">
        <v>1</v>
      </c>
      <c r="Q212" s="2">
        <v>1445</v>
      </c>
      <c r="AB212">
        <v>2.7554545454545449</v>
      </c>
      <c r="AC212">
        <v>6.1782631499999994</v>
      </c>
      <c r="AD212">
        <v>14</v>
      </c>
    </row>
    <row r="213" spans="1:30" x14ac:dyDescent="0.3">
      <c r="A213" s="2" t="s">
        <v>179</v>
      </c>
      <c r="B213" s="28" t="s">
        <v>818</v>
      </c>
      <c r="C213" s="25"/>
      <c r="D213" s="2" t="s">
        <v>892</v>
      </c>
      <c r="E213" s="2">
        <v>1</v>
      </c>
      <c r="F213" s="2">
        <v>3.14</v>
      </c>
      <c r="G213" s="26">
        <v>-1</v>
      </c>
      <c r="H213" s="2">
        <v>-1</v>
      </c>
      <c r="I213" s="2">
        <v>1</v>
      </c>
      <c r="Q213" s="2">
        <v>13616</v>
      </c>
      <c r="AB213">
        <v>2.6956250000000002</v>
      </c>
      <c r="AC213">
        <v>6.0930154356250004</v>
      </c>
      <c r="AD213">
        <v>20</v>
      </c>
    </row>
    <row r="214" spans="1:30" x14ac:dyDescent="0.3">
      <c r="A214" s="2" t="s">
        <v>181</v>
      </c>
      <c r="B214" s="28" t="s">
        <v>820</v>
      </c>
      <c r="C214" s="25"/>
      <c r="D214" s="2" t="s">
        <v>892</v>
      </c>
      <c r="E214" s="2">
        <v>1</v>
      </c>
      <c r="F214" s="2">
        <v>3.22</v>
      </c>
      <c r="G214" s="26">
        <v>-1</v>
      </c>
      <c r="H214" s="2">
        <v>-1</v>
      </c>
      <c r="I214" s="2">
        <v>1</v>
      </c>
      <c r="Q214" s="2">
        <v>3265</v>
      </c>
      <c r="AB214">
        <v>2.6893750000000001</v>
      </c>
      <c r="AC214">
        <v>6.0685921218750014</v>
      </c>
      <c r="AD214">
        <v>20</v>
      </c>
    </row>
    <row r="215" spans="1:30" x14ac:dyDescent="0.3">
      <c r="A215" s="2" t="s">
        <v>183</v>
      </c>
      <c r="B215" s="28" t="s">
        <v>822</v>
      </c>
      <c r="C215" s="25"/>
      <c r="D215" s="2" t="s">
        <v>892</v>
      </c>
      <c r="E215" s="2">
        <v>1</v>
      </c>
      <c r="F215" s="2">
        <v>3.42</v>
      </c>
      <c r="G215" s="26" t="s">
        <v>605</v>
      </c>
      <c r="H215" s="2" t="s">
        <v>680</v>
      </c>
      <c r="I215" s="2">
        <v>1</v>
      </c>
      <c r="Q215" s="2">
        <v>763</v>
      </c>
      <c r="AB215">
        <v>2.651764705882353</v>
      </c>
      <c r="AC215">
        <v>5.9274383647058819</v>
      </c>
      <c r="AD215">
        <v>20</v>
      </c>
    </row>
    <row r="216" spans="1:30" x14ac:dyDescent="0.3">
      <c r="A216" s="2" t="s">
        <v>38</v>
      </c>
      <c r="B216" s="25" t="s">
        <v>738</v>
      </c>
      <c r="C216" s="25"/>
      <c r="F216" s="2">
        <v>3.9</v>
      </c>
      <c r="G216" s="26" t="s">
        <v>569</v>
      </c>
      <c r="H216" s="2" t="s">
        <v>650</v>
      </c>
      <c r="I216" s="2">
        <v>1</v>
      </c>
      <c r="P216" s="2">
        <v>0.7</v>
      </c>
      <c r="S216" s="2">
        <v>1</v>
      </c>
      <c r="T216" s="2">
        <v>1</v>
      </c>
      <c r="AB216">
        <v>2.6020833333333329</v>
      </c>
      <c r="AC216">
        <v>5.9098726145833336</v>
      </c>
      <c r="AD216">
        <v>30</v>
      </c>
    </row>
    <row r="217" spans="1:30" x14ac:dyDescent="0.3">
      <c r="A217" s="2" t="s">
        <v>48</v>
      </c>
      <c r="B217" s="25" t="s">
        <v>748</v>
      </c>
      <c r="C217" s="25"/>
      <c r="F217" s="2">
        <v>4.3</v>
      </c>
      <c r="G217" s="26" t="s">
        <v>576</v>
      </c>
      <c r="H217" s="2" t="s">
        <v>654</v>
      </c>
      <c r="I217" s="2">
        <v>1</v>
      </c>
      <c r="P217" s="2">
        <v>4.2</v>
      </c>
      <c r="Q217" s="2">
        <v>1</v>
      </c>
      <c r="AB217">
        <v>2.6618181818181821</v>
      </c>
      <c r="AC217">
        <v>6.0537295018181814</v>
      </c>
      <c r="AD217">
        <v>14</v>
      </c>
    </row>
    <row r="218" spans="1:30" x14ac:dyDescent="0.3">
      <c r="A218" s="2" t="s">
        <v>49</v>
      </c>
      <c r="B218" s="25" t="s">
        <v>749</v>
      </c>
      <c r="C218" s="25"/>
      <c r="F218" s="2">
        <v>4.0999999999999996</v>
      </c>
      <c r="G218" s="26" t="s">
        <v>577</v>
      </c>
      <c r="H218" s="2" t="s">
        <v>655</v>
      </c>
      <c r="I218" s="2">
        <v>1</v>
      </c>
      <c r="P218" s="2">
        <v>5.0999999999999996</v>
      </c>
      <c r="Q218" s="2">
        <v>1</v>
      </c>
      <c r="AB218">
        <v>2.6527272727272728</v>
      </c>
      <c r="AC218">
        <v>6.0182046818181814</v>
      </c>
      <c r="AD218">
        <v>14</v>
      </c>
    </row>
    <row r="219" spans="1:30" x14ac:dyDescent="0.3">
      <c r="A219" s="2" t="s">
        <v>46</v>
      </c>
      <c r="B219" s="25" t="s">
        <v>746</v>
      </c>
      <c r="C219" s="25"/>
      <c r="F219" s="2">
        <v>3.2</v>
      </c>
      <c r="G219" s="26" t="s">
        <v>575</v>
      </c>
      <c r="H219" s="2" t="s">
        <v>653</v>
      </c>
      <c r="I219" s="2">
        <v>1</v>
      </c>
      <c r="P219" s="2">
        <v>5.2</v>
      </c>
      <c r="Q219" s="2">
        <v>1</v>
      </c>
      <c r="AB219">
        <v>2.669090909090909</v>
      </c>
      <c r="AC219">
        <v>5.9831974772727277</v>
      </c>
      <c r="AD219">
        <v>14</v>
      </c>
    </row>
    <row r="220" spans="1:30" x14ac:dyDescent="0.3">
      <c r="A220" s="2" t="s">
        <v>47</v>
      </c>
      <c r="B220" s="25" t="s">
        <v>747</v>
      </c>
      <c r="C220" s="25"/>
      <c r="F220" s="2">
        <v>3.8</v>
      </c>
      <c r="G220" s="26">
        <v>-1</v>
      </c>
      <c r="H220" s="2">
        <v>-1</v>
      </c>
      <c r="I220" s="2">
        <v>1</v>
      </c>
      <c r="P220" s="2">
        <v>4.9000000000000004</v>
      </c>
      <c r="Q220" s="2">
        <v>1</v>
      </c>
      <c r="AB220">
        <v>2.6511111111111112</v>
      </c>
      <c r="AC220">
        <v>5.9544359512962952</v>
      </c>
      <c r="AD220">
        <v>34</v>
      </c>
    </row>
    <row r="221" spans="1:30" x14ac:dyDescent="0.3">
      <c r="A221" s="2" t="s">
        <v>8</v>
      </c>
      <c r="B221" s="25" t="s">
        <v>718</v>
      </c>
      <c r="C221" s="25"/>
      <c r="F221" s="2">
        <v>3.1</v>
      </c>
      <c r="G221" s="26" t="s">
        <v>554</v>
      </c>
      <c r="H221" s="2" t="s">
        <v>636</v>
      </c>
      <c r="I221" s="2">
        <v>1</v>
      </c>
      <c r="P221" s="2">
        <v>50</v>
      </c>
      <c r="Q221" s="2">
        <v>1</v>
      </c>
      <c r="AB221">
        <v>2.8066666666666662</v>
      </c>
      <c r="AC221">
        <v>6.1769976</v>
      </c>
      <c r="AD221">
        <v>4</v>
      </c>
    </row>
    <row r="222" spans="1:30" x14ac:dyDescent="0.3">
      <c r="A222" s="2" t="s">
        <v>0</v>
      </c>
      <c r="B222" s="25" t="s">
        <v>709</v>
      </c>
      <c r="C222" s="25"/>
      <c r="F222" s="2">
        <v>3.3</v>
      </c>
      <c r="G222" s="26" t="s">
        <v>547</v>
      </c>
      <c r="H222" s="2" t="s">
        <v>630</v>
      </c>
      <c r="I222" s="2">
        <v>1</v>
      </c>
      <c r="P222" s="2">
        <v>4.5</v>
      </c>
      <c r="Q222" s="2">
        <v>1</v>
      </c>
      <c r="AB222">
        <v>2.642962962962963</v>
      </c>
      <c r="AC222">
        <v>5.9587362692592576</v>
      </c>
      <c r="AD222">
        <v>34</v>
      </c>
    </row>
    <row r="223" spans="1:30" x14ac:dyDescent="0.3">
      <c r="A223" s="2" t="s">
        <v>186</v>
      </c>
      <c r="B223" s="25" t="s">
        <v>823</v>
      </c>
      <c r="C223" s="25"/>
      <c r="F223" s="2">
        <v>3.5</v>
      </c>
      <c r="G223" s="26">
        <v>-1</v>
      </c>
      <c r="H223" s="2">
        <v>-1</v>
      </c>
      <c r="I223" s="2">
        <v>1</v>
      </c>
      <c r="P223" s="2">
        <v>4.2</v>
      </c>
      <c r="Q223" s="2">
        <v>1</v>
      </c>
      <c r="AB223">
        <v>2.59375</v>
      </c>
      <c r="AC223">
        <v>5.9363868768750008</v>
      </c>
      <c r="AD223">
        <v>20</v>
      </c>
    </row>
    <row r="224" spans="1:30" x14ac:dyDescent="0.3">
      <c r="A224" s="2" t="s">
        <v>187</v>
      </c>
      <c r="B224" s="25" t="s">
        <v>753</v>
      </c>
      <c r="C224" s="25"/>
      <c r="F224" s="2">
        <v>4.55</v>
      </c>
      <c r="G224" s="26" t="s">
        <v>580</v>
      </c>
      <c r="H224" s="2" t="s">
        <v>657</v>
      </c>
      <c r="I224" s="2">
        <v>1</v>
      </c>
      <c r="J224" s="2">
        <v>3.9369999999999998</v>
      </c>
      <c r="K224" s="2">
        <v>27.198</v>
      </c>
      <c r="L224" s="2">
        <v>5.6920000000000002</v>
      </c>
      <c r="P224" s="2">
        <v>0.9</v>
      </c>
      <c r="Q224" s="2">
        <v>1</v>
      </c>
      <c r="AB224">
        <v>2.6345454545454552</v>
      </c>
      <c r="AC224">
        <v>6.036062318181818</v>
      </c>
      <c r="AD224">
        <v>14</v>
      </c>
    </row>
    <row r="225" spans="1:30" x14ac:dyDescent="0.3">
      <c r="A225" s="2" t="s">
        <v>188</v>
      </c>
      <c r="B225" s="28" t="s">
        <v>957</v>
      </c>
      <c r="C225" s="25"/>
      <c r="F225" s="2">
        <v>4.43</v>
      </c>
      <c r="G225" s="26">
        <v>-1</v>
      </c>
      <c r="H225" s="2">
        <v>-1</v>
      </c>
      <c r="I225" s="2">
        <v>1</v>
      </c>
      <c r="P225" s="2">
        <v>1.2</v>
      </c>
      <c r="Q225" s="2">
        <v>1</v>
      </c>
      <c r="T225" s="2">
        <v>1</v>
      </c>
      <c r="AB225">
        <v>2.7484999999999999</v>
      </c>
      <c r="AC225">
        <v>6.2455429149999997</v>
      </c>
      <c r="AD225">
        <v>14</v>
      </c>
    </row>
    <row r="226" spans="1:30" x14ac:dyDescent="0.3">
      <c r="A226" s="2" t="s">
        <v>895</v>
      </c>
      <c r="B226" s="28" t="s">
        <v>958</v>
      </c>
      <c r="C226" s="25"/>
      <c r="F226" s="2">
        <v>4.34</v>
      </c>
      <c r="G226" s="26">
        <v>-1</v>
      </c>
      <c r="H226" s="2">
        <v>-1</v>
      </c>
      <c r="I226" s="2">
        <v>1</v>
      </c>
      <c r="P226" s="2">
        <v>1.3</v>
      </c>
      <c r="Q226" s="2">
        <v>1</v>
      </c>
      <c r="T226" s="2">
        <v>1</v>
      </c>
      <c r="AB226">
        <v>2.7490000000000001</v>
      </c>
      <c r="AC226">
        <v>6.2450518300000004</v>
      </c>
      <c r="AD226">
        <v>14</v>
      </c>
    </row>
    <row r="227" spans="1:30" x14ac:dyDescent="0.3">
      <c r="A227" s="2" t="s">
        <v>189</v>
      </c>
      <c r="B227" s="28" t="s">
        <v>959</v>
      </c>
      <c r="C227" s="25"/>
      <c r="F227" s="2">
        <v>4.2699999999999996</v>
      </c>
      <c r="G227" s="26">
        <v>-1</v>
      </c>
      <c r="H227" s="2">
        <v>-1</v>
      </c>
      <c r="I227" s="2">
        <v>1</v>
      </c>
      <c r="P227" s="2">
        <v>1</v>
      </c>
      <c r="Q227" s="2">
        <v>1</v>
      </c>
      <c r="T227" s="2">
        <v>1</v>
      </c>
      <c r="AB227">
        <v>2.7494999999999998</v>
      </c>
      <c r="AC227">
        <v>6.2445607449999994</v>
      </c>
      <c r="AD227">
        <v>14</v>
      </c>
    </row>
    <row r="228" spans="1:30" x14ac:dyDescent="0.3">
      <c r="A228" s="2" t="s">
        <v>190</v>
      </c>
      <c r="B228" s="28" t="s">
        <v>960</v>
      </c>
      <c r="C228" s="25"/>
      <c r="F228" s="2">
        <v>4.13</v>
      </c>
      <c r="G228" s="26">
        <v>-1</v>
      </c>
      <c r="H228" s="2">
        <v>-1</v>
      </c>
      <c r="I228" s="2">
        <v>1</v>
      </c>
      <c r="P228" s="2">
        <v>1.2</v>
      </c>
      <c r="Q228" s="2">
        <v>1</v>
      </c>
      <c r="T228" s="2">
        <v>1</v>
      </c>
      <c r="AB228">
        <v>2.7505000000000002</v>
      </c>
      <c r="AC228">
        <v>6.2435785749999999</v>
      </c>
      <c r="AD228">
        <v>14</v>
      </c>
    </row>
    <row r="229" spans="1:30" x14ac:dyDescent="0.3">
      <c r="A229" s="2" t="s">
        <v>191</v>
      </c>
      <c r="B229" s="28" t="s">
        <v>961</v>
      </c>
      <c r="C229" s="25"/>
      <c r="F229" s="2">
        <v>4.07</v>
      </c>
      <c r="G229" s="26">
        <v>-1</v>
      </c>
      <c r="H229" s="2">
        <v>-1</v>
      </c>
      <c r="I229" s="2">
        <v>1</v>
      </c>
      <c r="P229" s="2">
        <v>1</v>
      </c>
      <c r="Q229" s="2">
        <v>1</v>
      </c>
      <c r="T229" s="2">
        <v>1</v>
      </c>
      <c r="AB229">
        <v>2.7515000000000001</v>
      </c>
      <c r="AC229">
        <v>6.2425964049999996</v>
      </c>
      <c r="AD229">
        <v>14</v>
      </c>
    </row>
    <row r="230" spans="1:30" x14ac:dyDescent="0.3">
      <c r="A230" s="2" t="s">
        <v>192</v>
      </c>
      <c r="B230" s="28" t="s">
        <v>962</v>
      </c>
      <c r="C230" s="25"/>
      <c r="F230" s="2">
        <v>4.03</v>
      </c>
      <c r="G230" s="26">
        <v>-1</v>
      </c>
      <c r="H230" s="2">
        <v>-1</v>
      </c>
      <c r="I230" s="2">
        <v>1</v>
      </c>
      <c r="P230" s="2">
        <v>1.2</v>
      </c>
      <c r="Q230" s="2">
        <v>1</v>
      </c>
      <c r="T230" s="2">
        <v>1</v>
      </c>
      <c r="AB230">
        <v>2.7530000000000001</v>
      </c>
      <c r="AC230">
        <v>6.24112315</v>
      </c>
      <c r="AD230">
        <v>14</v>
      </c>
    </row>
    <row r="231" spans="1:30" x14ac:dyDescent="0.3">
      <c r="A231" s="2" t="s">
        <v>193</v>
      </c>
      <c r="B231" s="28" t="s">
        <v>963</v>
      </c>
      <c r="C231" s="25"/>
      <c r="F231" s="2">
        <v>3.96</v>
      </c>
      <c r="G231" s="26">
        <v>-1</v>
      </c>
      <c r="H231" s="2">
        <v>-1</v>
      </c>
      <c r="I231" s="2">
        <v>1</v>
      </c>
      <c r="P231" s="2">
        <v>0.8</v>
      </c>
      <c r="Q231" s="2">
        <v>1</v>
      </c>
      <c r="T231" s="2">
        <v>1</v>
      </c>
      <c r="AB231">
        <v>2.7559999999999998</v>
      </c>
      <c r="AC231">
        <v>6.2381766400000007</v>
      </c>
      <c r="AD231">
        <v>14</v>
      </c>
    </row>
    <row r="232" spans="1:30" x14ac:dyDescent="0.3">
      <c r="A232" s="2" t="s">
        <v>49</v>
      </c>
      <c r="B232" s="25" t="s">
        <v>749</v>
      </c>
      <c r="C232" s="25"/>
      <c r="F232" s="2">
        <v>3.92</v>
      </c>
      <c r="G232" s="26" t="s">
        <v>577</v>
      </c>
      <c r="H232" s="2" t="s">
        <v>655</v>
      </c>
      <c r="I232" s="2">
        <v>1</v>
      </c>
      <c r="J232" s="2">
        <v>3.9329999999999998</v>
      </c>
      <c r="K232" s="2">
        <v>26.725999999999999</v>
      </c>
      <c r="L232" s="2">
        <v>5.8630000000000004</v>
      </c>
      <c r="P232" s="2">
        <v>0.6</v>
      </c>
      <c r="Q232" s="2">
        <v>1</v>
      </c>
      <c r="T232" s="2">
        <v>1</v>
      </c>
      <c r="AB232">
        <v>2.6527272727272728</v>
      </c>
      <c r="AC232">
        <v>6.0182046818181814</v>
      </c>
      <c r="AD232">
        <v>14</v>
      </c>
    </row>
    <row r="233" spans="1:30" x14ac:dyDescent="0.3">
      <c r="A233" s="2" t="s">
        <v>46</v>
      </c>
      <c r="B233" s="25" t="s">
        <v>746</v>
      </c>
      <c r="C233" s="25"/>
      <c r="F233" s="2">
        <v>3.82</v>
      </c>
      <c r="G233" s="26" t="s">
        <v>575</v>
      </c>
      <c r="H233" s="2" t="s">
        <v>653</v>
      </c>
      <c r="AB233">
        <v>2.669090909090909</v>
      </c>
      <c r="AC233">
        <v>5.9831974772727277</v>
      </c>
      <c r="AD233">
        <v>14</v>
      </c>
    </row>
    <row r="234" spans="1:30" x14ac:dyDescent="0.3">
      <c r="A234" s="2" t="s">
        <v>195</v>
      </c>
      <c r="B234" s="25" t="s">
        <v>824</v>
      </c>
      <c r="C234" s="25"/>
      <c r="F234" s="2">
        <v>3.68</v>
      </c>
      <c r="G234" s="26">
        <v>-1</v>
      </c>
      <c r="H234" s="2">
        <v>-1</v>
      </c>
      <c r="AB234">
        <v>2.6727272727272728</v>
      </c>
      <c r="AC234">
        <v>5.9599268909090908</v>
      </c>
      <c r="AD234">
        <v>14</v>
      </c>
    </row>
    <row r="235" spans="1:30" x14ac:dyDescent="0.3">
      <c r="A235" s="2" t="s">
        <v>196</v>
      </c>
      <c r="B235" s="25" t="s">
        <v>825</v>
      </c>
      <c r="C235" s="25"/>
      <c r="F235" s="2">
        <v>3.65</v>
      </c>
      <c r="G235" s="26" t="s">
        <v>606</v>
      </c>
      <c r="H235" s="2" t="s">
        <v>681</v>
      </c>
      <c r="AB235">
        <v>2.6763636363636358</v>
      </c>
      <c r="AC235">
        <v>5.9366563045454548</v>
      </c>
      <c r="AD235">
        <v>14</v>
      </c>
    </row>
    <row r="236" spans="1:30" x14ac:dyDescent="0.3">
      <c r="A236" s="2" t="s">
        <v>197</v>
      </c>
      <c r="B236" s="25" t="s">
        <v>826</v>
      </c>
      <c r="C236" s="25"/>
      <c r="F236" s="2">
        <v>2.99</v>
      </c>
      <c r="G236" s="26" t="s">
        <v>607</v>
      </c>
      <c r="H236" s="2">
        <v>-1</v>
      </c>
      <c r="AB236">
        <v>2.6745454545454548</v>
      </c>
      <c r="AC236">
        <v>5.9327418772727274</v>
      </c>
      <c r="AD236">
        <v>14</v>
      </c>
    </row>
    <row r="237" spans="1:30" x14ac:dyDescent="0.3">
      <c r="A237" s="2" t="s">
        <v>198</v>
      </c>
      <c r="B237" s="25" t="s">
        <v>827</v>
      </c>
      <c r="C237" s="25"/>
      <c r="F237" s="2">
        <v>2.98</v>
      </c>
      <c r="G237" s="26">
        <v>-1</v>
      </c>
      <c r="H237" s="2">
        <v>-1</v>
      </c>
      <c r="AB237">
        <v>2.6718181818181819</v>
      </c>
      <c r="AC237">
        <v>5.9579696772727271</v>
      </c>
      <c r="AD237">
        <v>14</v>
      </c>
    </row>
    <row r="238" spans="1:30" x14ac:dyDescent="0.3">
      <c r="A238" s="2" t="s">
        <v>44</v>
      </c>
      <c r="B238" s="25" t="s">
        <v>744</v>
      </c>
      <c r="C238" s="25"/>
      <c r="F238" s="2">
        <v>2.1</v>
      </c>
      <c r="G238" s="26" t="s">
        <v>573</v>
      </c>
      <c r="H238" s="2">
        <v>-1</v>
      </c>
      <c r="AB238">
        <v>2.521176470588236</v>
      </c>
      <c r="AC238">
        <v>5.6898745917647062</v>
      </c>
      <c r="AD238">
        <v>20</v>
      </c>
    </row>
    <row r="239" spans="1:30" x14ac:dyDescent="0.3">
      <c r="A239" s="2" t="s">
        <v>201</v>
      </c>
      <c r="B239" s="25" t="s">
        <v>896</v>
      </c>
      <c r="C239" s="25"/>
      <c r="F239" s="2">
        <v>2</v>
      </c>
      <c r="G239" s="26">
        <v>-1</v>
      </c>
      <c r="H239" s="2">
        <v>-1</v>
      </c>
      <c r="AB239">
        <v>2.6482352941176468</v>
      </c>
      <c r="AC239">
        <v>5.9322299529411762</v>
      </c>
      <c r="AD239">
        <v>20</v>
      </c>
    </row>
    <row r="240" spans="1:30" x14ac:dyDescent="0.3">
      <c r="A240" s="2" t="s">
        <v>202</v>
      </c>
      <c r="B240" s="25" t="s">
        <v>897</v>
      </c>
      <c r="C240" s="25"/>
      <c r="F240" s="2">
        <v>2.2000000000000002</v>
      </c>
      <c r="G240" s="26">
        <v>-1</v>
      </c>
      <c r="H240" s="2">
        <v>-1</v>
      </c>
      <c r="AB240">
        <v>2.7533629629629628</v>
      </c>
      <c r="AC240">
        <v>6.1693161497481483</v>
      </c>
      <c r="AD240">
        <v>34</v>
      </c>
    </row>
    <row r="241" spans="1:30" x14ac:dyDescent="0.3">
      <c r="A241" s="2" t="s">
        <v>0</v>
      </c>
      <c r="B241" s="25" t="s">
        <v>709</v>
      </c>
      <c r="C241" s="25"/>
      <c r="F241" s="2">
        <v>3.3</v>
      </c>
      <c r="G241" s="26" t="s">
        <v>547</v>
      </c>
      <c r="H241" s="2" t="s">
        <v>630</v>
      </c>
      <c r="AB241">
        <v>2.642962962962963</v>
      </c>
      <c r="AC241">
        <v>5.9587362692592576</v>
      </c>
      <c r="AD241">
        <v>34</v>
      </c>
    </row>
    <row r="242" spans="1:30" x14ac:dyDescent="0.3">
      <c r="A242" s="2" t="s">
        <v>203</v>
      </c>
      <c r="B242" s="25" t="s">
        <v>898</v>
      </c>
      <c r="C242" s="25"/>
      <c r="F242" s="2">
        <v>2.2999999999999998</v>
      </c>
      <c r="G242" s="26">
        <v>-1</v>
      </c>
      <c r="H242" s="2">
        <v>-1</v>
      </c>
      <c r="AB242">
        <v>2.718363636363637</v>
      </c>
      <c r="AC242">
        <v>6.1164196318636357</v>
      </c>
      <c r="AD242">
        <v>14</v>
      </c>
    </row>
    <row r="243" spans="1:30" x14ac:dyDescent="0.3">
      <c r="A243" s="2" t="s">
        <v>1</v>
      </c>
      <c r="B243" s="25" t="s">
        <v>710</v>
      </c>
      <c r="C243" s="25"/>
      <c r="F243" s="2">
        <v>3.2</v>
      </c>
      <c r="G243" s="26" t="s">
        <v>548</v>
      </c>
      <c r="H243" s="2" t="s">
        <v>631</v>
      </c>
      <c r="AB243">
        <v>2.6545454545454539</v>
      </c>
      <c r="AC243">
        <v>5.9946911436363637</v>
      </c>
      <c r="AD243">
        <v>14</v>
      </c>
    </row>
    <row r="244" spans="1:30" x14ac:dyDescent="0.3">
      <c r="A244" s="2" t="s">
        <v>204</v>
      </c>
      <c r="B244" s="25" t="s">
        <v>899</v>
      </c>
      <c r="C244" s="25"/>
      <c r="F244" s="2">
        <v>2.8</v>
      </c>
      <c r="G244" s="26">
        <v>-1</v>
      </c>
      <c r="H244" s="2">
        <v>-1</v>
      </c>
      <c r="AB244">
        <v>2.6142500000000002</v>
      </c>
      <c r="AC244">
        <v>5.9930639130937511</v>
      </c>
      <c r="AD244">
        <v>20</v>
      </c>
    </row>
    <row r="245" spans="1:30" x14ac:dyDescent="0.3">
      <c r="A245" s="2" t="s">
        <v>205</v>
      </c>
      <c r="B245" s="25" t="s">
        <v>828</v>
      </c>
      <c r="C245" s="25"/>
      <c r="F245" s="2">
        <v>4.5</v>
      </c>
      <c r="G245" s="26" t="s">
        <v>608</v>
      </c>
      <c r="H245" s="2" t="s">
        <v>682</v>
      </c>
      <c r="AB245">
        <v>2.6074999999999999</v>
      </c>
      <c r="AC245">
        <v>5.9796291640625006</v>
      </c>
      <c r="AD245">
        <v>20</v>
      </c>
    </row>
    <row r="246" spans="1:30" x14ac:dyDescent="0.3">
      <c r="A246" s="2" t="s">
        <v>206</v>
      </c>
      <c r="B246" s="25" t="s">
        <v>829</v>
      </c>
      <c r="C246" s="25"/>
      <c r="F246" s="2">
        <v>4.8</v>
      </c>
      <c r="G246" s="26" t="s">
        <v>609</v>
      </c>
      <c r="H246" s="2" t="s">
        <v>683</v>
      </c>
      <c r="AB246">
        <v>2.56</v>
      </c>
      <c r="AC246">
        <v>5.9119936115999998</v>
      </c>
      <c r="AD246">
        <v>6</v>
      </c>
    </row>
    <row r="247" spans="1:30" x14ac:dyDescent="0.3">
      <c r="A247" s="2" t="s">
        <v>28</v>
      </c>
      <c r="B247" s="25" t="s">
        <v>830</v>
      </c>
      <c r="C247" s="25"/>
      <c r="F247" s="2">
        <v>4</v>
      </c>
      <c r="G247" s="26" t="s">
        <v>610</v>
      </c>
      <c r="H247" s="2" t="s">
        <v>684</v>
      </c>
      <c r="AB247">
        <v>2.5499999999999998</v>
      </c>
      <c r="AC247">
        <v>5.8797175109999991</v>
      </c>
      <c r="AD247">
        <v>6</v>
      </c>
    </row>
    <row r="248" spans="1:30" x14ac:dyDescent="0.3">
      <c r="A248" s="2" t="s">
        <v>207</v>
      </c>
      <c r="B248" s="25" t="s">
        <v>900</v>
      </c>
      <c r="C248" s="25"/>
      <c r="F248" s="2">
        <v>2.8</v>
      </c>
      <c r="G248" s="26">
        <v>-1</v>
      </c>
      <c r="H248" s="2">
        <v>-1</v>
      </c>
      <c r="AB248">
        <v>2.5636800000000002</v>
      </c>
      <c r="AC248">
        <v>5.9178984111680002</v>
      </c>
      <c r="AD248">
        <v>6</v>
      </c>
    </row>
    <row r="249" spans="1:30" x14ac:dyDescent="0.3">
      <c r="A249" s="2" t="s">
        <v>208</v>
      </c>
      <c r="B249" s="25" t="s">
        <v>901</v>
      </c>
      <c r="C249" s="25"/>
      <c r="F249" s="2">
        <v>2</v>
      </c>
      <c r="G249" s="26">
        <v>-1</v>
      </c>
      <c r="H249" s="2">
        <v>-1</v>
      </c>
      <c r="AB249">
        <v>2.5674600000000001</v>
      </c>
      <c r="AC249">
        <v>5.9091939581100004</v>
      </c>
      <c r="AD249">
        <v>6</v>
      </c>
    </row>
    <row r="250" spans="1:30" x14ac:dyDescent="0.3">
      <c r="A250" s="2" t="s">
        <v>155</v>
      </c>
      <c r="B250" s="25" t="s">
        <v>800</v>
      </c>
      <c r="C250" s="25"/>
      <c r="F250" s="2">
        <v>3.36</v>
      </c>
      <c r="G250" s="26" t="s">
        <v>602</v>
      </c>
      <c r="H250" s="2">
        <v>-1</v>
      </c>
      <c r="AB250">
        <v>2.78</v>
      </c>
      <c r="AC250">
        <v>6.4270052227137269</v>
      </c>
      <c r="AD250">
        <v>14</v>
      </c>
    </row>
    <row r="251" spans="1:30" x14ac:dyDescent="0.3">
      <c r="A251" s="2" t="s">
        <v>155</v>
      </c>
      <c r="B251" s="25" t="s">
        <v>800</v>
      </c>
      <c r="C251" s="25"/>
      <c r="D251" s="2" t="s">
        <v>994</v>
      </c>
      <c r="E251" s="2">
        <v>0.66</v>
      </c>
      <c r="F251" s="2">
        <v>3.48</v>
      </c>
      <c r="G251" s="26" t="s">
        <v>602</v>
      </c>
      <c r="H251" s="2">
        <v>-1</v>
      </c>
      <c r="AB251">
        <v>2.78</v>
      </c>
      <c r="AC251">
        <v>6.4270052227137269</v>
      </c>
      <c r="AD251">
        <v>14</v>
      </c>
    </row>
    <row r="252" spans="1:30" x14ac:dyDescent="0.3">
      <c r="A252" s="2" t="s">
        <v>155</v>
      </c>
      <c r="B252" s="25" t="s">
        <v>800</v>
      </c>
      <c r="C252" s="25"/>
      <c r="D252" s="2" t="s">
        <v>994</v>
      </c>
      <c r="E252" s="2">
        <f>E251*2</f>
        <v>1.32</v>
      </c>
      <c r="F252" s="2">
        <v>3.47</v>
      </c>
      <c r="G252" s="26" t="s">
        <v>602</v>
      </c>
      <c r="H252" s="2">
        <v>-1</v>
      </c>
      <c r="AB252">
        <v>2.78</v>
      </c>
      <c r="AC252">
        <v>6.4270052227137269</v>
      </c>
      <c r="AD252">
        <v>14</v>
      </c>
    </row>
    <row r="253" spans="1:30" x14ac:dyDescent="0.3">
      <c r="A253" s="2" t="s">
        <v>155</v>
      </c>
      <c r="B253" s="25" t="s">
        <v>800</v>
      </c>
      <c r="C253" s="25"/>
      <c r="D253" s="2" t="s">
        <v>994</v>
      </c>
      <c r="E253" s="2">
        <f>E251*3</f>
        <v>1.98</v>
      </c>
      <c r="F253" s="2">
        <v>3.41</v>
      </c>
      <c r="G253" s="26" t="s">
        <v>602</v>
      </c>
      <c r="H253" s="2">
        <v>-1</v>
      </c>
      <c r="AB253">
        <v>2.78</v>
      </c>
      <c r="AC253">
        <v>6.4270052227137269</v>
      </c>
      <c r="AD253">
        <v>14</v>
      </c>
    </row>
    <row r="254" spans="1:30" x14ac:dyDescent="0.3">
      <c r="A254" s="2" t="s">
        <v>155</v>
      </c>
      <c r="B254" s="25" t="s">
        <v>800</v>
      </c>
      <c r="C254" s="25"/>
      <c r="D254" s="2" t="s">
        <v>994</v>
      </c>
      <c r="E254" s="2">
        <f>E251*4</f>
        <v>2.64</v>
      </c>
      <c r="F254" s="2">
        <v>3.42</v>
      </c>
      <c r="G254" s="26" t="s">
        <v>602</v>
      </c>
      <c r="H254" s="2">
        <v>-1</v>
      </c>
      <c r="AB254">
        <v>2.78</v>
      </c>
      <c r="AC254">
        <v>6.4270052227137269</v>
      </c>
      <c r="AD254">
        <v>14</v>
      </c>
    </row>
    <row r="255" spans="1:30" x14ac:dyDescent="0.3">
      <c r="A255" s="2" t="s">
        <v>155</v>
      </c>
      <c r="B255" s="25" t="s">
        <v>800</v>
      </c>
      <c r="C255" s="25"/>
      <c r="D255" s="2" t="s">
        <v>994</v>
      </c>
      <c r="E255" s="2">
        <f>E251*6</f>
        <v>3.96</v>
      </c>
      <c r="F255" s="2">
        <v>3.44</v>
      </c>
      <c r="G255" s="26" t="s">
        <v>602</v>
      </c>
      <c r="H255" s="2">
        <v>-1</v>
      </c>
      <c r="AB255">
        <v>2.78</v>
      </c>
      <c r="AC255">
        <v>6.4270052227137269</v>
      </c>
      <c r="AD255">
        <v>14</v>
      </c>
    </row>
    <row r="256" spans="1:30" x14ac:dyDescent="0.3">
      <c r="A256" s="2" t="s">
        <v>8</v>
      </c>
      <c r="B256" s="25" t="s">
        <v>718</v>
      </c>
      <c r="C256" s="25"/>
      <c r="F256" s="2">
        <v>3.2</v>
      </c>
      <c r="G256" s="26" t="s">
        <v>554</v>
      </c>
      <c r="H256" s="2" t="s">
        <v>636</v>
      </c>
      <c r="AB256">
        <v>2.8066666666666662</v>
      </c>
      <c r="AC256">
        <v>6.1769976</v>
      </c>
      <c r="AD256">
        <v>4</v>
      </c>
    </row>
    <row r="257" spans="1:30" x14ac:dyDescent="0.3">
      <c r="A257" s="2" t="s">
        <v>155</v>
      </c>
      <c r="B257" s="25" t="s">
        <v>800</v>
      </c>
      <c r="C257" s="25"/>
      <c r="F257" s="2">
        <v>3.1</v>
      </c>
      <c r="G257" s="26" t="s">
        <v>602</v>
      </c>
      <c r="H257" s="2">
        <v>-1</v>
      </c>
      <c r="AB257">
        <v>2.78</v>
      </c>
      <c r="AC257">
        <v>6.4270052227137269</v>
      </c>
      <c r="AD257">
        <v>14</v>
      </c>
    </row>
    <row r="258" spans="1:30" x14ac:dyDescent="0.3">
      <c r="A258" s="2" t="s">
        <v>212</v>
      </c>
      <c r="B258" s="28" t="s">
        <v>964</v>
      </c>
      <c r="C258" s="25"/>
      <c r="F258" s="2">
        <v>3.1</v>
      </c>
      <c r="G258" s="26">
        <v>-1</v>
      </c>
      <c r="H258" s="2">
        <v>-1</v>
      </c>
      <c r="AB258">
        <v>2.7820765027322398</v>
      </c>
      <c r="AC258">
        <v>6.4257889029010924</v>
      </c>
      <c r="AD258">
        <v>14</v>
      </c>
    </row>
    <row r="259" spans="1:30" x14ac:dyDescent="0.3">
      <c r="A259" s="2" t="s">
        <v>213</v>
      </c>
      <c r="B259" s="28" t="s">
        <v>965</v>
      </c>
      <c r="C259" s="25"/>
      <c r="F259" s="2">
        <v>3.1</v>
      </c>
      <c r="G259" s="26">
        <v>-1</v>
      </c>
      <c r="H259" s="2">
        <v>-1</v>
      </c>
      <c r="AB259">
        <v>2.7852054794520549</v>
      </c>
      <c r="AC259">
        <v>6.4239560922245156</v>
      </c>
      <c r="AD259">
        <v>14</v>
      </c>
    </row>
    <row r="260" spans="1:30" x14ac:dyDescent="0.3">
      <c r="A260" s="2" t="s">
        <v>214</v>
      </c>
      <c r="B260" s="28" t="s">
        <v>966</v>
      </c>
      <c r="C260" s="25"/>
      <c r="F260" s="2">
        <v>3.1</v>
      </c>
      <c r="G260" s="26">
        <v>-1</v>
      </c>
      <c r="H260" s="2">
        <v>-1</v>
      </c>
      <c r="AB260">
        <v>2.7957603686635939</v>
      </c>
      <c r="AC260">
        <v>6.4177735234906308</v>
      </c>
      <c r="AD260">
        <v>14</v>
      </c>
    </row>
    <row r="261" spans="1:30" x14ac:dyDescent="0.3">
      <c r="A261" s="2" t="s">
        <v>155</v>
      </c>
      <c r="B261" s="28" t="s">
        <v>800</v>
      </c>
      <c r="C261" s="25"/>
      <c r="D261" s="2" t="s">
        <v>892</v>
      </c>
      <c r="E261" s="2">
        <v>4</v>
      </c>
      <c r="F261" s="2">
        <v>3.1</v>
      </c>
      <c r="G261" s="26" t="s">
        <v>602</v>
      </c>
      <c r="H261" s="2">
        <v>-1</v>
      </c>
      <c r="AB261">
        <v>2.78</v>
      </c>
      <c r="AC261">
        <v>6.4270052227137269</v>
      </c>
      <c r="AD261">
        <v>14</v>
      </c>
    </row>
    <row r="262" spans="1:30" x14ac:dyDescent="0.3">
      <c r="A262" s="2" t="s">
        <v>212</v>
      </c>
      <c r="B262" s="28" t="s">
        <v>964</v>
      </c>
      <c r="C262" s="25"/>
      <c r="D262" s="2" t="s">
        <v>892</v>
      </c>
      <c r="E262" s="2">
        <v>4</v>
      </c>
      <c r="F262" s="2">
        <v>3.1</v>
      </c>
      <c r="G262" s="26">
        <v>-1</v>
      </c>
      <c r="H262" s="2">
        <v>-1</v>
      </c>
      <c r="AB262">
        <v>2.7820765027322398</v>
      </c>
      <c r="AC262">
        <v>6.4257889029010924</v>
      </c>
      <c r="AD262">
        <v>14</v>
      </c>
    </row>
    <row r="263" spans="1:30" x14ac:dyDescent="0.3">
      <c r="A263" s="2" t="s">
        <v>213</v>
      </c>
      <c r="B263" s="28" t="s">
        <v>965</v>
      </c>
      <c r="C263" s="25"/>
      <c r="D263" s="2" t="s">
        <v>892</v>
      </c>
      <c r="E263" s="2">
        <v>4</v>
      </c>
      <c r="F263" s="2">
        <v>3.1</v>
      </c>
      <c r="G263" s="26">
        <v>-1</v>
      </c>
      <c r="H263" s="2">
        <v>-1</v>
      </c>
      <c r="AB263">
        <v>2.7852054794520549</v>
      </c>
      <c r="AC263">
        <v>6.4239560922245156</v>
      </c>
      <c r="AD263">
        <v>14</v>
      </c>
    </row>
    <row r="264" spans="1:30" x14ac:dyDescent="0.3">
      <c r="A264" s="2" t="s">
        <v>214</v>
      </c>
      <c r="B264" s="28" t="s">
        <v>966</v>
      </c>
      <c r="C264" s="25"/>
      <c r="D264" s="2" t="s">
        <v>892</v>
      </c>
      <c r="E264" s="2">
        <v>4</v>
      </c>
      <c r="F264" s="2">
        <v>3.1</v>
      </c>
      <c r="G264" s="26">
        <v>-1</v>
      </c>
      <c r="H264" s="2">
        <v>-1</v>
      </c>
      <c r="AB264">
        <v>2.7957603686635939</v>
      </c>
      <c r="AC264">
        <v>6.4177735234906308</v>
      </c>
      <c r="AD264">
        <v>14</v>
      </c>
    </row>
    <row r="265" spans="1:30" x14ac:dyDescent="0.3">
      <c r="A265" s="2" t="s">
        <v>22</v>
      </c>
      <c r="B265" s="28" t="s">
        <v>905</v>
      </c>
      <c r="C265" s="25"/>
      <c r="F265" s="2">
        <v>2.74</v>
      </c>
      <c r="G265" s="26">
        <v>-1</v>
      </c>
      <c r="H265" s="2">
        <v>-1</v>
      </c>
      <c r="AB265">
        <v>2.9058571428571431</v>
      </c>
      <c r="AC265">
        <v>6.2676757950000006</v>
      </c>
      <c r="AD265">
        <v>18</v>
      </c>
    </row>
    <row r="266" spans="1:30" x14ac:dyDescent="0.3">
      <c r="A266" s="2" t="s">
        <v>23</v>
      </c>
      <c r="B266" s="28" t="s">
        <v>906</v>
      </c>
      <c r="C266" s="25"/>
      <c r="F266" s="2">
        <v>2.74</v>
      </c>
      <c r="G266" s="26">
        <v>-1</v>
      </c>
      <c r="H266" s="2">
        <v>-1</v>
      </c>
      <c r="AB266">
        <v>2.903142857142857</v>
      </c>
      <c r="AC266">
        <v>6.2658828646428582</v>
      </c>
      <c r="AD266">
        <v>18</v>
      </c>
    </row>
    <row r="267" spans="1:30" x14ac:dyDescent="0.3">
      <c r="A267" s="2" t="s">
        <v>24</v>
      </c>
      <c r="B267" s="28" t="s">
        <v>907</v>
      </c>
      <c r="C267" s="25"/>
      <c r="F267" s="2">
        <v>2.75</v>
      </c>
      <c r="G267" s="26">
        <v>-1</v>
      </c>
      <c r="H267" s="2">
        <v>-1</v>
      </c>
      <c r="AB267">
        <v>2.9004285714285718</v>
      </c>
      <c r="AC267">
        <v>6.2640899342857157</v>
      </c>
      <c r="AD267">
        <v>18</v>
      </c>
    </row>
    <row r="268" spans="1:30" x14ac:dyDescent="0.3">
      <c r="A268" s="2" t="s">
        <v>25</v>
      </c>
      <c r="B268" s="25" t="s">
        <v>732</v>
      </c>
      <c r="C268" s="25"/>
      <c r="F268" s="2">
        <v>2.88</v>
      </c>
      <c r="G268" s="26" t="s">
        <v>565</v>
      </c>
      <c r="H268" s="2" t="s">
        <v>645</v>
      </c>
      <c r="AB268">
        <v>2.895</v>
      </c>
      <c r="AC268">
        <v>6.260504073571429</v>
      </c>
      <c r="AD268">
        <v>18</v>
      </c>
    </row>
    <row r="269" spans="1:30" x14ac:dyDescent="0.3">
      <c r="A269" s="2" t="s">
        <v>26</v>
      </c>
      <c r="B269" s="28" t="s">
        <v>908</v>
      </c>
      <c r="C269" s="25"/>
      <c r="F269" s="2">
        <v>2.91</v>
      </c>
      <c r="G269" s="26">
        <v>-1</v>
      </c>
      <c r="H269" s="2">
        <v>-1</v>
      </c>
      <c r="AB269">
        <v>2.894571428571429</v>
      </c>
      <c r="AC269">
        <v>6.2577448164285716</v>
      </c>
      <c r="AD269">
        <v>18</v>
      </c>
    </row>
    <row r="270" spans="1:30" x14ac:dyDescent="0.3">
      <c r="A270" s="2" t="s">
        <v>108</v>
      </c>
      <c r="B270" s="25" t="s">
        <v>751</v>
      </c>
      <c r="C270" s="25"/>
      <c r="F270" s="2">
        <v>3.08</v>
      </c>
      <c r="G270" s="26" t="s">
        <v>579</v>
      </c>
      <c r="H270" s="2" t="s">
        <v>656</v>
      </c>
      <c r="AB270">
        <v>2.8410526315789468</v>
      </c>
      <c r="AC270">
        <v>6.1729587136842099</v>
      </c>
      <c r="AD270">
        <v>24</v>
      </c>
    </row>
    <row r="271" spans="1:30" x14ac:dyDescent="0.3">
      <c r="A271" s="2" t="s">
        <v>217</v>
      </c>
      <c r="B271" s="25" t="s">
        <v>758</v>
      </c>
      <c r="C271" s="25"/>
      <c r="F271" s="2">
        <v>3.8</v>
      </c>
      <c r="G271" s="26" t="s">
        <v>611</v>
      </c>
      <c r="H271" s="2" t="s">
        <v>660</v>
      </c>
      <c r="AB271">
        <v>2.6056249999999999</v>
      </c>
      <c r="AC271">
        <v>5.9703320286696879</v>
      </c>
      <c r="AD271">
        <v>20</v>
      </c>
    </row>
    <row r="272" spans="1:30" x14ac:dyDescent="0.3">
      <c r="A272" s="2" t="s">
        <v>217</v>
      </c>
      <c r="B272" s="25" t="s">
        <v>758</v>
      </c>
      <c r="C272" s="25"/>
      <c r="D272" s="2" t="s">
        <v>700</v>
      </c>
      <c r="E272" s="2">
        <v>0.44</v>
      </c>
      <c r="F272" s="2">
        <v>2</v>
      </c>
      <c r="G272" s="26" t="s">
        <v>611</v>
      </c>
      <c r="H272" s="2" t="s">
        <v>660</v>
      </c>
      <c r="AB272">
        <v>2.6056249999999999</v>
      </c>
      <c r="AC272">
        <v>5.9703320286696879</v>
      </c>
      <c r="AD272">
        <v>20</v>
      </c>
    </row>
    <row r="273" spans="1:30" x14ac:dyDescent="0.3">
      <c r="A273" s="2" t="s">
        <v>219</v>
      </c>
      <c r="B273" s="25" t="s">
        <v>831</v>
      </c>
      <c r="C273" s="25"/>
      <c r="F273" s="2">
        <v>2.58</v>
      </c>
      <c r="G273" s="26">
        <v>-1</v>
      </c>
      <c r="H273" s="2">
        <v>-1</v>
      </c>
      <c r="AB273">
        <v>2.8787500000000001</v>
      </c>
      <c r="AC273">
        <v>6.3662565249906873</v>
      </c>
      <c r="AD273">
        <v>20</v>
      </c>
    </row>
    <row r="274" spans="1:30" x14ac:dyDescent="0.3">
      <c r="A274" s="2" t="s">
        <v>902</v>
      </c>
      <c r="B274" s="25" t="s">
        <v>903</v>
      </c>
      <c r="C274" s="25"/>
      <c r="F274" s="2">
        <v>2.29</v>
      </c>
      <c r="G274" s="26">
        <v>-1</v>
      </c>
      <c r="H274" s="2">
        <v>-1</v>
      </c>
      <c r="AB274">
        <v>2.8478571428571429</v>
      </c>
      <c r="AC274">
        <v>6.402055730936417</v>
      </c>
      <c r="AD274">
        <v>20</v>
      </c>
    </row>
    <row r="275" spans="1:30" x14ac:dyDescent="0.3">
      <c r="A275" s="2" t="s">
        <v>222</v>
      </c>
      <c r="B275" s="25" t="s">
        <v>832</v>
      </c>
      <c r="C275" s="25"/>
      <c r="F275" s="2">
        <v>4.05</v>
      </c>
      <c r="G275" s="26" t="s">
        <v>612</v>
      </c>
      <c r="H275" s="2" t="s">
        <v>685</v>
      </c>
      <c r="AB275">
        <v>2.5854166666666671</v>
      </c>
      <c r="AC275">
        <v>5.9262421145833333</v>
      </c>
      <c r="AD275">
        <v>30</v>
      </c>
    </row>
    <row r="276" spans="1:30" x14ac:dyDescent="0.3">
      <c r="A276" s="2" t="s">
        <v>222</v>
      </c>
      <c r="B276" s="25" t="s">
        <v>832</v>
      </c>
      <c r="C276" s="25"/>
      <c r="D276" s="2" t="s">
        <v>700</v>
      </c>
      <c r="E276" s="2">
        <v>0.3</v>
      </c>
      <c r="F276" s="2">
        <v>1.75</v>
      </c>
      <c r="G276" s="26" t="s">
        <v>612</v>
      </c>
      <c r="H276" s="2" t="s">
        <v>685</v>
      </c>
      <c r="AB276">
        <v>2.5854166666666671</v>
      </c>
      <c r="AC276">
        <v>5.9262421145833333</v>
      </c>
      <c r="AD276">
        <v>30</v>
      </c>
    </row>
    <row r="277" spans="1:30" x14ac:dyDescent="0.3">
      <c r="A277" s="2" t="s">
        <v>223</v>
      </c>
      <c r="B277" s="25" t="s">
        <v>833</v>
      </c>
      <c r="C277" s="25"/>
      <c r="F277" s="2">
        <v>4.51</v>
      </c>
      <c r="G277" s="26" t="s">
        <v>613</v>
      </c>
      <c r="H277" s="2">
        <v>-1</v>
      </c>
      <c r="AB277">
        <v>2.597916666666666</v>
      </c>
      <c r="AC277">
        <v>5.966934078125</v>
      </c>
      <c r="AD277">
        <v>30</v>
      </c>
    </row>
    <row r="278" spans="1:30" x14ac:dyDescent="0.3">
      <c r="A278" s="2" t="s">
        <v>223</v>
      </c>
      <c r="B278" s="25" t="s">
        <v>833</v>
      </c>
      <c r="C278" s="25"/>
      <c r="D278" s="2" t="s">
        <v>700</v>
      </c>
      <c r="E278" s="2">
        <v>0.63</v>
      </c>
      <c r="F278" s="2">
        <v>2.2000000000000002</v>
      </c>
      <c r="G278" s="26" t="s">
        <v>613</v>
      </c>
      <c r="H278" s="2">
        <v>-1</v>
      </c>
      <c r="AB278">
        <v>2.597916666666666</v>
      </c>
      <c r="AC278">
        <v>5.966934078125</v>
      </c>
      <c r="AD278">
        <v>30</v>
      </c>
    </row>
    <row r="279" spans="1:30" x14ac:dyDescent="0.3">
      <c r="A279" s="2" t="s">
        <v>187</v>
      </c>
      <c r="B279" s="25" t="s">
        <v>753</v>
      </c>
      <c r="C279" s="25"/>
      <c r="F279" s="2">
        <v>4.2</v>
      </c>
      <c r="G279" s="26" t="s">
        <v>580</v>
      </c>
      <c r="H279" s="2" t="s">
        <v>657</v>
      </c>
      <c r="AB279">
        <v>2.6345454545454552</v>
      </c>
      <c r="AC279">
        <v>6.036062318181818</v>
      </c>
      <c r="AD279">
        <v>14</v>
      </c>
    </row>
    <row r="280" spans="1:30" x14ac:dyDescent="0.3">
      <c r="A280" s="2" t="s">
        <v>187</v>
      </c>
      <c r="B280" s="25" t="s">
        <v>753</v>
      </c>
      <c r="C280" s="25"/>
      <c r="D280" s="2" t="s">
        <v>700</v>
      </c>
      <c r="E280" s="2">
        <v>0.90500000000000003</v>
      </c>
      <c r="F280" s="2">
        <v>2.2999999999999998</v>
      </c>
      <c r="G280" s="26" t="s">
        <v>580</v>
      </c>
      <c r="H280" s="2" t="s">
        <v>657</v>
      </c>
      <c r="AB280">
        <v>2.6345454545454552</v>
      </c>
      <c r="AC280">
        <v>6.036062318181818</v>
      </c>
      <c r="AD280">
        <v>14</v>
      </c>
    </row>
    <row r="281" spans="1:30" x14ac:dyDescent="0.3">
      <c r="A281" s="2" t="s">
        <v>46</v>
      </c>
      <c r="B281" s="25" t="s">
        <v>746</v>
      </c>
      <c r="C281" s="25"/>
      <c r="F281" s="2">
        <v>3.82</v>
      </c>
      <c r="G281" s="26" t="s">
        <v>575</v>
      </c>
      <c r="H281" s="2" t="s">
        <v>653</v>
      </c>
      <c r="AB281">
        <v>2.669090909090909</v>
      </c>
      <c r="AC281">
        <v>5.9831974772727277</v>
      </c>
      <c r="AD281">
        <v>14</v>
      </c>
    </row>
    <row r="282" spans="1:30" x14ac:dyDescent="0.3">
      <c r="A282" s="2" t="s">
        <v>46</v>
      </c>
      <c r="B282" s="25" t="s">
        <v>746</v>
      </c>
      <c r="C282" s="25"/>
      <c r="F282" s="2">
        <v>3.82</v>
      </c>
      <c r="G282" s="26" t="s">
        <v>575</v>
      </c>
      <c r="H282" s="2" t="s">
        <v>653</v>
      </c>
      <c r="AB282">
        <v>2.669090909090909</v>
      </c>
      <c r="AC282">
        <v>5.9831974772727277</v>
      </c>
      <c r="AD282">
        <v>14</v>
      </c>
    </row>
    <row r="283" spans="1:30" x14ac:dyDescent="0.3">
      <c r="A283" s="2" t="s">
        <v>228</v>
      </c>
      <c r="B283" s="28" t="s">
        <v>967</v>
      </c>
      <c r="C283" s="25"/>
      <c r="F283" s="2">
        <v>2.6</v>
      </c>
      <c r="G283" s="26">
        <v>-1</v>
      </c>
      <c r="H283" s="2">
        <v>-1</v>
      </c>
      <c r="AB283">
        <v>2.670418181818182</v>
      </c>
      <c r="AC283">
        <v>5.9849440756727272</v>
      </c>
      <c r="AD283">
        <v>14</v>
      </c>
    </row>
    <row r="284" spans="1:30" x14ac:dyDescent="0.3">
      <c r="A284" s="2" t="s">
        <v>229</v>
      </c>
      <c r="B284" s="28" t="s">
        <v>968</v>
      </c>
      <c r="C284" s="25"/>
      <c r="F284" s="2">
        <v>2.2000000000000002</v>
      </c>
      <c r="G284" s="26">
        <v>-1</v>
      </c>
      <c r="H284" s="2">
        <v>-1</v>
      </c>
      <c r="AB284">
        <v>2.670109090909091</v>
      </c>
      <c r="AC284">
        <v>5.9843864818181816</v>
      </c>
      <c r="AD284">
        <v>14</v>
      </c>
    </row>
    <row r="285" spans="1:30" x14ac:dyDescent="0.3">
      <c r="A285" s="2" t="s">
        <v>49</v>
      </c>
      <c r="B285" s="25" t="s">
        <v>749</v>
      </c>
      <c r="C285" s="25"/>
      <c r="F285" s="2">
        <v>4</v>
      </c>
      <c r="G285" s="26" t="s">
        <v>577</v>
      </c>
      <c r="H285" s="2" t="s">
        <v>655</v>
      </c>
      <c r="AB285">
        <v>2.6527272727272728</v>
      </c>
      <c r="AC285">
        <v>6.0182046818181814</v>
      </c>
      <c r="AD285">
        <v>14</v>
      </c>
    </row>
    <row r="286" spans="1:30" x14ac:dyDescent="0.3">
      <c r="A286" s="2" t="s">
        <v>46</v>
      </c>
      <c r="B286" s="25" t="s">
        <v>746</v>
      </c>
      <c r="C286" s="25"/>
      <c r="F286" s="2">
        <v>3.9</v>
      </c>
      <c r="G286" s="29" t="s">
        <v>575</v>
      </c>
      <c r="H286" s="2" t="s">
        <v>653</v>
      </c>
      <c r="AB286">
        <v>2.669090909090909</v>
      </c>
      <c r="AC286">
        <v>5.9831974772727277</v>
      </c>
      <c r="AD286">
        <v>14</v>
      </c>
    </row>
    <row r="287" spans="1:30" x14ac:dyDescent="0.3">
      <c r="A287" s="2" t="s">
        <v>46</v>
      </c>
      <c r="B287" s="25" t="s">
        <v>746</v>
      </c>
      <c r="C287" s="25"/>
      <c r="D287" s="2" t="s">
        <v>919</v>
      </c>
      <c r="E287" s="2">
        <v>0.42</v>
      </c>
      <c r="F287" s="2">
        <v>3.78</v>
      </c>
      <c r="G287" s="29" t="s">
        <v>575</v>
      </c>
      <c r="H287" s="2" t="s">
        <v>653</v>
      </c>
      <c r="AB287">
        <v>2.669090909090909</v>
      </c>
      <c r="AC287">
        <v>5.9831974772727277</v>
      </c>
      <c r="AD287">
        <v>14</v>
      </c>
    </row>
    <row r="288" spans="1:30" x14ac:dyDescent="0.3">
      <c r="A288" s="2" t="s">
        <v>44</v>
      </c>
      <c r="B288" s="25" t="s">
        <v>744</v>
      </c>
      <c r="C288" s="25"/>
      <c r="F288" s="2">
        <v>3.5</v>
      </c>
      <c r="G288" s="29" t="s">
        <v>573</v>
      </c>
      <c r="H288" s="2">
        <v>-1</v>
      </c>
      <c r="I288" s="7"/>
      <c r="AB288">
        <v>2.521176470588236</v>
      </c>
      <c r="AC288">
        <v>5.6898745917647062</v>
      </c>
      <c r="AD288">
        <v>20</v>
      </c>
    </row>
    <row r="289" spans="1:30" x14ac:dyDescent="0.3">
      <c r="A289" s="2" t="s">
        <v>44</v>
      </c>
      <c r="B289" s="25" t="s">
        <v>744</v>
      </c>
      <c r="C289" s="25"/>
      <c r="D289" s="2" t="s">
        <v>904</v>
      </c>
      <c r="E289" s="2" t="s">
        <v>1097</v>
      </c>
      <c r="F289" s="2">
        <v>3.06</v>
      </c>
      <c r="G289" s="29" t="s">
        <v>573</v>
      </c>
      <c r="H289" s="2">
        <v>-1</v>
      </c>
      <c r="I289" s="7"/>
      <c r="AB289">
        <v>2.521176470588236</v>
      </c>
      <c r="AC289">
        <v>5.6898745917647062</v>
      </c>
      <c r="AD289">
        <v>20</v>
      </c>
    </row>
    <row r="290" spans="1:30" x14ac:dyDescent="0.3">
      <c r="A290" s="2" t="s">
        <v>8</v>
      </c>
      <c r="B290" s="25" t="s">
        <v>718</v>
      </c>
      <c r="C290" s="25"/>
      <c r="F290" s="2">
        <v>3.26</v>
      </c>
      <c r="G290" s="26" t="s">
        <v>554</v>
      </c>
      <c r="H290" s="2" t="s">
        <v>636</v>
      </c>
      <c r="AB290">
        <v>2.8066666666666662</v>
      </c>
      <c r="AC290">
        <v>6.1769976</v>
      </c>
      <c r="AD290">
        <v>4</v>
      </c>
    </row>
    <row r="291" spans="1:30" x14ac:dyDescent="0.3">
      <c r="A291" s="2" t="s">
        <v>155</v>
      </c>
      <c r="B291" s="25" t="s">
        <v>800</v>
      </c>
      <c r="C291" s="25"/>
      <c r="F291" s="2">
        <v>3.1</v>
      </c>
      <c r="G291" s="26" t="s">
        <v>602</v>
      </c>
      <c r="H291" s="2">
        <v>-1</v>
      </c>
      <c r="AB291">
        <v>2.78</v>
      </c>
      <c r="AC291">
        <v>6.4270052227137269</v>
      </c>
      <c r="AD291">
        <v>14</v>
      </c>
    </row>
    <row r="292" spans="1:30" x14ac:dyDescent="0.3">
      <c r="A292" s="2" t="s">
        <v>155</v>
      </c>
      <c r="B292" s="25" t="s">
        <v>800</v>
      </c>
      <c r="C292" s="25"/>
      <c r="D292" s="2" t="s">
        <v>892</v>
      </c>
      <c r="E292" s="2">
        <v>0.8</v>
      </c>
      <c r="F292" s="2">
        <v>3.1</v>
      </c>
      <c r="G292" s="26" t="s">
        <v>602</v>
      </c>
      <c r="H292" s="2">
        <v>-1</v>
      </c>
      <c r="AB292">
        <v>2.78</v>
      </c>
      <c r="AC292">
        <v>6.4270052227137269</v>
      </c>
      <c r="AD292">
        <v>14</v>
      </c>
    </row>
    <row r="293" spans="1:30" x14ac:dyDescent="0.3">
      <c r="A293" s="2" t="s">
        <v>155</v>
      </c>
      <c r="B293" s="25" t="s">
        <v>800</v>
      </c>
      <c r="C293" s="25"/>
      <c r="D293" s="2" t="s">
        <v>8</v>
      </c>
      <c r="E293" s="2">
        <v>4.3</v>
      </c>
      <c r="F293" s="2">
        <v>3.1</v>
      </c>
      <c r="G293" s="26" t="s">
        <v>602</v>
      </c>
      <c r="H293" s="2">
        <v>-1</v>
      </c>
      <c r="AB293">
        <v>2.78</v>
      </c>
      <c r="AC293">
        <v>6.4270052227137269</v>
      </c>
      <c r="AD293">
        <v>14</v>
      </c>
    </row>
    <row r="294" spans="1:30" x14ac:dyDescent="0.3">
      <c r="A294" s="2" t="s">
        <v>64</v>
      </c>
      <c r="B294" s="25" t="s">
        <v>798</v>
      </c>
      <c r="C294" s="25"/>
      <c r="F294" s="2">
        <v>3.66</v>
      </c>
      <c r="G294" s="26">
        <v>-1</v>
      </c>
      <c r="H294" s="2">
        <v>-1</v>
      </c>
      <c r="AB294">
        <v>2.7124999999999999</v>
      </c>
      <c r="AC294">
        <v>6.264025610615688</v>
      </c>
      <c r="AD294">
        <v>20</v>
      </c>
    </row>
    <row r="295" spans="1:30" x14ac:dyDescent="0.3">
      <c r="A295" s="2" t="s">
        <v>234</v>
      </c>
      <c r="B295" s="25" t="s">
        <v>834</v>
      </c>
      <c r="C295" s="25"/>
      <c r="F295" s="2">
        <v>3.65</v>
      </c>
      <c r="G295" s="26">
        <v>-1</v>
      </c>
      <c r="H295" s="2">
        <v>-1</v>
      </c>
      <c r="AB295">
        <v>2.7062499999999998</v>
      </c>
      <c r="AC295">
        <v>6.2701641731156874</v>
      </c>
      <c r="AD295">
        <v>20</v>
      </c>
    </row>
    <row r="296" spans="1:30" x14ac:dyDescent="0.3">
      <c r="A296" s="2" t="s">
        <v>64</v>
      </c>
      <c r="B296" s="25" t="s">
        <v>798</v>
      </c>
      <c r="C296" s="25"/>
      <c r="D296" s="2" t="s">
        <v>916</v>
      </c>
      <c r="E296" s="2" t="s">
        <v>1097</v>
      </c>
      <c r="F296" s="2">
        <v>3.54</v>
      </c>
      <c r="G296" s="26">
        <v>-1</v>
      </c>
      <c r="H296" s="2">
        <v>-1</v>
      </c>
      <c r="AB296">
        <v>2.7124999999999999</v>
      </c>
      <c r="AC296">
        <v>6.264025610615688</v>
      </c>
      <c r="AD296">
        <v>20</v>
      </c>
    </row>
    <row r="297" spans="1:30" x14ac:dyDescent="0.3">
      <c r="A297" s="2" t="s">
        <v>234</v>
      </c>
      <c r="B297" s="25" t="s">
        <v>834</v>
      </c>
      <c r="C297" s="25"/>
      <c r="D297" s="2" t="s">
        <v>916</v>
      </c>
      <c r="E297" s="2" t="s">
        <v>1097</v>
      </c>
      <c r="F297" s="2">
        <v>3.54</v>
      </c>
      <c r="G297" s="26">
        <v>-1</v>
      </c>
      <c r="H297" s="2">
        <v>-1</v>
      </c>
      <c r="AB297">
        <v>2.7062499999999998</v>
      </c>
      <c r="AC297">
        <v>6.2701641731156874</v>
      </c>
      <c r="AD297">
        <v>20</v>
      </c>
    </row>
    <row r="298" spans="1:30" x14ac:dyDescent="0.3">
      <c r="A298" s="2" t="s">
        <v>46</v>
      </c>
      <c r="B298" s="25" t="s">
        <v>746</v>
      </c>
      <c r="C298" s="25"/>
      <c r="F298" s="2">
        <v>3.87</v>
      </c>
      <c r="G298" s="26" t="s">
        <v>575</v>
      </c>
      <c r="H298" s="2" t="s">
        <v>653</v>
      </c>
      <c r="AB298">
        <v>2.669090909090909</v>
      </c>
      <c r="AC298">
        <v>5.9831974772727277</v>
      </c>
      <c r="AD298">
        <v>14</v>
      </c>
    </row>
    <row r="299" spans="1:30" x14ac:dyDescent="0.3">
      <c r="A299" s="2" t="s">
        <v>237</v>
      </c>
      <c r="B299" s="25" t="s">
        <v>835</v>
      </c>
      <c r="C299" s="25"/>
      <c r="F299" s="2">
        <v>3.53</v>
      </c>
      <c r="G299" s="26">
        <v>-1</v>
      </c>
      <c r="H299" s="2">
        <v>-1</v>
      </c>
      <c r="AB299">
        <v>2.68</v>
      </c>
      <c r="AC299">
        <v>5.9932041966666656</v>
      </c>
      <c r="AD299">
        <v>18</v>
      </c>
    </row>
    <row r="300" spans="1:30" x14ac:dyDescent="0.3">
      <c r="A300" s="2" t="s">
        <v>238</v>
      </c>
      <c r="B300" s="25" t="s">
        <v>836</v>
      </c>
      <c r="C300" s="25"/>
      <c r="F300" s="2">
        <v>3.42</v>
      </c>
      <c r="G300" s="26">
        <v>-1</v>
      </c>
      <c r="H300" s="2">
        <v>-1</v>
      </c>
      <c r="AB300">
        <v>2.6733333333333329</v>
      </c>
      <c r="AC300">
        <v>5.9671526619999993</v>
      </c>
      <c r="AD300">
        <v>18</v>
      </c>
    </row>
    <row r="301" spans="1:30" x14ac:dyDescent="0.3">
      <c r="A301" s="2" t="s">
        <v>239</v>
      </c>
      <c r="B301" s="25" t="s">
        <v>837</v>
      </c>
      <c r="C301" s="25"/>
      <c r="F301" s="2">
        <v>2.82</v>
      </c>
      <c r="G301" s="26">
        <v>-1</v>
      </c>
      <c r="H301" s="2">
        <v>-1</v>
      </c>
      <c r="AB301">
        <v>2.6653333333333329</v>
      </c>
      <c r="AC301">
        <v>5.9411098053333333</v>
      </c>
      <c r="AD301">
        <v>18</v>
      </c>
    </row>
    <row r="302" spans="1:30" x14ac:dyDescent="0.3">
      <c r="A302" s="2" t="s">
        <v>237</v>
      </c>
      <c r="B302" s="25" t="s">
        <v>835</v>
      </c>
      <c r="C302" s="25"/>
      <c r="F302" s="2">
        <v>3.51</v>
      </c>
      <c r="G302" s="26">
        <v>-1</v>
      </c>
      <c r="H302" s="2">
        <v>-1</v>
      </c>
      <c r="AB302">
        <v>2.68</v>
      </c>
      <c r="AC302">
        <v>5.9932041966666656</v>
      </c>
      <c r="AD302">
        <v>18</v>
      </c>
    </row>
    <row r="303" spans="1:30" x14ac:dyDescent="0.3">
      <c r="A303" s="2" t="s">
        <v>238</v>
      </c>
      <c r="B303" s="25" t="s">
        <v>836</v>
      </c>
      <c r="C303" s="25"/>
      <c r="F303" s="2">
        <v>3.48</v>
      </c>
      <c r="G303" s="26">
        <v>-1</v>
      </c>
      <c r="H303" s="2">
        <v>-1</v>
      </c>
      <c r="AB303">
        <v>2.6733333333333329</v>
      </c>
      <c r="AC303">
        <v>5.9671526619999993</v>
      </c>
      <c r="AD303">
        <v>18</v>
      </c>
    </row>
    <row r="304" spans="1:30" x14ac:dyDescent="0.3">
      <c r="A304" s="2" t="s">
        <v>239</v>
      </c>
      <c r="B304" s="25" t="s">
        <v>837</v>
      </c>
      <c r="C304" s="25"/>
      <c r="F304" s="2">
        <v>3.08</v>
      </c>
      <c r="G304" s="26">
        <v>-1</v>
      </c>
      <c r="H304" s="2">
        <v>-1</v>
      </c>
      <c r="AB304">
        <v>2.6653333333333329</v>
      </c>
      <c r="AC304">
        <v>5.9411098053333333</v>
      </c>
      <c r="AD304">
        <v>18</v>
      </c>
    </row>
    <row r="305" spans="1:30" x14ac:dyDescent="0.3">
      <c r="A305" s="2" t="s">
        <v>241</v>
      </c>
      <c r="B305" s="25" t="s">
        <v>838</v>
      </c>
      <c r="C305" s="25"/>
      <c r="F305" s="2">
        <v>4.5999999999999996</v>
      </c>
      <c r="G305" s="26" t="s">
        <v>610</v>
      </c>
      <c r="H305" s="2" t="s">
        <v>686</v>
      </c>
      <c r="AB305">
        <v>2.5499999999999998</v>
      </c>
      <c r="AC305">
        <v>5.8797175109999991</v>
      </c>
      <c r="AD305">
        <v>12</v>
      </c>
    </row>
    <row r="306" spans="1:30" x14ac:dyDescent="0.3">
      <c r="A306" s="2" t="s">
        <v>242</v>
      </c>
      <c r="B306" s="25" t="s">
        <v>839</v>
      </c>
      <c r="C306" s="25"/>
      <c r="F306" s="2">
        <v>4.5</v>
      </c>
      <c r="G306" s="26" t="s">
        <v>587</v>
      </c>
      <c r="H306" s="2">
        <v>-1</v>
      </c>
      <c r="AB306">
        <v>2.528</v>
      </c>
      <c r="AC306">
        <v>5.7952294759999994</v>
      </c>
      <c r="AD306">
        <v>12</v>
      </c>
    </row>
    <row r="307" spans="1:30" x14ac:dyDescent="0.3">
      <c r="A307" s="2" t="s">
        <v>244</v>
      </c>
      <c r="B307" s="25" t="s">
        <v>840</v>
      </c>
      <c r="C307" s="25"/>
      <c r="F307" s="2">
        <v>4.4000000000000004</v>
      </c>
      <c r="G307" s="26" t="s">
        <v>614</v>
      </c>
      <c r="H307" s="2" t="s">
        <v>687</v>
      </c>
      <c r="AB307">
        <v>2.643636363636364</v>
      </c>
      <c r="AC307">
        <v>6.0715871381818181</v>
      </c>
      <c r="AD307">
        <v>14</v>
      </c>
    </row>
    <row r="308" spans="1:30" x14ac:dyDescent="0.3">
      <c r="A308" s="2" t="s">
        <v>48</v>
      </c>
      <c r="B308" s="25" t="s">
        <v>748</v>
      </c>
      <c r="C308" s="25"/>
      <c r="F308" s="2">
        <v>4.0999999999999996</v>
      </c>
      <c r="G308" s="26" t="s">
        <v>576</v>
      </c>
      <c r="H308" s="2" t="s">
        <v>654</v>
      </c>
      <c r="AB308">
        <v>2.6618181818181821</v>
      </c>
      <c r="AC308">
        <v>6.0537295018181814</v>
      </c>
      <c r="AD308">
        <v>14</v>
      </c>
    </row>
    <row r="309" spans="1:30" x14ac:dyDescent="0.3">
      <c r="A309" s="2" t="s">
        <v>46</v>
      </c>
      <c r="B309" s="25" t="s">
        <v>746</v>
      </c>
      <c r="C309" s="25"/>
      <c r="F309" s="2">
        <v>3.31</v>
      </c>
      <c r="G309" s="26" t="s">
        <v>575</v>
      </c>
      <c r="H309" s="2" t="s">
        <v>653</v>
      </c>
      <c r="AB309">
        <v>2.669090909090909</v>
      </c>
      <c r="AC309">
        <v>5.9831974772727277</v>
      </c>
      <c r="AD309">
        <v>14</v>
      </c>
    </row>
    <row r="310" spans="1:30" x14ac:dyDescent="0.3">
      <c r="A310" s="2" t="s">
        <v>222</v>
      </c>
      <c r="B310" s="25" t="s">
        <v>832</v>
      </c>
      <c r="C310" s="25"/>
      <c r="F310" s="2">
        <v>4.5</v>
      </c>
      <c r="G310" s="26" t="s">
        <v>612</v>
      </c>
      <c r="H310" s="2" t="s">
        <v>685</v>
      </c>
      <c r="AB310">
        <v>2.5854166666666671</v>
      </c>
      <c r="AC310">
        <v>5.9262421145833333</v>
      </c>
      <c r="AD310">
        <v>30</v>
      </c>
    </row>
    <row r="311" spans="1:30" x14ac:dyDescent="0.3">
      <c r="A311" s="2" t="s">
        <v>246</v>
      </c>
      <c r="B311" s="25" t="s">
        <v>841</v>
      </c>
      <c r="C311" s="25"/>
      <c r="F311" s="2">
        <v>4.2</v>
      </c>
      <c r="G311" s="26">
        <v>-1</v>
      </c>
      <c r="H311" s="2" t="s">
        <v>688</v>
      </c>
      <c r="AB311">
        <v>2.59375</v>
      </c>
      <c r="AC311">
        <v>5.9180573645833334</v>
      </c>
      <c r="AD311">
        <v>30</v>
      </c>
    </row>
    <row r="312" spans="1:30" x14ac:dyDescent="0.3">
      <c r="A312" s="2" t="s">
        <v>38</v>
      </c>
      <c r="B312" s="25" t="s">
        <v>738</v>
      </c>
      <c r="C312" s="25"/>
      <c r="F312" s="2">
        <v>3.9</v>
      </c>
      <c r="G312" s="26" t="s">
        <v>569</v>
      </c>
      <c r="H312" s="2" t="s">
        <v>650</v>
      </c>
      <c r="AB312">
        <v>2.6020833333333329</v>
      </c>
      <c r="AC312">
        <v>5.9098726145833336</v>
      </c>
      <c r="AD312">
        <v>30</v>
      </c>
    </row>
    <row r="313" spans="1:30" x14ac:dyDescent="0.3">
      <c r="A313" s="2" t="s">
        <v>249</v>
      </c>
      <c r="B313" s="25" t="s">
        <v>842</v>
      </c>
      <c r="C313" s="25"/>
      <c r="F313" s="2">
        <v>3.03</v>
      </c>
      <c r="G313" s="26" t="s">
        <v>615</v>
      </c>
      <c r="H313" s="2" t="s">
        <v>689</v>
      </c>
      <c r="AB313">
        <v>2.5449999999999999</v>
      </c>
      <c r="AC313">
        <v>5.9633393249999997</v>
      </c>
      <c r="AD313">
        <v>2</v>
      </c>
    </row>
    <row r="314" spans="1:30" x14ac:dyDescent="0.3">
      <c r="A314" s="2" t="s">
        <v>249</v>
      </c>
      <c r="B314" s="25" t="s">
        <v>842</v>
      </c>
      <c r="C314" s="25"/>
      <c r="D314" s="2" t="s">
        <v>917</v>
      </c>
      <c r="E314" s="2">
        <v>1</v>
      </c>
      <c r="F314" s="2">
        <v>2.96</v>
      </c>
      <c r="G314" s="26" t="s">
        <v>615</v>
      </c>
      <c r="H314" s="2" t="s">
        <v>689</v>
      </c>
      <c r="AB314">
        <v>2.5449999999999999</v>
      </c>
      <c r="AC314">
        <v>5.9633393249999997</v>
      </c>
      <c r="AD314">
        <v>2</v>
      </c>
    </row>
    <row r="315" spans="1:30" x14ac:dyDescent="0.3">
      <c r="A315" s="2" t="s">
        <v>249</v>
      </c>
      <c r="B315" s="25" t="s">
        <v>842</v>
      </c>
      <c r="C315" s="25"/>
      <c r="D315" s="2" t="s">
        <v>917</v>
      </c>
      <c r="E315" s="2">
        <v>3</v>
      </c>
      <c r="F315" s="2">
        <v>3.14</v>
      </c>
      <c r="G315" s="26" t="s">
        <v>615</v>
      </c>
      <c r="H315" s="2" t="s">
        <v>689</v>
      </c>
      <c r="AB315">
        <v>2.5449999999999999</v>
      </c>
      <c r="AC315">
        <v>5.9633393249999997</v>
      </c>
      <c r="AD315">
        <v>2</v>
      </c>
    </row>
    <row r="316" spans="1:30" x14ac:dyDescent="0.3">
      <c r="A316" s="2" t="s">
        <v>251</v>
      </c>
      <c r="B316" s="25" t="s">
        <v>843</v>
      </c>
      <c r="C316" s="25"/>
      <c r="F316" s="2">
        <v>2.3199999999999998</v>
      </c>
      <c r="G316" s="26" t="s">
        <v>616</v>
      </c>
      <c r="H316" s="2" t="s">
        <v>690</v>
      </c>
      <c r="AB316">
        <v>2.1349999999999998</v>
      </c>
      <c r="AC316">
        <v>5.1777336280000004</v>
      </c>
      <c r="AD316">
        <v>0</v>
      </c>
    </row>
    <row r="317" spans="1:30" x14ac:dyDescent="0.3">
      <c r="A317" s="2" t="s">
        <v>252</v>
      </c>
      <c r="B317" s="28" t="s">
        <v>969</v>
      </c>
      <c r="C317" s="25"/>
      <c r="F317" s="2">
        <v>2.41</v>
      </c>
      <c r="G317" s="26">
        <v>-1</v>
      </c>
      <c r="H317" s="2">
        <v>-1</v>
      </c>
      <c r="AB317">
        <v>1.6859999999999999</v>
      </c>
      <c r="AC317">
        <v>4.1619288499999998</v>
      </c>
      <c r="AD317">
        <v>0</v>
      </c>
    </row>
    <row r="318" spans="1:30" x14ac:dyDescent="0.3">
      <c r="A318" s="2" t="s">
        <v>257</v>
      </c>
      <c r="B318" s="28" t="s">
        <v>970</v>
      </c>
      <c r="C318" s="25"/>
      <c r="F318" s="2">
        <v>2.54</v>
      </c>
      <c r="G318" s="26">
        <v>-1</v>
      </c>
      <c r="H318" s="2">
        <v>-1</v>
      </c>
      <c r="AB318">
        <v>1.6779999999999999</v>
      </c>
      <c r="AC318">
        <v>4.2119665499999996</v>
      </c>
      <c r="AD318">
        <v>0</v>
      </c>
    </row>
    <row r="319" spans="1:30" x14ac:dyDescent="0.3">
      <c r="A319" s="2" t="s">
        <v>256</v>
      </c>
      <c r="B319" s="28" t="s">
        <v>971</v>
      </c>
      <c r="C319" s="25"/>
      <c r="F319" s="2">
        <v>2.68</v>
      </c>
      <c r="G319" s="26">
        <v>-1</v>
      </c>
      <c r="H319" s="2">
        <v>-1</v>
      </c>
      <c r="AB319">
        <v>1.67</v>
      </c>
      <c r="AC319">
        <v>4.2620042500000004</v>
      </c>
      <c r="AD319">
        <v>0</v>
      </c>
    </row>
    <row r="320" spans="1:30" x14ac:dyDescent="0.3">
      <c r="A320" s="2" t="s">
        <v>255</v>
      </c>
      <c r="B320" s="28" t="s">
        <v>972</v>
      </c>
      <c r="C320" s="25"/>
      <c r="F320" s="2">
        <v>2.91</v>
      </c>
      <c r="G320" s="26">
        <v>-1</v>
      </c>
      <c r="H320" s="2">
        <v>-1</v>
      </c>
      <c r="AB320">
        <v>1.6619999999999999</v>
      </c>
      <c r="AC320">
        <v>4.3120419500000002</v>
      </c>
      <c r="AD320">
        <v>0</v>
      </c>
    </row>
    <row r="321" spans="1:30" x14ac:dyDescent="0.3">
      <c r="A321" s="2" t="s">
        <v>254</v>
      </c>
      <c r="B321" s="28" t="s">
        <v>973</v>
      </c>
      <c r="C321" s="25"/>
      <c r="F321" s="2">
        <v>3.36</v>
      </c>
      <c r="G321" s="26">
        <v>-1</v>
      </c>
      <c r="H321" s="2">
        <v>-1</v>
      </c>
      <c r="AB321">
        <v>1.6539999999999999</v>
      </c>
      <c r="AC321">
        <v>4.3620796500000001</v>
      </c>
      <c r="AD321">
        <v>0</v>
      </c>
    </row>
    <row r="322" spans="1:30" x14ac:dyDescent="0.3">
      <c r="A322" s="2" t="s">
        <v>253</v>
      </c>
      <c r="B322" s="25" t="s">
        <v>844</v>
      </c>
      <c r="C322" s="25"/>
      <c r="F322" s="2">
        <v>3.6</v>
      </c>
      <c r="G322" s="26" t="s">
        <v>617</v>
      </c>
      <c r="H322" s="2" t="s">
        <v>691</v>
      </c>
      <c r="AB322">
        <v>2.1150000000000002</v>
      </c>
      <c r="AC322">
        <v>5.3028278780000004</v>
      </c>
      <c r="AD322">
        <v>0</v>
      </c>
    </row>
    <row r="323" spans="1:30" x14ac:dyDescent="0.3">
      <c r="A323" s="2" t="s">
        <v>15</v>
      </c>
      <c r="B323" s="25" t="s">
        <v>724</v>
      </c>
      <c r="C323" s="25"/>
      <c r="F323" s="2">
        <v>4.49</v>
      </c>
      <c r="G323" s="26" t="s">
        <v>557</v>
      </c>
      <c r="H323" s="2" t="s">
        <v>638</v>
      </c>
      <c r="AB323">
        <v>2.7322222222222221</v>
      </c>
      <c r="AC323">
        <v>6.2204042916666662</v>
      </c>
      <c r="AD323">
        <v>12</v>
      </c>
    </row>
    <row r="324" spans="1:30" x14ac:dyDescent="0.3">
      <c r="A324" s="2" t="s">
        <v>259</v>
      </c>
      <c r="B324" s="25" t="s">
        <v>845</v>
      </c>
      <c r="C324" s="25"/>
      <c r="F324" s="2">
        <v>4.8099999999999996</v>
      </c>
      <c r="G324" s="26" t="s">
        <v>618</v>
      </c>
      <c r="H324" s="2">
        <v>-1</v>
      </c>
      <c r="AB324">
        <v>2.5173333333333341</v>
      </c>
      <c r="AC324">
        <v>5.8148519500000004</v>
      </c>
      <c r="AD324">
        <v>18</v>
      </c>
    </row>
    <row r="325" spans="1:30" x14ac:dyDescent="0.3">
      <c r="A325" s="2" t="s">
        <v>223</v>
      </c>
      <c r="B325" s="25" t="s">
        <v>833</v>
      </c>
      <c r="C325" s="25"/>
      <c r="F325" s="2">
        <v>4.75</v>
      </c>
      <c r="G325" s="26" t="s">
        <v>613</v>
      </c>
      <c r="H325" s="2">
        <v>-1</v>
      </c>
      <c r="AB325">
        <v>2.597916666666666</v>
      </c>
      <c r="AC325">
        <v>5.966934078125</v>
      </c>
      <c r="AD325">
        <v>30</v>
      </c>
    </row>
    <row r="326" spans="1:30" x14ac:dyDescent="0.3">
      <c r="A326" s="2" t="s">
        <v>260</v>
      </c>
      <c r="B326" s="25" t="s">
        <v>846</v>
      </c>
      <c r="C326" s="25"/>
      <c r="F326" s="2">
        <v>1.55</v>
      </c>
      <c r="G326" s="26" t="s">
        <v>619</v>
      </c>
      <c r="H326" s="2" t="s">
        <v>692</v>
      </c>
      <c r="AB326">
        <v>2.8142857142857141</v>
      </c>
      <c r="AC326">
        <v>6.1238972471428568</v>
      </c>
      <c r="AD326">
        <v>8</v>
      </c>
    </row>
    <row r="327" spans="1:30" x14ac:dyDescent="0.3">
      <c r="A327" s="2" t="s">
        <v>0</v>
      </c>
      <c r="B327" s="25" t="s">
        <v>709</v>
      </c>
      <c r="C327" s="25"/>
      <c r="F327" s="2">
        <v>3.3</v>
      </c>
      <c r="G327" s="26" t="s">
        <v>547</v>
      </c>
      <c r="H327" s="2" t="s">
        <v>630</v>
      </c>
      <c r="AB327">
        <v>2.642962962962963</v>
      </c>
      <c r="AC327">
        <v>5.9587362692592576</v>
      </c>
      <c r="AD327">
        <v>34</v>
      </c>
    </row>
    <row r="328" spans="1:30" x14ac:dyDescent="0.3">
      <c r="A328" s="2" t="s">
        <v>217</v>
      </c>
      <c r="B328" s="25" t="s">
        <v>758</v>
      </c>
      <c r="C328" s="25"/>
      <c r="F328" s="2">
        <v>4.13</v>
      </c>
      <c r="G328" s="26" t="s">
        <v>611</v>
      </c>
      <c r="H328" s="2" t="s">
        <v>660</v>
      </c>
      <c r="AB328">
        <v>2.6056249999999999</v>
      </c>
      <c r="AC328">
        <v>5.9703320286696879</v>
      </c>
      <c r="AD328">
        <v>20</v>
      </c>
    </row>
    <row r="329" spans="1:30" x14ac:dyDescent="0.3">
      <c r="A329" s="2" t="s">
        <v>264</v>
      </c>
      <c r="B329" s="28" t="s">
        <v>758</v>
      </c>
      <c r="C329" s="25"/>
      <c r="D329" s="2" t="s">
        <v>700</v>
      </c>
      <c r="E329" s="2">
        <v>0.3</v>
      </c>
      <c r="F329" s="2">
        <v>2.17</v>
      </c>
      <c r="G329" s="26" t="s">
        <v>611</v>
      </c>
      <c r="H329" s="2" t="s">
        <v>660</v>
      </c>
      <c r="AB329">
        <v>2.6056249999999999</v>
      </c>
      <c r="AC329">
        <v>5.9703320286696879</v>
      </c>
      <c r="AD329">
        <v>20</v>
      </c>
    </row>
    <row r="330" spans="1:30" x14ac:dyDescent="0.3">
      <c r="A330" s="2" t="s">
        <v>4</v>
      </c>
      <c r="B330" s="25" t="s">
        <v>713</v>
      </c>
      <c r="C330" s="25"/>
      <c r="F330" s="2">
        <v>3.35</v>
      </c>
      <c r="G330" s="26" t="s">
        <v>551</v>
      </c>
      <c r="H330" s="2" t="s">
        <v>633</v>
      </c>
      <c r="AB330">
        <v>2.6262500000000002</v>
      </c>
      <c r="AC330">
        <v>5.96680968125</v>
      </c>
      <c r="AD330">
        <v>20</v>
      </c>
    </row>
    <row r="331" spans="1:30" x14ac:dyDescent="0.3">
      <c r="A331" s="2" t="s">
        <v>38</v>
      </c>
      <c r="B331" s="25" t="s">
        <v>738</v>
      </c>
      <c r="C331" s="25"/>
      <c r="F331" s="2">
        <v>3.92</v>
      </c>
      <c r="G331" s="26" t="s">
        <v>569</v>
      </c>
      <c r="H331" s="2" t="s">
        <v>650</v>
      </c>
      <c r="AB331">
        <v>2.6020833333333329</v>
      </c>
      <c r="AC331">
        <v>5.9098726145833336</v>
      </c>
      <c r="AD331">
        <v>30</v>
      </c>
    </row>
    <row r="332" spans="1:30" x14ac:dyDescent="0.3">
      <c r="A332" s="2" t="s">
        <v>267</v>
      </c>
      <c r="B332" s="25" t="s">
        <v>847</v>
      </c>
      <c r="C332" s="25"/>
      <c r="F332" s="2">
        <v>3.55</v>
      </c>
      <c r="G332" s="26">
        <v>-1</v>
      </c>
      <c r="H332" s="2">
        <v>-1</v>
      </c>
      <c r="AB332">
        <v>2.7466666666666661</v>
      </c>
      <c r="AC332">
        <v>6.2031928980000002</v>
      </c>
      <c r="AD332">
        <v>20</v>
      </c>
    </row>
    <row r="333" spans="1:30" x14ac:dyDescent="0.3">
      <c r="A333" s="2" t="s">
        <v>267</v>
      </c>
      <c r="B333" s="28" t="s">
        <v>847</v>
      </c>
      <c r="C333" s="25"/>
      <c r="D333" s="2" t="s">
        <v>700</v>
      </c>
      <c r="E333" s="2">
        <v>1.37</v>
      </c>
      <c r="F333" s="2">
        <v>3.03</v>
      </c>
      <c r="G333" s="26">
        <v>-1</v>
      </c>
      <c r="H333" s="2">
        <v>-1</v>
      </c>
      <c r="AB333">
        <v>2.7466666666666661</v>
      </c>
      <c r="AC333">
        <v>6.2031928980000002</v>
      </c>
      <c r="AD333">
        <v>20</v>
      </c>
    </row>
    <row r="334" spans="1:30" x14ac:dyDescent="0.3">
      <c r="A334" s="2" t="s">
        <v>918</v>
      </c>
      <c r="B334" s="28" t="s">
        <v>974</v>
      </c>
      <c r="C334" s="25"/>
      <c r="D334" s="2" t="s">
        <v>700</v>
      </c>
      <c r="E334" s="2">
        <v>0.41</v>
      </c>
      <c r="F334" s="2">
        <v>2.1800000000000002</v>
      </c>
      <c r="G334" s="26">
        <v>-1</v>
      </c>
      <c r="H334" s="2">
        <v>-1</v>
      </c>
      <c r="AB334">
        <v>2.5975000000000001</v>
      </c>
      <c r="AC334">
        <v>5.9398049203884389</v>
      </c>
      <c r="AD334">
        <v>20</v>
      </c>
    </row>
    <row r="335" spans="1:30" x14ac:dyDescent="0.3">
      <c r="A335" s="2" t="s">
        <v>4</v>
      </c>
      <c r="B335" s="25" t="s">
        <v>713</v>
      </c>
      <c r="C335" s="25"/>
      <c r="D335" s="2" t="s">
        <v>919</v>
      </c>
      <c r="E335" s="2">
        <v>0.55000000000000004</v>
      </c>
      <c r="F335" s="2">
        <v>2.92</v>
      </c>
      <c r="G335" s="26" t="s">
        <v>551</v>
      </c>
      <c r="H335" s="2" t="s">
        <v>633</v>
      </c>
      <c r="AB335">
        <v>2.6262500000000002</v>
      </c>
      <c r="AC335">
        <v>5.96680968125</v>
      </c>
      <c r="AD335">
        <v>20</v>
      </c>
    </row>
    <row r="336" spans="1:30" x14ac:dyDescent="0.3">
      <c r="A336" s="2" t="s">
        <v>4</v>
      </c>
      <c r="B336" s="25" t="s">
        <v>713</v>
      </c>
      <c r="C336" s="25"/>
      <c r="F336" s="2">
        <v>3.55</v>
      </c>
      <c r="G336" s="26" t="s">
        <v>551</v>
      </c>
      <c r="H336" s="2" t="s">
        <v>633</v>
      </c>
      <c r="AB336">
        <v>2.6262500000000002</v>
      </c>
      <c r="AC336">
        <v>5.96680968125</v>
      </c>
      <c r="AD336">
        <v>20</v>
      </c>
    </row>
    <row r="337" spans="1:30" x14ac:dyDescent="0.3">
      <c r="A337" s="2" t="s">
        <v>271</v>
      </c>
      <c r="B337" s="25" t="s">
        <v>848</v>
      </c>
      <c r="C337" s="25"/>
      <c r="F337" s="2">
        <v>2.8</v>
      </c>
      <c r="G337" s="26" t="s">
        <v>620</v>
      </c>
      <c r="H337" s="2" t="s">
        <v>693</v>
      </c>
      <c r="AB337">
        <v>2.6106250000000002</v>
      </c>
      <c r="AC337">
        <v>5.9030778492946876</v>
      </c>
      <c r="AD337">
        <v>20</v>
      </c>
    </row>
    <row r="338" spans="1:30" x14ac:dyDescent="0.3">
      <c r="A338" s="2" t="s">
        <v>273</v>
      </c>
      <c r="B338" s="25" t="s">
        <v>849</v>
      </c>
      <c r="C338" s="25"/>
      <c r="F338" s="2">
        <v>2.8</v>
      </c>
      <c r="G338" s="26">
        <v>-1</v>
      </c>
      <c r="H338" s="2">
        <v>-1</v>
      </c>
      <c r="AB338">
        <v>2.69875</v>
      </c>
      <c r="AC338">
        <v>6.2151871187406877</v>
      </c>
      <c r="AD338">
        <v>20</v>
      </c>
    </row>
    <row r="339" spans="1:30" x14ac:dyDescent="0.3">
      <c r="A339" s="2" t="s">
        <v>275</v>
      </c>
      <c r="B339" s="27" t="s">
        <v>1007</v>
      </c>
      <c r="C339" s="25"/>
      <c r="F339" s="2">
        <v>3.29</v>
      </c>
      <c r="G339" s="26">
        <v>-1</v>
      </c>
      <c r="H339" s="2">
        <v>-1</v>
      </c>
      <c r="AB339">
        <v>2.9704000000000002</v>
      </c>
      <c r="AC339">
        <v>6.7075943239940399</v>
      </c>
      <c r="AD339">
        <v>38</v>
      </c>
    </row>
    <row r="340" spans="1:30" x14ac:dyDescent="0.3">
      <c r="A340" s="2" t="s">
        <v>276</v>
      </c>
      <c r="B340" s="27" t="s">
        <v>1008</v>
      </c>
      <c r="C340" s="25"/>
      <c r="F340" s="2">
        <v>3.29</v>
      </c>
      <c r="G340" s="26">
        <v>-1</v>
      </c>
      <c r="H340" s="2">
        <v>-1</v>
      </c>
      <c r="AB340">
        <v>2.8390624999999998</v>
      </c>
      <c r="AC340">
        <v>6.7833032939095634</v>
      </c>
      <c r="AD340">
        <v>38</v>
      </c>
    </row>
    <row r="341" spans="1:30" x14ac:dyDescent="0.3">
      <c r="A341" s="2" t="s">
        <v>277</v>
      </c>
      <c r="B341" s="27" t="s">
        <v>1013</v>
      </c>
      <c r="C341" s="25"/>
      <c r="F341" s="2">
        <v>3.3</v>
      </c>
      <c r="G341" s="26">
        <v>-1</v>
      </c>
      <c r="H341" s="2">
        <v>-1</v>
      </c>
      <c r="AB341">
        <v>2.794285714285714</v>
      </c>
      <c r="AC341">
        <v>6.7908553945945132</v>
      </c>
      <c r="AD341">
        <v>38</v>
      </c>
    </row>
    <row r="342" spans="1:30" x14ac:dyDescent="0.3">
      <c r="A342" s="2" t="s">
        <v>278</v>
      </c>
      <c r="B342" s="27" t="s">
        <v>1012</v>
      </c>
      <c r="C342" s="25"/>
      <c r="F342" s="2">
        <v>3.31</v>
      </c>
      <c r="G342" s="26">
        <v>-1</v>
      </c>
      <c r="H342" s="2">
        <v>-1</v>
      </c>
      <c r="AB342">
        <v>2.7565789473684208</v>
      </c>
      <c r="AC342">
        <v>6.7972150583292086</v>
      </c>
      <c r="AD342">
        <v>38</v>
      </c>
    </row>
    <row r="343" spans="1:30" x14ac:dyDescent="0.3">
      <c r="A343" s="2" t="s">
        <v>279</v>
      </c>
      <c r="B343" s="27" t="s">
        <v>1011</v>
      </c>
      <c r="C343" s="25"/>
      <c r="F343" s="2">
        <v>3.32</v>
      </c>
      <c r="G343" s="26">
        <v>-1</v>
      </c>
      <c r="H343" s="2">
        <v>-1</v>
      </c>
      <c r="AB343">
        <v>2.7243902439024388</v>
      </c>
      <c r="AC343">
        <v>6.8026440395661458</v>
      </c>
      <c r="AD343">
        <v>38</v>
      </c>
    </row>
    <row r="344" spans="1:30" x14ac:dyDescent="0.3">
      <c r="A344" s="2" t="s">
        <v>280</v>
      </c>
      <c r="B344" s="27" t="s">
        <v>1010</v>
      </c>
      <c r="C344" s="25"/>
      <c r="F344" s="2">
        <v>3.32</v>
      </c>
      <c r="G344" s="26">
        <v>-1</v>
      </c>
      <c r="H344" s="2">
        <v>-1</v>
      </c>
      <c r="AB344">
        <v>2.6723404255319152</v>
      </c>
      <c r="AC344">
        <v>6.8114228177365099</v>
      </c>
      <c r="AD344">
        <v>38</v>
      </c>
    </row>
    <row r="345" spans="1:30" x14ac:dyDescent="0.3">
      <c r="A345" s="2" t="s">
        <v>281</v>
      </c>
      <c r="B345" s="27" t="s">
        <v>1009</v>
      </c>
      <c r="C345" s="25"/>
      <c r="F345" s="2">
        <v>3.32</v>
      </c>
      <c r="G345" s="26">
        <v>-1</v>
      </c>
      <c r="H345" s="2">
        <v>-1</v>
      </c>
      <c r="AB345">
        <v>2.632075471698113</v>
      </c>
      <c r="AC345">
        <v>6.8182139480192454</v>
      </c>
      <c r="AD345">
        <v>38</v>
      </c>
    </row>
    <row r="346" spans="1:30" x14ac:dyDescent="0.3">
      <c r="A346" s="2" t="s">
        <v>282</v>
      </c>
      <c r="B346" s="27" t="s">
        <v>1006</v>
      </c>
      <c r="C346" s="25"/>
      <c r="F346" s="2">
        <v>3.22</v>
      </c>
      <c r="G346" s="26">
        <v>-1</v>
      </c>
      <c r="H346" s="2">
        <v>-1</v>
      </c>
      <c r="AB346">
        <v>2.8778125000000001</v>
      </c>
      <c r="AC346">
        <v>6.7946490392267176</v>
      </c>
      <c r="AD346">
        <v>40</v>
      </c>
    </row>
    <row r="347" spans="1:30" x14ac:dyDescent="0.3">
      <c r="A347" s="2" t="s">
        <v>283</v>
      </c>
      <c r="B347" s="27" t="s">
        <v>1014</v>
      </c>
      <c r="C347" s="25"/>
      <c r="F347" s="2">
        <v>3.25</v>
      </c>
      <c r="G347" s="26">
        <v>-1</v>
      </c>
      <c r="H347" s="2">
        <v>-1</v>
      </c>
      <c r="AB347">
        <v>2.8297142857142861</v>
      </c>
      <c r="AC347">
        <v>6.8012286474559138</v>
      </c>
      <c r="AD347">
        <v>40</v>
      </c>
    </row>
    <row r="348" spans="1:30" x14ac:dyDescent="0.3">
      <c r="A348" s="2" t="s">
        <v>284</v>
      </c>
      <c r="B348" s="27" t="s">
        <v>1015</v>
      </c>
      <c r="C348" s="25"/>
      <c r="F348" s="2">
        <v>3.27</v>
      </c>
      <c r="G348" s="26">
        <v>-1</v>
      </c>
      <c r="H348" s="2">
        <v>-1</v>
      </c>
      <c r="AB348">
        <v>2.7892105263157889</v>
      </c>
      <c r="AC348">
        <v>6.8067693701752354</v>
      </c>
      <c r="AD348">
        <v>40</v>
      </c>
    </row>
    <row r="349" spans="1:30" x14ac:dyDescent="0.3">
      <c r="A349" s="2" t="s">
        <v>285</v>
      </c>
      <c r="B349" s="27" t="s">
        <v>1016</v>
      </c>
      <c r="C349" s="25"/>
      <c r="F349" s="2">
        <v>3.3</v>
      </c>
      <c r="G349" s="26">
        <v>-1</v>
      </c>
      <c r="H349" s="2">
        <v>-1</v>
      </c>
      <c r="AB349">
        <v>2.7546341463414632</v>
      </c>
      <c r="AC349">
        <v>6.8114992554234393</v>
      </c>
      <c r="AD349">
        <v>40</v>
      </c>
    </row>
    <row r="350" spans="1:30" x14ac:dyDescent="0.3">
      <c r="A350" s="2" t="s">
        <v>286</v>
      </c>
      <c r="B350" s="27" t="s">
        <v>1017</v>
      </c>
      <c r="C350" s="25"/>
      <c r="F350" s="2">
        <v>3.3</v>
      </c>
      <c r="G350" s="26">
        <v>-1</v>
      </c>
      <c r="H350" s="2">
        <v>-1</v>
      </c>
      <c r="AB350">
        <v>2.6987234042553192</v>
      </c>
      <c r="AC350">
        <v>6.8191475805056392</v>
      </c>
      <c r="AD350">
        <v>40</v>
      </c>
    </row>
    <row r="351" spans="1:30" x14ac:dyDescent="0.3">
      <c r="A351" s="2" t="s">
        <v>281</v>
      </c>
      <c r="B351" s="27" t="s">
        <v>1018</v>
      </c>
      <c r="C351" s="25"/>
      <c r="F351" s="2">
        <v>3.34</v>
      </c>
      <c r="G351" s="26">
        <v>-1</v>
      </c>
      <c r="H351" s="2">
        <v>-1</v>
      </c>
      <c r="AB351">
        <v>2.655471698113208</v>
      </c>
      <c r="AC351">
        <v>6.8250642093428109</v>
      </c>
      <c r="AD351">
        <v>40</v>
      </c>
    </row>
    <row r="352" spans="1:30" x14ac:dyDescent="0.3">
      <c r="A352" s="2" t="s">
        <v>287</v>
      </c>
      <c r="B352" s="25" t="s">
        <v>850</v>
      </c>
      <c r="C352" s="25"/>
      <c r="F352" s="2">
        <v>3.5</v>
      </c>
      <c r="G352" s="26" t="s">
        <v>621</v>
      </c>
      <c r="H352" s="2">
        <v>-1</v>
      </c>
      <c r="AB352">
        <v>2.54</v>
      </c>
      <c r="AC352">
        <v>5.758559377411764</v>
      </c>
      <c r="AD352">
        <v>20</v>
      </c>
    </row>
    <row r="353" spans="1:30" x14ac:dyDescent="0.3">
      <c r="A353" s="2" t="s">
        <v>289</v>
      </c>
      <c r="B353" s="25" t="s">
        <v>851</v>
      </c>
      <c r="C353" s="25"/>
      <c r="F353" s="2">
        <v>3.3</v>
      </c>
      <c r="G353" s="26" t="s">
        <v>622</v>
      </c>
      <c r="H353" s="2" t="s">
        <v>694</v>
      </c>
      <c r="AB353">
        <v>2.534117647058824</v>
      </c>
      <c r="AC353">
        <v>5.7395734358823516</v>
      </c>
      <c r="AD353">
        <v>20</v>
      </c>
    </row>
    <row r="354" spans="1:30" x14ac:dyDescent="0.3">
      <c r="A354" s="2" t="s">
        <v>44</v>
      </c>
      <c r="B354" s="25" t="s">
        <v>744</v>
      </c>
      <c r="C354" s="25"/>
      <c r="F354" s="2">
        <v>3.2</v>
      </c>
      <c r="G354" s="26" t="s">
        <v>573</v>
      </c>
      <c r="H354" s="2">
        <v>-1</v>
      </c>
      <c r="AB354">
        <v>2.521176470588236</v>
      </c>
      <c r="AC354">
        <v>5.6898745917647062</v>
      </c>
      <c r="AD354">
        <v>20</v>
      </c>
    </row>
    <row r="355" spans="1:30" x14ac:dyDescent="0.3">
      <c r="A355" s="2" t="s">
        <v>290</v>
      </c>
      <c r="B355" s="25" t="s">
        <v>852</v>
      </c>
      <c r="C355" s="25"/>
      <c r="F355" s="2">
        <v>3.6</v>
      </c>
      <c r="G355" s="26">
        <v>-1</v>
      </c>
      <c r="H355" s="2">
        <v>-1</v>
      </c>
      <c r="AB355">
        <v>2.5447058823529409</v>
      </c>
      <c r="AC355">
        <v>5.7284445009411762</v>
      </c>
      <c r="AD355">
        <v>20</v>
      </c>
    </row>
    <row r="356" spans="1:30" x14ac:dyDescent="0.3">
      <c r="A356" s="2" t="s">
        <v>291</v>
      </c>
      <c r="B356" s="25" t="s">
        <v>853</v>
      </c>
      <c r="C356" s="25"/>
      <c r="F356" s="2">
        <v>3.4</v>
      </c>
      <c r="G356" s="26" t="s">
        <v>623</v>
      </c>
      <c r="H356" s="2">
        <v>-1</v>
      </c>
      <c r="AB356">
        <v>2.5388235294117649</v>
      </c>
      <c r="AC356">
        <v>5.7094585594117646</v>
      </c>
      <c r="AD356">
        <v>20</v>
      </c>
    </row>
    <row r="357" spans="1:30" x14ac:dyDescent="0.3">
      <c r="A357" s="2" t="s">
        <v>292</v>
      </c>
      <c r="B357" s="25" t="s">
        <v>854</v>
      </c>
      <c r="C357" s="25"/>
      <c r="F357" s="2">
        <v>3.3</v>
      </c>
      <c r="G357" s="26" t="s">
        <v>624</v>
      </c>
      <c r="H357" s="2" t="s">
        <v>695</v>
      </c>
      <c r="AB357">
        <v>2.525882352941176</v>
      </c>
      <c r="AC357">
        <v>5.6597597152941184</v>
      </c>
      <c r="AD357">
        <v>20</v>
      </c>
    </row>
    <row r="358" spans="1:30" x14ac:dyDescent="0.3">
      <c r="A358" s="2" t="s">
        <v>4</v>
      </c>
      <c r="B358" s="25" t="s">
        <v>713</v>
      </c>
      <c r="C358" s="25"/>
      <c r="F358" s="2">
        <v>3.26</v>
      </c>
      <c r="G358" s="26" t="s">
        <v>551</v>
      </c>
      <c r="H358" s="2" t="s">
        <v>633</v>
      </c>
      <c r="AB358">
        <v>2.6262500000000002</v>
      </c>
      <c r="AC358">
        <v>5.96680968125</v>
      </c>
      <c r="AD358">
        <v>20</v>
      </c>
    </row>
    <row r="359" spans="1:30" x14ac:dyDescent="0.3">
      <c r="A359" s="2" t="s">
        <v>293</v>
      </c>
      <c r="B359" s="25" t="s">
        <v>713</v>
      </c>
      <c r="C359" s="25"/>
      <c r="D359" s="2" t="s">
        <v>700</v>
      </c>
      <c r="E359" s="2" t="s">
        <v>1097</v>
      </c>
      <c r="F359" s="2">
        <v>2.4700000000000002</v>
      </c>
      <c r="G359" s="26" t="s">
        <v>551</v>
      </c>
      <c r="H359" s="2" t="s">
        <v>633</v>
      </c>
      <c r="AB359">
        <v>2.6262500000000002</v>
      </c>
      <c r="AC359">
        <v>5.96680968125</v>
      </c>
      <c r="AD359">
        <v>20</v>
      </c>
    </row>
    <row r="360" spans="1:30" x14ac:dyDescent="0.3">
      <c r="A360" s="2" t="s">
        <v>294</v>
      </c>
      <c r="B360" s="25" t="s">
        <v>713</v>
      </c>
      <c r="C360" s="25"/>
      <c r="D360" s="2" t="s">
        <v>975</v>
      </c>
      <c r="E360" s="2" t="s">
        <v>1097</v>
      </c>
      <c r="F360" s="2">
        <v>2.4700000000000002</v>
      </c>
      <c r="G360" s="26" t="s">
        <v>551</v>
      </c>
      <c r="H360" s="2" t="s">
        <v>633</v>
      </c>
      <c r="AB360">
        <v>2.6262500000000002</v>
      </c>
      <c r="AC360">
        <v>5.96680968125</v>
      </c>
      <c r="AD360">
        <v>20</v>
      </c>
    </row>
    <row r="361" spans="1:30" x14ac:dyDescent="0.3">
      <c r="A361" s="2" t="s">
        <v>10</v>
      </c>
      <c r="B361" s="25" t="s">
        <v>719</v>
      </c>
      <c r="C361" s="25"/>
      <c r="F361" s="2">
        <v>4.26</v>
      </c>
      <c r="G361" s="26" t="s">
        <v>555</v>
      </c>
      <c r="H361" s="2">
        <v>-1</v>
      </c>
      <c r="AB361">
        <v>2.6363636363636371</v>
      </c>
      <c r="AC361">
        <v>6.0044088459090901</v>
      </c>
      <c r="AD361">
        <v>14</v>
      </c>
    </row>
    <row r="362" spans="1:30" x14ac:dyDescent="0.3">
      <c r="A362" s="2" t="s">
        <v>10</v>
      </c>
      <c r="B362" s="25" t="s">
        <v>719</v>
      </c>
      <c r="C362" s="25"/>
      <c r="D362" s="2" t="s">
        <v>700</v>
      </c>
      <c r="E362" s="2">
        <v>0.3</v>
      </c>
      <c r="F362" s="2">
        <v>2.16</v>
      </c>
      <c r="G362" s="26" t="s">
        <v>555</v>
      </c>
      <c r="H362" s="2">
        <v>-1</v>
      </c>
      <c r="AB362">
        <v>2.6363636363636371</v>
      </c>
      <c r="AC362">
        <v>6.0044088459090901</v>
      </c>
      <c r="AD362">
        <v>14</v>
      </c>
    </row>
    <row r="363" spans="1:30" x14ac:dyDescent="0.3">
      <c r="A363" s="2" t="s">
        <v>4</v>
      </c>
      <c r="B363" s="25" t="s">
        <v>713</v>
      </c>
      <c r="C363" s="25"/>
      <c r="F363" s="2">
        <v>3.22</v>
      </c>
      <c r="G363" s="26">
        <v>-1</v>
      </c>
      <c r="H363" s="2">
        <v>-1</v>
      </c>
      <c r="AB363">
        <v>2.6262500000000002</v>
      </c>
      <c r="AC363">
        <v>5.96680968125</v>
      </c>
      <c r="AD363">
        <v>20</v>
      </c>
    </row>
    <row r="364" spans="1:30" x14ac:dyDescent="0.3">
      <c r="A364" s="2" t="s">
        <v>1021</v>
      </c>
      <c r="B364" s="27" t="s">
        <v>717</v>
      </c>
      <c r="C364" s="25"/>
      <c r="F364" s="2">
        <v>3.1</v>
      </c>
      <c r="G364" s="26">
        <v>-1</v>
      </c>
      <c r="H364" s="2">
        <v>-1</v>
      </c>
      <c r="AB364">
        <v>2.612857142857143</v>
      </c>
      <c r="AC364">
        <v>5.9413964502380949</v>
      </c>
      <c r="AD364">
        <v>26</v>
      </c>
    </row>
    <row r="365" spans="1:30" x14ac:dyDescent="0.3">
      <c r="A365" s="2" t="s">
        <v>1022</v>
      </c>
      <c r="B365" s="27" t="s">
        <v>1019</v>
      </c>
      <c r="C365" s="25"/>
      <c r="F365" s="2">
        <v>3.08</v>
      </c>
      <c r="G365" s="26">
        <v>-1</v>
      </c>
      <c r="H365" s="2">
        <v>-1</v>
      </c>
      <c r="AB365">
        <v>2.6046153846153852</v>
      </c>
      <c r="AC365">
        <v>5.9257575388461543</v>
      </c>
      <c r="AD365">
        <v>32</v>
      </c>
    </row>
    <row r="366" spans="1:30" x14ac:dyDescent="0.3">
      <c r="A366" s="2" t="s">
        <v>1023</v>
      </c>
      <c r="B366" s="27" t="s">
        <v>1020</v>
      </c>
      <c r="C366" s="25"/>
      <c r="F366" s="2">
        <v>3.06</v>
      </c>
      <c r="G366" s="26">
        <v>-1</v>
      </c>
      <c r="H366" s="2">
        <v>-1</v>
      </c>
      <c r="AB366">
        <v>2.5990322580645162</v>
      </c>
      <c r="AC366">
        <v>5.9151634375806452</v>
      </c>
      <c r="AD366">
        <v>38</v>
      </c>
    </row>
    <row r="367" spans="1:30" x14ac:dyDescent="0.3">
      <c r="A367" s="2" t="s">
        <v>298</v>
      </c>
      <c r="B367" s="25" t="s">
        <v>855</v>
      </c>
      <c r="C367" s="25"/>
      <c r="F367" s="2">
        <v>3.82</v>
      </c>
      <c r="G367" s="26">
        <v>-1</v>
      </c>
      <c r="H367" s="2">
        <v>-1</v>
      </c>
      <c r="AB367">
        <v>2.74</v>
      </c>
      <c r="AC367">
        <v>6.2097406980000001</v>
      </c>
      <c r="AD367">
        <v>20</v>
      </c>
    </row>
    <row r="368" spans="1:30" x14ac:dyDescent="0.3">
      <c r="A368" s="2" t="s">
        <v>64</v>
      </c>
      <c r="B368" s="25" t="s">
        <v>798</v>
      </c>
      <c r="C368" s="25"/>
      <c r="F368" s="2">
        <v>3.59</v>
      </c>
      <c r="G368" s="26">
        <v>-1</v>
      </c>
      <c r="H368" s="2">
        <v>-1</v>
      </c>
      <c r="AB368">
        <v>2.7124999999999999</v>
      </c>
      <c r="AC368">
        <v>6.264025610615688</v>
      </c>
      <c r="AD368">
        <v>20</v>
      </c>
    </row>
    <row r="369" spans="1:30" x14ac:dyDescent="0.3">
      <c r="A369" s="2" t="s">
        <v>301</v>
      </c>
      <c r="B369" s="28" t="s">
        <v>976</v>
      </c>
      <c r="C369" s="25"/>
      <c r="F369" s="2">
        <v>3.55</v>
      </c>
      <c r="G369" s="26">
        <v>-1</v>
      </c>
      <c r="H369" s="2">
        <v>-1</v>
      </c>
      <c r="AB369">
        <v>2.7109375</v>
      </c>
      <c r="AC369">
        <v>6.2579197821781882</v>
      </c>
      <c r="AD369">
        <v>20</v>
      </c>
    </row>
    <row r="370" spans="1:30" x14ac:dyDescent="0.3">
      <c r="A370" s="2" t="s">
        <v>302</v>
      </c>
      <c r="B370" s="25" t="s">
        <v>856</v>
      </c>
      <c r="C370" s="25"/>
      <c r="F370" s="2">
        <v>3.5</v>
      </c>
      <c r="G370" s="26">
        <v>-1</v>
      </c>
      <c r="H370" s="2">
        <v>-1</v>
      </c>
      <c r="AB370">
        <v>2.7093750000000001</v>
      </c>
      <c r="AC370">
        <v>6.2518139537406876</v>
      </c>
      <c r="AD370">
        <v>20</v>
      </c>
    </row>
    <row r="371" spans="1:30" x14ac:dyDescent="0.3">
      <c r="A371" s="2" t="s">
        <v>303</v>
      </c>
      <c r="B371" s="28" t="s">
        <v>977</v>
      </c>
      <c r="C371" s="25"/>
      <c r="F371" s="2">
        <v>3.45</v>
      </c>
      <c r="G371" s="26">
        <v>-1</v>
      </c>
      <c r="H371" s="2">
        <v>-1</v>
      </c>
      <c r="AB371">
        <v>2.7078125000000002</v>
      </c>
      <c r="AC371">
        <v>6.245708125303187</v>
      </c>
      <c r="AD371">
        <v>20</v>
      </c>
    </row>
    <row r="372" spans="1:30" x14ac:dyDescent="0.3">
      <c r="A372" s="2" t="s">
        <v>153</v>
      </c>
      <c r="B372" s="25" t="s">
        <v>799</v>
      </c>
      <c r="C372" s="25"/>
      <c r="F372" s="2">
        <v>3.4</v>
      </c>
      <c r="G372" s="26">
        <v>-1</v>
      </c>
      <c r="H372" s="2">
        <v>-1</v>
      </c>
      <c r="AB372">
        <v>2.7062499999999998</v>
      </c>
      <c r="AC372">
        <v>6.2396022968656872</v>
      </c>
      <c r="AD372">
        <v>20</v>
      </c>
    </row>
    <row r="373" spans="1:30" x14ac:dyDescent="0.3">
      <c r="A373" s="2" t="s">
        <v>304</v>
      </c>
      <c r="B373" s="28" t="s">
        <v>978</v>
      </c>
      <c r="C373" s="25"/>
      <c r="F373" s="2">
        <v>3.65</v>
      </c>
      <c r="G373" s="26">
        <v>-1</v>
      </c>
      <c r="H373" s="2">
        <v>-1</v>
      </c>
      <c r="AB373">
        <v>2.7106249999999998</v>
      </c>
      <c r="AC373">
        <v>6.2658671793656886</v>
      </c>
      <c r="AD373">
        <v>20</v>
      </c>
    </row>
    <row r="374" spans="1:30" x14ac:dyDescent="0.3">
      <c r="A374" s="2" t="s">
        <v>305</v>
      </c>
      <c r="B374" s="25" t="s">
        <v>834</v>
      </c>
      <c r="C374" s="25"/>
      <c r="F374" s="2">
        <v>3.26</v>
      </c>
      <c r="G374" s="26">
        <v>-1</v>
      </c>
      <c r="H374" s="2">
        <v>-1</v>
      </c>
      <c r="AB374">
        <v>2.7062499999999998</v>
      </c>
      <c r="AC374">
        <v>6.2701641731156874</v>
      </c>
      <c r="AD374">
        <v>20</v>
      </c>
    </row>
    <row r="375" spans="1:30" x14ac:dyDescent="0.3">
      <c r="A375" s="2" t="s">
        <v>306</v>
      </c>
      <c r="B375" s="28" t="s">
        <v>979</v>
      </c>
      <c r="C375" s="25"/>
      <c r="F375" s="2">
        <v>3.2</v>
      </c>
      <c r="G375" s="26">
        <v>-1</v>
      </c>
      <c r="H375" s="2">
        <v>-1</v>
      </c>
      <c r="AB375">
        <v>2.703125</v>
      </c>
      <c r="AC375">
        <v>6.2732334543656876</v>
      </c>
      <c r="AD375">
        <v>20</v>
      </c>
    </row>
    <row r="376" spans="1:30" x14ac:dyDescent="0.3">
      <c r="A376" s="2" t="s">
        <v>4</v>
      </c>
      <c r="B376" s="25" t="s">
        <v>713</v>
      </c>
      <c r="C376" s="25"/>
      <c r="F376" s="2">
        <v>3.5</v>
      </c>
      <c r="G376" s="26" t="s">
        <v>551</v>
      </c>
      <c r="H376" s="2" t="s">
        <v>633</v>
      </c>
      <c r="AB376">
        <v>2.6262500000000002</v>
      </c>
      <c r="AC376">
        <v>5.96680968125</v>
      </c>
      <c r="AD376">
        <v>20</v>
      </c>
    </row>
    <row r="377" spans="1:30" x14ac:dyDescent="0.3">
      <c r="A377" s="2" t="s">
        <v>308</v>
      </c>
      <c r="B377" s="25" t="s">
        <v>857</v>
      </c>
      <c r="C377" s="25"/>
      <c r="F377" s="2">
        <v>3.4</v>
      </c>
      <c r="G377" s="26">
        <v>-1</v>
      </c>
      <c r="H377" s="2">
        <v>-1</v>
      </c>
      <c r="AB377">
        <v>2.6231249999999999</v>
      </c>
      <c r="AC377">
        <v>5.9545980243750014</v>
      </c>
      <c r="AD377">
        <v>20</v>
      </c>
    </row>
    <row r="378" spans="1:30" x14ac:dyDescent="0.3">
      <c r="A378" s="2" t="s">
        <v>7</v>
      </c>
      <c r="B378" s="25" t="s">
        <v>716</v>
      </c>
      <c r="C378" s="25"/>
      <c r="F378" s="2">
        <v>3.3</v>
      </c>
      <c r="G378" s="26">
        <v>-1</v>
      </c>
      <c r="H378" s="2">
        <v>-1</v>
      </c>
      <c r="AB378">
        <v>2.62</v>
      </c>
      <c r="AC378">
        <v>5.9423863675000002</v>
      </c>
      <c r="AD378">
        <v>20</v>
      </c>
    </row>
    <row r="379" spans="1:30" x14ac:dyDescent="0.3">
      <c r="A379" s="2" t="s">
        <v>64</v>
      </c>
      <c r="B379" s="25" t="s">
        <v>798</v>
      </c>
      <c r="C379" s="25"/>
      <c r="F379" s="2">
        <v>3.5</v>
      </c>
      <c r="G379" s="26">
        <v>-1</v>
      </c>
      <c r="H379" s="2">
        <v>-1</v>
      </c>
      <c r="AB379">
        <v>2.7124999999999999</v>
      </c>
      <c r="AC379">
        <v>6.264025610615688</v>
      </c>
      <c r="AD379">
        <v>20</v>
      </c>
    </row>
    <row r="380" spans="1:30" x14ac:dyDescent="0.3">
      <c r="A380" s="2" t="s">
        <v>309</v>
      </c>
      <c r="B380" s="25" t="s">
        <v>858</v>
      </c>
      <c r="C380" s="25"/>
      <c r="F380" s="2">
        <v>3.33</v>
      </c>
      <c r="G380" s="26">
        <v>-1</v>
      </c>
      <c r="H380" s="2">
        <v>-1</v>
      </c>
      <c r="AB380">
        <v>2.8474074074074069</v>
      </c>
      <c r="AC380">
        <v>6.6632481018297778</v>
      </c>
      <c r="AD380">
        <v>34</v>
      </c>
    </row>
    <row r="381" spans="1:30" x14ac:dyDescent="0.3">
      <c r="A381" s="2" t="s">
        <v>304</v>
      </c>
      <c r="B381" s="28" t="s">
        <v>978</v>
      </c>
      <c r="C381" s="25"/>
      <c r="F381" s="2">
        <v>3.65</v>
      </c>
      <c r="G381" s="26">
        <v>-1</v>
      </c>
      <c r="H381" s="2">
        <v>-1</v>
      </c>
      <c r="AB381">
        <v>2.7106249999999998</v>
      </c>
      <c r="AC381">
        <v>6.2658671793656886</v>
      </c>
      <c r="AD381">
        <v>20</v>
      </c>
    </row>
    <row r="382" spans="1:30" x14ac:dyDescent="0.3">
      <c r="A382" s="2" t="s">
        <v>306</v>
      </c>
      <c r="B382" s="28" t="s">
        <v>979</v>
      </c>
      <c r="C382" s="25"/>
      <c r="F382" s="2">
        <v>3.8</v>
      </c>
      <c r="G382" s="26">
        <v>-1</v>
      </c>
      <c r="H382" s="2">
        <v>-1</v>
      </c>
      <c r="AB382">
        <v>2.703125</v>
      </c>
      <c r="AC382">
        <v>6.2732334543656876</v>
      </c>
      <c r="AD382">
        <v>20</v>
      </c>
    </row>
    <row r="383" spans="1:30" x14ac:dyDescent="0.3">
      <c r="A383" s="2" t="s">
        <v>46</v>
      </c>
      <c r="B383" s="25" t="s">
        <v>746</v>
      </c>
      <c r="C383" s="25"/>
      <c r="F383" s="2">
        <v>3.34</v>
      </c>
      <c r="G383" s="26" t="s">
        <v>575</v>
      </c>
      <c r="H383" s="2" t="s">
        <v>653</v>
      </c>
      <c r="AB383">
        <v>2.669090909090909</v>
      </c>
      <c r="AC383">
        <v>5.9831974772727277</v>
      </c>
      <c r="AD383">
        <v>14</v>
      </c>
    </row>
    <row r="384" spans="1:30" x14ac:dyDescent="0.3">
      <c r="A384" s="2" t="s">
        <v>920</v>
      </c>
      <c r="B384" s="25" t="s">
        <v>746</v>
      </c>
      <c r="C384" s="25"/>
      <c r="D384" s="2" t="s">
        <v>700</v>
      </c>
      <c r="E384" s="2">
        <v>0.22</v>
      </c>
      <c r="F384" s="2">
        <v>3.17</v>
      </c>
      <c r="G384" s="26" t="s">
        <v>575</v>
      </c>
      <c r="H384" s="2" t="s">
        <v>653</v>
      </c>
      <c r="AB384">
        <v>2.669090909090909</v>
      </c>
      <c r="AC384">
        <v>5.9831974772727277</v>
      </c>
      <c r="AD384">
        <v>14</v>
      </c>
    </row>
    <row r="385" spans="1:30" x14ac:dyDescent="0.3">
      <c r="A385" s="2" t="s">
        <v>313</v>
      </c>
      <c r="B385" s="25" t="s">
        <v>859</v>
      </c>
      <c r="C385" s="25"/>
      <c r="F385" s="2">
        <v>3.44</v>
      </c>
      <c r="G385" s="26" t="s">
        <v>625</v>
      </c>
      <c r="H385" s="2" t="s">
        <v>696</v>
      </c>
      <c r="AB385">
        <v>2.6074999999999999</v>
      </c>
      <c r="AC385">
        <v>5.9852253687500001</v>
      </c>
      <c r="AD385">
        <v>20</v>
      </c>
    </row>
    <row r="386" spans="1:30" x14ac:dyDescent="0.3">
      <c r="A386" s="2" t="s">
        <v>64</v>
      </c>
      <c r="B386" s="25" t="s">
        <v>798</v>
      </c>
      <c r="C386" s="25"/>
      <c r="F386" s="2">
        <v>3.4</v>
      </c>
      <c r="G386" s="26">
        <v>-1</v>
      </c>
      <c r="H386" s="2">
        <v>-1</v>
      </c>
      <c r="AB386">
        <v>2.7124999999999999</v>
      </c>
      <c r="AC386">
        <v>6.264025610615688</v>
      </c>
      <c r="AD386">
        <v>20</v>
      </c>
    </row>
    <row r="387" spans="1:30" x14ac:dyDescent="0.3">
      <c r="A387" s="2" t="s">
        <v>64</v>
      </c>
      <c r="B387" s="25" t="s">
        <v>798</v>
      </c>
      <c r="C387" s="25"/>
      <c r="D387" s="2" t="s">
        <v>251</v>
      </c>
      <c r="E387" s="2">
        <v>0.7</v>
      </c>
      <c r="F387" s="2">
        <v>2.15</v>
      </c>
      <c r="G387" s="26">
        <v>-1</v>
      </c>
      <c r="H387" s="2">
        <v>-1</v>
      </c>
      <c r="AB387">
        <v>2.7124999999999999</v>
      </c>
      <c r="AC387">
        <v>6.264025610615688</v>
      </c>
      <c r="AD387">
        <v>20</v>
      </c>
    </row>
    <row r="388" spans="1:30" x14ac:dyDescent="0.3">
      <c r="A388" s="2" t="s">
        <v>316</v>
      </c>
      <c r="B388" s="25" t="s">
        <v>860</v>
      </c>
      <c r="C388" s="25"/>
      <c r="F388" s="2">
        <v>3.54</v>
      </c>
      <c r="G388" s="26">
        <v>-1</v>
      </c>
      <c r="H388" s="2">
        <v>-1</v>
      </c>
      <c r="AB388">
        <v>2.5918749999999999</v>
      </c>
      <c r="AC388">
        <v>5.9214935367946877</v>
      </c>
      <c r="AD388">
        <v>20</v>
      </c>
    </row>
    <row r="389" spans="1:30" x14ac:dyDescent="0.3">
      <c r="A389" s="2" t="s">
        <v>318</v>
      </c>
      <c r="B389" s="25" t="s">
        <v>744</v>
      </c>
      <c r="C389" s="25"/>
      <c r="F389" s="2">
        <v>3.5</v>
      </c>
      <c r="G389" s="26" t="s">
        <v>573</v>
      </c>
      <c r="H389" s="2">
        <v>-1</v>
      </c>
      <c r="AB389">
        <v>2.521176470588236</v>
      </c>
      <c r="AC389">
        <v>5.6898745917647062</v>
      </c>
      <c r="AD389">
        <v>20</v>
      </c>
    </row>
    <row r="390" spans="1:30" x14ac:dyDescent="0.3">
      <c r="A390" s="2" t="s">
        <v>44</v>
      </c>
      <c r="B390" s="25" t="s">
        <v>744</v>
      </c>
      <c r="C390" s="25"/>
      <c r="D390" s="2" t="s">
        <v>251</v>
      </c>
      <c r="E390" s="2" t="s">
        <v>1097</v>
      </c>
      <c r="F390" s="2">
        <v>2.2599999999999998</v>
      </c>
      <c r="G390" s="26" t="s">
        <v>573</v>
      </c>
      <c r="H390" s="2">
        <v>-1</v>
      </c>
      <c r="AB390">
        <v>2.521176470588236</v>
      </c>
      <c r="AC390">
        <v>5.6898745917647062</v>
      </c>
      <c r="AD390">
        <v>20</v>
      </c>
    </row>
    <row r="391" spans="1:30" ht="15" x14ac:dyDescent="0.35">
      <c r="A391" s="2" t="s">
        <v>70</v>
      </c>
      <c r="B391" s="25" t="s">
        <v>762</v>
      </c>
      <c r="C391" s="25"/>
      <c r="F391" s="2">
        <v>2.82</v>
      </c>
      <c r="G391" s="26" t="s">
        <v>584</v>
      </c>
      <c r="H391" s="2" t="s">
        <v>662</v>
      </c>
      <c r="I391" s="8"/>
      <c r="AB391">
        <v>3.0044444444444438</v>
      </c>
      <c r="AC391">
        <v>6.4228342255555546</v>
      </c>
      <c r="AD391">
        <v>12</v>
      </c>
    </row>
    <row r="392" spans="1:30" x14ac:dyDescent="0.3">
      <c r="A392" s="2" t="s">
        <v>321</v>
      </c>
      <c r="B392" s="28" t="s">
        <v>980</v>
      </c>
      <c r="C392" s="25"/>
      <c r="F392" s="2">
        <v>3.6</v>
      </c>
      <c r="G392" s="26">
        <v>-1</v>
      </c>
      <c r="H392" s="2">
        <v>-1</v>
      </c>
      <c r="AB392">
        <v>2.6319230769230768</v>
      </c>
      <c r="AC392">
        <v>5.8365582503752389</v>
      </c>
      <c r="AD392">
        <v>8</v>
      </c>
    </row>
    <row r="393" spans="1:30" x14ac:dyDescent="0.3">
      <c r="A393" s="2" t="s">
        <v>323</v>
      </c>
      <c r="B393" s="25" t="s">
        <v>861</v>
      </c>
      <c r="C393" s="25"/>
      <c r="F393" s="2">
        <v>3.45</v>
      </c>
      <c r="G393" s="26">
        <v>-1</v>
      </c>
      <c r="H393" s="2">
        <v>-1</v>
      </c>
      <c r="AB393">
        <v>2.657142857142857</v>
      </c>
      <c r="AC393">
        <v>6.2648417856930001</v>
      </c>
      <c r="AD393">
        <v>8</v>
      </c>
    </row>
    <row r="394" spans="1:30" x14ac:dyDescent="0.3">
      <c r="A394" s="2" t="s">
        <v>325</v>
      </c>
      <c r="B394" s="27" t="s">
        <v>1024</v>
      </c>
      <c r="C394" s="25"/>
      <c r="F394" s="2">
        <v>3.58</v>
      </c>
      <c r="G394" s="26">
        <v>-1</v>
      </c>
      <c r="H394" s="2">
        <v>-1</v>
      </c>
      <c r="AB394">
        <v>2.5135714285714279</v>
      </c>
      <c r="AC394">
        <v>6.6592671289361416</v>
      </c>
      <c r="AD394">
        <v>8</v>
      </c>
    </row>
    <row r="395" spans="1:30" x14ac:dyDescent="0.3">
      <c r="A395" s="2" t="s">
        <v>326</v>
      </c>
      <c r="B395" s="27" t="s">
        <v>1025</v>
      </c>
      <c r="C395" s="25"/>
      <c r="F395" s="2">
        <v>3.48</v>
      </c>
      <c r="G395" s="26">
        <v>-1</v>
      </c>
      <c r="H395" s="2">
        <v>-1</v>
      </c>
      <c r="AB395">
        <v>2.4788235294117649</v>
      </c>
      <c r="AC395">
        <v>6.6967043065181171</v>
      </c>
      <c r="AD395">
        <v>8</v>
      </c>
    </row>
    <row r="396" spans="1:30" x14ac:dyDescent="0.3">
      <c r="A396" s="2" t="s">
        <v>327</v>
      </c>
      <c r="B396" s="27" t="s">
        <v>1026</v>
      </c>
      <c r="C396" s="25"/>
      <c r="F396" s="2">
        <v>3.5</v>
      </c>
      <c r="G396" s="26">
        <v>-1</v>
      </c>
      <c r="H396" s="2">
        <v>-1</v>
      </c>
      <c r="AB396">
        <v>2.4544999999999999</v>
      </c>
      <c r="AC396">
        <v>6.7229103308255</v>
      </c>
      <c r="AD396">
        <v>8</v>
      </c>
    </row>
    <row r="397" spans="1:30" x14ac:dyDescent="0.3">
      <c r="A397" s="2" t="s">
        <v>328</v>
      </c>
      <c r="B397" s="27" t="s">
        <v>1027</v>
      </c>
      <c r="C397" s="25"/>
      <c r="F397" s="2">
        <v>3.61</v>
      </c>
      <c r="G397" s="26">
        <v>-1</v>
      </c>
      <c r="H397" s="2">
        <v>-1</v>
      </c>
      <c r="AB397">
        <v>2.436521739130435</v>
      </c>
      <c r="AC397">
        <v>6.7422800009657378</v>
      </c>
      <c r="AD397">
        <v>8</v>
      </c>
    </row>
    <row r="398" spans="1:30" x14ac:dyDescent="0.3">
      <c r="A398" s="2" t="s">
        <v>329</v>
      </c>
      <c r="B398" s="27" t="s">
        <v>1029</v>
      </c>
      <c r="C398" s="25"/>
      <c r="F398" s="2">
        <v>3.47</v>
      </c>
      <c r="G398" s="26">
        <v>-1</v>
      </c>
      <c r="H398" s="2">
        <v>-1</v>
      </c>
      <c r="AB398">
        <v>2.4117241379310341</v>
      </c>
      <c r="AC398">
        <v>6.7689967873660688</v>
      </c>
      <c r="AD398">
        <v>8</v>
      </c>
    </row>
    <row r="399" spans="1:30" x14ac:dyDescent="0.3">
      <c r="A399" s="2" t="s">
        <v>330</v>
      </c>
      <c r="B399" s="27" t="s">
        <v>1028</v>
      </c>
      <c r="C399" s="25"/>
      <c r="F399" s="2">
        <v>3.49</v>
      </c>
      <c r="G399" s="26">
        <v>-1</v>
      </c>
      <c r="H399" s="2">
        <v>-1</v>
      </c>
      <c r="AB399">
        <v>2.395428571428571</v>
      </c>
      <c r="AC399">
        <v>6.7865535327148558</v>
      </c>
      <c r="AD399">
        <v>8</v>
      </c>
    </row>
    <row r="400" spans="1:30" x14ac:dyDescent="0.3">
      <c r="A400" s="2" t="s">
        <v>331</v>
      </c>
      <c r="B400" s="27" t="s">
        <v>1035</v>
      </c>
      <c r="C400" s="25"/>
      <c r="F400" s="2">
        <v>3.47</v>
      </c>
      <c r="G400" s="26">
        <v>-1</v>
      </c>
      <c r="H400" s="2">
        <v>-1</v>
      </c>
      <c r="AB400">
        <v>2.568461538461539</v>
      </c>
      <c r="AC400">
        <v>6.6431337427119228</v>
      </c>
      <c r="AD400">
        <v>10</v>
      </c>
    </row>
    <row r="401" spans="1:30" x14ac:dyDescent="0.3">
      <c r="A401" s="2" t="s">
        <v>332</v>
      </c>
      <c r="B401" s="27" t="s">
        <v>1034</v>
      </c>
      <c r="C401" s="25"/>
      <c r="F401" s="2">
        <v>3.47</v>
      </c>
      <c r="G401" s="26">
        <v>-1</v>
      </c>
      <c r="H401" s="2">
        <v>-1</v>
      </c>
      <c r="AB401">
        <v>2.5212500000000002</v>
      </c>
      <c r="AC401">
        <v>6.6859357538098134</v>
      </c>
      <c r="AD401">
        <v>10</v>
      </c>
    </row>
    <row r="402" spans="1:30" x14ac:dyDescent="0.3">
      <c r="A402" s="2" t="s">
        <v>333</v>
      </c>
      <c r="B402" s="27" t="s">
        <v>1033</v>
      </c>
      <c r="C402" s="25"/>
      <c r="F402" s="2">
        <v>3.45</v>
      </c>
      <c r="G402" s="26">
        <v>-1</v>
      </c>
      <c r="H402" s="2">
        <v>-1</v>
      </c>
      <c r="AB402">
        <v>2.4889473684210528</v>
      </c>
      <c r="AC402">
        <v>6.7152213403504719</v>
      </c>
      <c r="AD402">
        <v>10</v>
      </c>
    </row>
    <row r="403" spans="1:30" x14ac:dyDescent="0.3">
      <c r="A403" s="2" t="s">
        <v>334</v>
      </c>
      <c r="B403" s="27" t="s">
        <v>1032</v>
      </c>
      <c r="C403" s="25"/>
      <c r="F403" s="2">
        <v>3.45</v>
      </c>
      <c r="G403" s="26">
        <v>-1</v>
      </c>
      <c r="H403" s="2">
        <v>-1</v>
      </c>
      <c r="AB403">
        <v>2.4654545454545449</v>
      </c>
      <c r="AC403">
        <v>6.7365199487436813</v>
      </c>
      <c r="AD403">
        <v>10</v>
      </c>
    </row>
    <row r="404" spans="1:30" x14ac:dyDescent="0.3">
      <c r="A404" s="2" t="s">
        <v>335</v>
      </c>
      <c r="B404" s="27" t="s">
        <v>1031</v>
      </c>
      <c r="C404" s="25"/>
      <c r="F404" s="2">
        <v>3.46</v>
      </c>
      <c r="G404" s="26">
        <v>-1</v>
      </c>
      <c r="H404" s="2">
        <v>-1</v>
      </c>
      <c r="AB404">
        <v>2.4335714285714292</v>
      </c>
      <c r="AC404">
        <v>6.7654252029916062</v>
      </c>
      <c r="AD404">
        <v>10</v>
      </c>
    </row>
    <row r="405" spans="1:30" x14ac:dyDescent="0.3">
      <c r="A405" s="2" t="s">
        <v>336</v>
      </c>
      <c r="B405" s="27" t="s">
        <v>1030</v>
      </c>
      <c r="C405" s="25"/>
      <c r="F405" s="2">
        <v>3.46</v>
      </c>
      <c r="G405" s="26">
        <v>-1</v>
      </c>
      <c r="H405" s="2">
        <v>-1</v>
      </c>
      <c r="AB405">
        <v>2.4129411764705888</v>
      </c>
      <c r="AC405">
        <v>6.7841286027990879</v>
      </c>
      <c r="AD405">
        <v>10</v>
      </c>
    </row>
    <row r="406" spans="1:30" x14ac:dyDescent="0.3">
      <c r="A406" s="2" t="s">
        <v>337</v>
      </c>
      <c r="B406" s="27" t="s">
        <v>862</v>
      </c>
      <c r="C406" s="25"/>
      <c r="F406" s="2">
        <v>3.48</v>
      </c>
      <c r="G406" s="26">
        <v>-1</v>
      </c>
      <c r="H406" s="2">
        <v>-1</v>
      </c>
      <c r="AB406">
        <v>2.6628571428571428</v>
      </c>
      <c r="AC406">
        <v>6.2282737214072856</v>
      </c>
      <c r="AD406">
        <v>8</v>
      </c>
    </row>
    <row r="407" spans="1:30" x14ac:dyDescent="0.3">
      <c r="A407" s="2" t="s">
        <v>338</v>
      </c>
      <c r="B407" s="27" t="s">
        <v>1036</v>
      </c>
      <c r="C407" s="25"/>
      <c r="F407" s="2">
        <v>3.41</v>
      </c>
      <c r="G407" s="26">
        <v>-1</v>
      </c>
      <c r="H407" s="2">
        <v>-1</v>
      </c>
      <c r="AB407">
        <v>2.516428571428571</v>
      </c>
      <c r="AC407">
        <v>6.6409830967932857</v>
      </c>
      <c r="AD407">
        <v>8</v>
      </c>
    </row>
    <row r="408" spans="1:30" x14ac:dyDescent="0.3">
      <c r="A408" s="2" t="s">
        <v>339</v>
      </c>
      <c r="B408" s="27" t="s">
        <v>1037</v>
      </c>
      <c r="C408" s="25"/>
      <c r="F408" s="2">
        <v>3.5</v>
      </c>
      <c r="G408" s="26">
        <v>-1</v>
      </c>
      <c r="H408" s="2">
        <v>-1</v>
      </c>
      <c r="AB408">
        <v>2.481176470588236</v>
      </c>
      <c r="AC408">
        <v>6.6816468682828232</v>
      </c>
      <c r="AD408">
        <v>8</v>
      </c>
    </row>
    <row r="409" spans="1:30" x14ac:dyDescent="0.3">
      <c r="A409" s="2" t="s">
        <v>340</v>
      </c>
      <c r="B409" s="27" t="s">
        <v>1038</v>
      </c>
      <c r="C409" s="25"/>
      <c r="F409" s="2">
        <v>3.43</v>
      </c>
      <c r="G409" s="26">
        <v>-1</v>
      </c>
      <c r="H409" s="2">
        <v>-1</v>
      </c>
      <c r="AB409">
        <v>2.4565000000000001</v>
      </c>
      <c r="AC409">
        <v>6.7101115083254994</v>
      </c>
      <c r="AD409">
        <v>8</v>
      </c>
    </row>
    <row r="410" spans="1:30" x14ac:dyDescent="0.3">
      <c r="A410" s="2" t="s">
        <v>341</v>
      </c>
      <c r="B410" s="27" t="s">
        <v>1039</v>
      </c>
      <c r="C410" s="25"/>
      <c r="F410" s="2">
        <v>3.5</v>
      </c>
      <c r="G410" s="26">
        <v>-1</v>
      </c>
      <c r="H410" s="2">
        <v>-1</v>
      </c>
      <c r="AB410">
        <v>2.4382608695652168</v>
      </c>
      <c r="AC410">
        <v>6.7311505900961732</v>
      </c>
      <c r="AD410">
        <v>8</v>
      </c>
    </row>
    <row r="411" spans="1:30" x14ac:dyDescent="0.3">
      <c r="A411" s="2" t="s">
        <v>342</v>
      </c>
      <c r="B411" s="27" t="s">
        <v>1040</v>
      </c>
      <c r="C411" s="25"/>
      <c r="F411" s="2">
        <v>3.42</v>
      </c>
      <c r="G411" s="26">
        <v>-1</v>
      </c>
      <c r="H411" s="2">
        <v>-1</v>
      </c>
      <c r="AB411">
        <v>2.4131034482758622</v>
      </c>
      <c r="AC411">
        <v>6.7601700132281373</v>
      </c>
      <c r="AD411">
        <v>8</v>
      </c>
    </row>
    <row r="412" spans="1:30" x14ac:dyDescent="0.3">
      <c r="A412" s="2" t="s">
        <v>343</v>
      </c>
      <c r="B412" s="27" t="s">
        <v>1041</v>
      </c>
      <c r="C412" s="25"/>
      <c r="F412" s="2">
        <v>3.45</v>
      </c>
      <c r="G412" s="26">
        <v>-1</v>
      </c>
      <c r="H412" s="2">
        <v>-1</v>
      </c>
      <c r="AB412">
        <v>2.3965714285714279</v>
      </c>
      <c r="AC412">
        <v>6.7792399198577131</v>
      </c>
      <c r="AD412">
        <v>8</v>
      </c>
    </row>
    <row r="413" spans="1:30" x14ac:dyDescent="0.3">
      <c r="A413" s="2" t="s">
        <v>344</v>
      </c>
      <c r="B413" s="27" t="s">
        <v>1042</v>
      </c>
      <c r="C413" s="25"/>
      <c r="F413" s="2">
        <v>3.42</v>
      </c>
      <c r="G413" s="26">
        <v>-1</v>
      </c>
      <c r="H413" s="2">
        <v>-1</v>
      </c>
      <c r="AB413">
        <v>2.571538461538462</v>
      </c>
      <c r="AC413">
        <v>6.623443246558077</v>
      </c>
      <c r="AD413">
        <v>10</v>
      </c>
    </row>
    <row r="414" spans="1:30" x14ac:dyDescent="0.3">
      <c r="A414" s="2" t="s">
        <v>345</v>
      </c>
      <c r="B414" s="27" t="s">
        <v>1043</v>
      </c>
      <c r="C414" s="25"/>
      <c r="F414" s="2">
        <v>3.39</v>
      </c>
      <c r="G414" s="26">
        <v>-1</v>
      </c>
      <c r="H414" s="2">
        <v>-1</v>
      </c>
      <c r="AB414">
        <v>2.5237500000000002</v>
      </c>
      <c r="AC414">
        <v>6.6699372256848122</v>
      </c>
      <c r="AD414">
        <v>10</v>
      </c>
    </row>
    <row r="415" spans="1:30" x14ac:dyDescent="0.3">
      <c r="A415" s="2" t="s">
        <v>346</v>
      </c>
      <c r="B415" s="27" t="s">
        <v>1044</v>
      </c>
      <c r="C415" s="25"/>
      <c r="F415" s="2">
        <v>3.45</v>
      </c>
      <c r="G415" s="26">
        <v>-1</v>
      </c>
      <c r="H415" s="2">
        <v>-1</v>
      </c>
      <c r="AB415">
        <v>2.4910526315789481</v>
      </c>
      <c r="AC415">
        <v>6.7017488956136306</v>
      </c>
      <c r="AD415">
        <v>10</v>
      </c>
    </row>
    <row r="416" spans="1:30" x14ac:dyDescent="0.3">
      <c r="A416" s="2" t="s">
        <v>347</v>
      </c>
      <c r="B416" s="27" t="s">
        <v>1045</v>
      </c>
      <c r="C416" s="25"/>
      <c r="F416" s="2">
        <v>3.45</v>
      </c>
      <c r="G416" s="26">
        <v>-1</v>
      </c>
      <c r="H416" s="2">
        <v>-1</v>
      </c>
      <c r="AB416">
        <v>2.4672727272727268</v>
      </c>
      <c r="AC416">
        <v>6.7248846555618629</v>
      </c>
      <c r="AD416">
        <v>10</v>
      </c>
    </row>
    <row r="417" spans="1:30" x14ac:dyDescent="0.3">
      <c r="A417" s="2" t="s">
        <v>348</v>
      </c>
      <c r="B417" s="27" t="s">
        <v>1046</v>
      </c>
      <c r="C417" s="25"/>
      <c r="F417" s="2">
        <v>3.41</v>
      </c>
      <c r="G417" s="26">
        <v>-1</v>
      </c>
      <c r="H417" s="2">
        <v>-1</v>
      </c>
      <c r="AB417">
        <v>2.4350000000000001</v>
      </c>
      <c r="AC417">
        <v>6.7562831869201787</v>
      </c>
      <c r="AD417">
        <v>10</v>
      </c>
    </row>
    <row r="418" spans="1:30" x14ac:dyDescent="0.3">
      <c r="A418" s="2" t="s">
        <v>349</v>
      </c>
      <c r="B418" s="27" t="s">
        <v>1047</v>
      </c>
      <c r="C418" s="25"/>
      <c r="F418" s="2">
        <v>3.41</v>
      </c>
      <c r="G418" s="26">
        <v>-1</v>
      </c>
      <c r="H418" s="2">
        <v>-1</v>
      </c>
      <c r="AB418">
        <v>2.4141176470588239</v>
      </c>
      <c r="AC418">
        <v>6.776599883681441</v>
      </c>
      <c r="AD418">
        <v>10</v>
      </c>
    </row>
    <row r="419" spans="1:30" x14ac:dyDescent="0.3">
      <c r="A419" s="2" t="s">
        <v>153</v>
      </c>
      <c r="B419" s="25" t="s">
        <v>799</v>
      </c>
      <c r="C419" s="25"/>
      <c r="F419" s="2">
        <v>3.26</v>
      </c>
      <c r="G419" s="26">
        <v>-1</v>
      </c>
      <c r="H419" s="2">
        <v>-1</v>
      </c>
      <c r="AB419">
        <v>2.7062499999999998</v>
      </c>
      <c r="AC419">
        <v>6.2396022968656872</v>
      </c>
      <c r="AD419">
        <v>20</v>
      </c>
    </row>
    <row r="420" spans="1:30" x14ac:dyDescent="0.3">
      <c r="A420" s="2" t="s">
        <v>64</v>
      </c>
      <c r="B420" s="25" t="s">
        <v>798</v>
      </c>
      <c r="C420" s="25"/>
      <c r="F420" s="2">
        <v>3.5</v>
      </c>
      <c r="G420" s="26">
        <v>-1</v>
      </c>
      <c r="H420" s="2">
        <v>-1</v>
      </c>
      <c r="AB420">
        <v>2.7124999999999999</v>
      </c>
      <c r="AC420">
        <v>6.264025610615688</v>
      </c>
      <c r="AD420">
        <v>20</v>
      </c>
    </row>
    <row r="421" spans="1:30" x14ac:dyDescent="0.3">
      <c r="A421" s="2" t="s">
        <v>4</v>
      </c>
      <c r="B421" s="25" t="s">
        <v>713</v>
      </c>
      <c r="C421" s="25"/>
      <c r="F421" s="2">
        <v>3.54</v>
      </c>
      <c r="G421" s="26" t="s">
        <v>551</v>
      </c>
      <c r="H421" s="2" t="s">
        <v>633</v>
      </c>
      <c r="AB421">
        <v>2.6262500000000002</v>
      </c>
      <c r="AC421">
        <v>5.96680968125</v>
      </c>
      <c r="AD421">
        <v>20</v>
      </c>
    </row>
    <row r="422" spans="1:30" x14ac:dyDescent="0.3">
      <c r="A422" s="2" t="s">
        <v>64</v>
      </c>
      <c r="B422" s="25" t="s">
        <v>798</v>
      </c>
      <c r="C422" s="25"/>
      <c r="F422" s="2">
        <v>3.5</v>
      </c>
      <c r="G422" s="26">
        <v>-1</v>
      </c>
      <c r="H422" s="2">
        <v>-1</v>
      </c>
      <c r="AB422">
        <v>2.7124999999999999</v>
      </c>
      <c r="AC422">
        <v>6.264025610615688</v>
      </c>
      <c r="AD422">
        <v>20</v>
      </c>
    </row>
    <row r="423" spans="1:30" x14ac:dyDescent="0.3">
      <c r="A423" s="2" t="s">
        <v>351</v>
      </c>
      <c r="B423" s="27" t="s">
        <v>1048</v>
      </c>
      <c r="C423" s="25"/>
      <c r="F423" s="2">
        <v>3.45</v>
      </c>
      <c r="G423" s="26">
        <v>-1</v>
      </c>
      <c r="H423" s="2">
        <v>-1</v>
      </c>
      <c r="AB423">
        <v>2.6071428571428572</v>
      </c>
      <c r="AC423">
        <v>6.4376988464407141</v>
      </c>
      <c r="AD423">
        <v>20</v>
      </c>
    </row>
    <row r="424" spans="1:30" x14ac:dyDescent="0.3">
      <c r="A424" s="2" t="s">
        <v>352</v>
      </c>
      <c r="B424" s="27" t="s">
        <v>1049</v>
      </c>
      <c r="C424" s="25"/>
      <c r="F424" s="2">
        <v>3.5</v>
      </c>
      <c r="G424" s="26">
        <v>-1</v>
      </c>
      <c r="H424" s="2">
        <v>-1</v>
      </c>
      <c r="AB424">
        <v>2.5708333333333329</v>
      </c>
      <c r="AC424">
        <v>6.4919128825398751</v>
      </c>
      <c r="AD424">
        <v>20</v>
      </c>
    </row>
    <row r="425" spans="1:30" x14ac:dyDescent="0.3">
      <c r="A425" s="2" t="s">
        <v>353</v>
      </c>
      <c r="B425" s="27" t="s">
        <v>1050</v>
      </c>
      <c r="C425" s="25"/>
      <c r="F425" s="2">
        <v>3.53</v>
      </c>
      <c r="G425" s="26">
        <v>-1</v>
      </c>
      <c r="H425" s="2">
        <v>-1</v>
      </c>
      <c r="AB425">
        <v>2.5425925925925932</v>
      </c>
      <c r="AC425">
        <v>6.5340793550614444</v>
      </c>
      <c r="AD425">
        <v>20</v>
      </c>
    </row>
    <row r="426" spans="1:30" x14ac:dyDescent="0.3">
      <c r="A426" s="2" t="s">
        <v>354</v>
      </c>
      <c r="B426" s="27" t="s">
        <v>1051</v>
      </c>
      <c r="C426" s="25"/>
      <c r="F426" s="2">
        <v>3.5</v>
      </c>
      <c r="G426" s="26">
        <v>-1</v>
      </c>
      <c r="H426" s="2">
        <v>-1</v>
      </c>
      <c r="AB426">
        <v>2.52</v>
      </c>
      <c r="AC426">
        <v>6.5678125330786994</v>
      </c>
      <c r="AD426">
        <v>20</v>
      </c>
    </row>
    <row r="427" spans="1:30" x14ac:dyDescent="0.3">
      <c r="A427" s="2" t="s">
        <v>355</v>
      </c>
      <c r="B427" s="27" t="s">
        <v>1052</v>
      </c>
      <c r="C427" s="25"/>
      <c r="F427" s="2">
        <v>3.47</v>
      </c>
      <c r="G427" s="26">
        <v>-1</v>
      </c>
      <c r="H427" s="2">
        <v>-1</v>
      </c>
      <c r="AB427">
        <v>2.4861111111111112</v>
      </c>
      <c r="AC427">
        <v>6.6184123001045831</v>
      </c>
      <c r="AD427">
        <v>20</v>
      </c>
    </row>
    <row r="428" spans="1:30" x14ac:dyDescent="0.3">
      <c r="A428" s="2" t="s">
        <v>356</v>
      </c>
      <c r="B428" s="27" t="s">
        <v>1053</v>
      </c>
      <c r="C428" s="25"/>
      <c r="F428" s="2">
        <v>3.51</v>
      </c>
      <c r="G428" s="26">
        <v>-1</v>
      </c>
      <c r="H428" s="2">
        <v>-1</v>
      </c>
      <c r="AB428">
        <v>2.461904761904762</v>
      </c>
      <c r="AC428">
        <v>6.6545549908373571</v>
      </c>
      <c r="AD428">
        <v>20</v>
      </c>
    </row>
    <row r="429" spans="1:30" x14ac:dyDescent="0.3">
      <c r="A429" s="2" t="s">
        <v>182</v>
      </c>
      <c r="B429" s="25" t="s">
        <v>821</v>
      </c>
      <c r="C429" s="25"/>
      <c r="F429" s="2">
        <v>3.6</v>
      </c>
      <c r="G429" s="26">
        <v>-1</v>
      </c>
      <c r="H429" s="2">
        <v>-1</v>
      </c>
      <c r="AB429">
        <v>2.521176470588236</v>
      </c>
      <c r="AC429">
        <v>5.6793405594117647</v>
      </c>
      <c r="AD429">
        <v>20</v>
      </c>
    </row>
    <row r="430" spans="1:30" x14ac:dyDescent="0.3">
      <c r="A430" s="2" t="s">
        <v>981</v>
      </c>
      <c r="B430" s="28" t="s">
        <v>983</v>
      </c>
      <c r="C430" s="25"/>
      <c r="F430" s="2">
        <v>3.65</v>
      </c>
      <c r="G430" s="26">
        <v>-1</v>
      </c>
      <c r="H430" s="2">
        <v>-1</v>
      </c>
      <c r="AB430">
        <v>2.6023529411764712</v>
      </c>
      <c r="AC430">
        <v>5.9643402149912346</v>
      </c>
      <c r="AD430">
        <v>20</v>
      </c>
    </row>
    <row r="431" spans="1:30" x14ac:dyDescent="0.3">
      <c r="A431" s="2" t="s">
        <v>982</v>
      </c>
      <c r="B431" s="28" t="s">
        <v>984</v>
      </c>
      <c r="C431" s="25"/>
      <c r="F431" s="2">
        <v>3.58</v>
      </c>
      <c r="G431" s="26">
        <v>-1</v>
      </c>
      <c r="H431" s="2">
        <v>-1</v>
      </c>
      <c r="AB431">
        <v>2.6429411764705879</v>
      </c>
      <c r="AC431">
        <v>6.1068400427809717</v>
      </c>
      <c r="AD431">
        <v>20</v>
      </c>
    </row>
    <row r="432" spans="1:30" x14ac:dyDescent="0.3">
      <c r="A432" s="2" t="s">
        <v>358</v>
      </c>
      <c r="B432" s="25" t="s">
        <v>863</v>
      </c>
      <c r="C432" s="25"/>
      <c r="F432" s="2">
        <v>3.55</v>
      </c>
      <c r="G432" s="26">
        <v>-1</v>
      </c>
      <c r="H432" s="2">
        <v>-1</v>
      </c>
      <c r="AB432">
        <v>2.6835294117647059</v>
      </c>
      <c r="AC432">
        <v>6.2493398705707062</v>
      </c>
      <c r="AD432">
        <v>20</v>
      </c>
    </row>
    <row r="433" spans="1:30" x14ac:dyDescent="0.3">
      <c r="A433" s="2" t="s">
        <v>144</v>
      </c>
      <c r="B433" s="25" t="s">
        <v>791</v>
      </c>
      <c r="C433" s="25"/>
      <c r="F433" s="2">
        <v>4.3600000000000003</v>
      </c>
      <c r="G433" s="26">
        <v>-1</v>
      </c>
      <c r="H433" s="2">
        <v>-1</v>
      </c>
      <c r="AB433">
        <v>2.7654545454545461</v>
      </c>
      <c r="AC433">
        <v>6.4215922727137267</v>
      </c>
      <c r="AD433">
        <v>14</v>
      </c>
    </row>
    <row r="434" spans="1:30" x14ac:dyDescent="0.3">
      <c r="A434" s="2" t="s">
        <v>360</v>
      </c>
      <c r="B434" s="25" t="s">
        <v>864</v>
      </c>
      <c r="C434" s="25"/>
      <c r="F434" s="2">
        <v>4.49</v>
      </c>
      <c r="G434" s="26">
        <v>-1</v>
      </c>
      <c r="H434" s="2">
        <v>-1</v>
      </c>
      <c r="AB434">
        <v>2.6545454545454539</v>
      </c>
      <c r="AC434">
        <v>6.0423528007272722</v>
      </c>
      <c r="AD434">
        <v>14</v>
      </c>
    </row>
    <row r="435" spans="1:30" x14ac:dyDescent="0.3">
      <c r="A435" s="2" t="s">
        <v>145</v>
      </c>
      <c r="B435" s="25" t="s">
        <v>792</v>
      </c>
      <c r="C435" s="25"/>
      <c r="F435" s="2">
        <v>4.38</v>
      </c>
      <c r="G435" s="26">
        <v>-1</v>
      </c>
      <c r="H435" s="2">
        <v>-1</v>
      </c>
      <c r="AB435">
        <v>2.649999999999999</v>
      </c>
      <c r="AC435">
        <v>6.0276818459090906</v>
      </c>
      <c r="AD435">
        <v>14</v>
      </c>
    </row>
    <row r="436" spans="1:30" x14ac:dyDescent="0.3">
      <c r="A436" s="2" t="s">
        <v>361</v>
      </c>
      <c r="B436" s="25" t="s">
        <v>865</v>
      </c>
      <c r="C436" s="25"/>
      <c r="F436" s="2">
        <v>4.38</v>
      </c>
      <c r="G436" s="26">
        <v>-1</v>
      </c>
      <c r="H436" s="2">
        <v>-1</v>
      </c>
      <c r="AB436">
        <v>2.64</v>
      </c>
      <c r="AC436">
        <v>5.9892781936363626</v>
      </c>
      <c r="AD436">
        <v>14</v>
      </c>
    </row>
    <row r="437" spans="1:30" x14ac:dyDescent="0.3">
      <c r="A437" s="2" t="s">
        <v>12</v>
      </c>
      <c r="B437" s="25" t="s">
        <v>721</v>
      </c>
      <c r="C437" s="25"/>
      <c r="F437" s="2">
        <v>4.54</v>
      </c>
      <c r="G437" s="26">
        <v>-1</v>
      </c>
      <c r="H437" s="2">
        <v>-1</v>
      </c>
      <c r="AB437">
        <v>2.64</v>
      </c>
      <c r="AC437">
        <v>5.9811382595454541</v>
      </c>
      <c r="AD437">
        <v>14</v>
      </c>
    </row>
    <row r="438" spans="1:30" x14ac:dyDescent="0.3">
      <c r="A438" s="2" t="s">
        <v>146</v>
      </c>
      <c r="B438" s="25" t="s">
        <v>793</v>
      </c>
      <c r="C438" s="25"/>
      <c r="F438" s="2">
        <v>4.4000000000000004</v>
      </c>
      <c r="G438" s="26">
        <v>-1</v>
      </c>
      <c r="H438" s="2">
        <v>-1</v>
      </c>
      <c r="AB438">
        <v>2.6372727272727272</v>
      </c>
      <c r="AC438">
        <v>5.967615153519545</v>
      </c>
      <c r="AD438">
        <v>14</v>
      </c>
    </row>
    <row r="439" spans="1:30" x14ac:dyDescent="0.3">
      <c r="A439" s="2" t="s">
        <v>64</v>
      </c>
      <c r="B439" s="25" t="s">
        <v>798</v>
      </c>
      <c r="C439" s="25"/>
      <c r="F439" s="2">
        <v>3.5</v>
      </c>
      <c r="G439" s="26">
        <v>-1</v>
      </c>
      <c r="H439" s="2">
        <v>-1</v>
      </c>
      <c r="AB439">
        <v>2.7124999999999999</v>
      </c>
      <c r="AC439">
        <v>6.264025610615688</v>
      </c>
      <c r="AD439">
        <v>20</v>
      </c>
    </row>
    <row r="440" spans="1:30" x14ac:dyDescent="0.3">
      <c r="A440" s="2" t="s">
        <v>371</v>
      </c>
      <c r="B440" s="27" t="s">
        <v>1054</v>
      </c>
      <c r="C440" s="25"/>
      <c r="F440" s="2">
        <v>3.62</v>
      </c>
      <c r="G440" s="26">
        <v>-1</v>
      </c>
      <c r="H440" s="2">
        <v>-1</v>
      </c>
      <c r="AB440">
        <v>2.5262500000000001</v>
      </c>
      <c r="AC440">
        <v>6.6075924153816246</v>
      </c>
      <c r="AD440">
        <v>20</v>
      </c>
    </row>
    <row r="441" spans="1:30" x14ac:dyDescent="0.3">
      <c r="A441" s="2" t="s">
        <v>352</v>
      </c>
      <c r="B441" s="27" t="s">
        <v>1055</v>
      </c>
      <c r="C441" s="25"/>
      <c r="F441" s="2">
        <v>3.5</v>
      </c>
      <c r="G441" s="26">
        <v>-1</v>
      </c>
      <c r="H441" s="2">
        <v>-1</v>
      </c>
      <c r="AB441">
        <v>2.6055999999999999</v>
      </c>
      <c r="AC441">
        <v>6.5338195732382802</v>
      </c>
      <c r="AD441">
        <v>22</v>
      </c>
    </row>
    <row r="442" spans="1:30" x14ac:dyDescent="0.3">
      <c r="A442" s="2" t="s">
        <v>363</v>
      </c>
      <c r="B442" s="25" t="s">
        <v>866</v>
      </c>
      <c r="C442" s="25"/>
      <c r="F442" s="2">
        <v>3.44</v>
      </c>
      <c r="G442" s="26">
        <v>-1</v>
      </c>
      <c r="H442" s="2">
        <v>-1</v>
      </c>
      <c r="AB442">
        <v>2.7137500000000001</v>
      </c>
      <c r="AC442">
        <v>6.1913913437406878</v>
      </c>
      <c r="AD442">
        <v>20</v>
      </c>
    </row>
    <row r="443" spans="1:30" x14ac:dyDescent="0.3">
      <c r="A443" s="2" t="s">
        <v>364</v>
      </c>
      <c r="B443" s="27" t="s">
        <v>1056</v>
      </c>
      <c r="C443" s="25"/>
      <c r="F443" s="2">
        <v>3.39</v>
      </c>
      <c r="G443" s="26">
        <v>-1</v>
      </c>
      <c r="H443" s="2">
        <v>-1</v>
      </c>
      <c r="AB443">
        <v>2.5753846153846149</v>
      </c>
      <c r="AC443">
        <v>6.5020131619541548</v>
      </c>
      <c r="AD443">
        <v>20</v>
      </c>
    </row>
    <row r="444" spans="1:30" x14ac:dyDescent="0.3">
      <c r="A444" s="2" t="s">
        <v>365</v>
      </c>
      <c r="B444" s="27" t="s">
        <v>1057</v>
      </c>
      <c r="C444" s="25"/>
      <c r="F444" s="2">
        <v>3.41</v>
      </c>
      <c r="G444" s="26">
        <v>-1</v>
      </c>
      <c r="H444" s="2">
        <v>-1</v>
      </c>
      <c r="AB444">
        <v>2.6063999999999998</v>
      </c>
      <c r="AC444">
        <v>6.4873336424382799</v>
      </c>
      <c r="AD444">
        <v>22</v>
      </c>
    </row>
    <row r="445" spans="1:30" x14ac:dyDescent="0.3">
      <c r="A445" s="2" t="s">
        <v>64</v>
      </c>
      <c r="B445" s="25" t="s">
        <v>798</v>
      </c>
      <c r="C445" s="25"/>
      <c r="F445" s="2">
        <v>3.49</v>
      </c>
      <c r="G445" s="26">
        <v>-1</v>
      </c>
      <c r="H445" s="2">
        <v>-1</v>
      </c>
      <c r="AB445">
        <v>2.7124999999999999</v>
      </c>
      <c r="AC445">
        <v>6.264025610615688</v>
      </c>
      <c r="AD445">
        <v>20</v>
      </c>
    </row>
    <row r="446" spans="1:30" x14ac:dyDescent="0.3">
      <c r="A446" s="2" t="s">
        <v>368</v>
      </c>
      <c r="B446" s="27" t="s">
        <v>1058</v>
      </c>
      <c r="C446" s="25"/>
      <c r="F446" s="2">
        <v>3.56</v>
      </c>
      <c r="G446" s="26">
        <v>-1</v>
      </c>
      <c r="H446" s="2">
        <v>-1</v>
      </c>
      <c r="AB446">
        <v>2.588636363636363</v>
      </c>
      <c r="AC446">
        <v>6.4712814579593632</v>
      </c>
      <c r="AD446">
        <v>20</v>
      </c>
    </row>
    <row r="447" spans="1:30" x14ac:dyDescent="0.3">
      <c r="A447" s="2" t="s">
        <v>369</v>
      </c>
      <c r="B447" s="27" t="s">
        <v>1059</v>
      </c>
      <c r="C447" s="25"/>
      <c r="F447" s="2">
        <v>3.6</v>
      </c>
      <c r="G447" s="26">
        <v>-1</v>
      </c>
      <c r="H447" s="2">
        <v>-1</v>
      </c>
      <c r="AB447">
        <v>2.556</v>
      </c>
      <c r="AC447">
        <v>6.5192970192323214</v>
      </c>
      <c r="AD447">
        <v>20</v>
      </c>
    </row>
    <row r="448" spans="1:30" x14ac:dyDescent="0.3">
      <c r="A448" s="2" t="s">
        <v>370</v>
      </c>
      <c r="B448" s="27" t="s">
        <v>1060</v>
      </c>
      <c r="C448" s="25"/>
      <c r="F448" s="2">
        <v>3.55</v>
      </c>
      <c r="G448" s="26">
        <v>-1</v>
      </c>
      <c r="H448" s="2">
        <v>-1</v>
      </c>
      <c r="AB448">
        <v>2.530357142857143</v>
      </c>
      <c r="AC448">
        <v>6.5570235316610717</v>
      </c>
      <c r="AD448">
        <v>20</v>
      </c>
    </row>
    <row r="449" spans="1:30" x14ac:dyDescent="0.3">
      <c r="A449" s="2" t="s">
        <v>371</v>
      </c>
      <c r="B449" s="27" t="s">
        <v>1061</v>
      </c>
      <c r="C449" s="25"/>
      <c r="F449" s="2">
        <v>3.62</v>
      </c>
      <c r="G449" s="26">
        <v>-1</v>
      </c>
      <c r="H449" s="2">
        <v>-1</v>
      </c>
      <c r="AB449">
        <v>2.5096774193548388</v>
      </c>
      <c r="AC449">
        <v>6.587448138458452</v>
      </c>
      <c r="AD449">
        <v>20</v>
      </c>
    </row>
    <row r="450" spans="1:30" x14ac:dyDescent="0.3">
      <c r="A450" s="2" t="s">
        <v>372</v>
      </c>
      <c r="B450" s="27" t="s">
        <v>1062</v>
      </c>
      <c r="C450" s="25"/>
      <c r="F450" s="2">
        <v>3.55</v>
      </c>
      <c r="G450" s="26">
        <v>-1</v>
      </c>
      <c r="H450" s="2">
        <v>-1</v>
      </c>
      <c r="AB450">
        <v>2.478378378378379</v>
      </c>
      <c r="AC450">
        <v>6.6334961919896216</v>
      </c>
      <c r="AD450">
        <v>20</v>
      </c>
    </row>
    <row r="451" spans="1:30" x14ac:dyDescent="0.3">
      <c r="A451" s="2" t="s">
        <v>373</v>
      </c>
      <c r="B451" s="27" t="s">
        <v>1063</v>
      </c>
      <c r="C451" s="25"/>
      <c r="F451" s="2">
        <v>2.6</v>
      </c>
      <c r="G451" s="26">
        <v>-1</v>
      </c>
      <c r="H451" s="2">
        <v>-1</v>
      </c>
      <c r="AB451">
        <v>2.4558139534883718</v>
      </c>
      <c r="AC451">
        <v>6.6666936259306979</v>
      </c>
      <c r="AD451">
        <v>20</v>
      </c>
    </row>
    <row r="452" spans="1:30" x14ac:dyDescent="0.3">
      <c r="A452" s="2" t="s">
        <v>358</v>
      </c>
      <c r="B452" s="25" t="s">
        <v>863</v>
      </c>
      <c r="C452" s="25"/>
      <c r="F452" s="2">
        <v>3.44</v>
      </c>
      <c r="G452" s="26">
        <v>-1</v>
      </c>
      <c r="H452" s="2">
        <v>-1</v>
      </c>
      <c r="AB452">
        <v>2.6835294117647059</v>
      </c>
      <c r="AC452">
        <v>6.2493398705707062</v>
      </c>
      <c r="AD452">
        <v>20</v>
      </c>
    </row>
    <row r="453" spans="1:30" x14ac:dyDescent="0.3">
      <c r="A453" s="2" t="s">
        <v>374</v>
      </c>
      <c r="B453" s="27" t="s">
        <v>1064</v>
      </c>
      <c r="C453" s="25"/>
      <c r="F453" s="2">
        <v>3.34</v>
      </c>
      <c r="G453" s="26">
        <v>-1</v>
      </c>
      <c r="H453" s="2">
        <v>-1</v>
      </c>
      <c r="AB453">
        <v>2.609130434782609</v>
      </c>
      <c r="AC453">
        <v>6.4538308176133041</v>
      </c>
      <c r="AD453">
        <v>20</v>
      </c>
    </row>
    <row r="454" spans="1:30" x14ac:dyDescent="0.3">
      <c r="A454" s="2" t="s">
        <v>375</v>
      </c>
      <c r="B454" s="27" t="s">
        <v>1056</v>
      </c>
      <c r="C454" s="25"/>
      <c r="F454" s="2">
        <v>3.39</v>
      </c>
      <c r="G454" s="26">
        <v>-1</v>
      </c>
      <c r="H454" s="2">
        <v>-1</v>
      </c>
      <c r="AB454">
        <v>2.5753846153846149</v>
      </c>
      <c r="AC454">
        <v>6.5020131619541548</v>
      </c>
      <c r="AD454">
        <v>20</v>
      </c>
    </row>
    <row r="455" spans="1:30" x14ac:dyDescent="0.3">
      <c r="A455" s="2" t="s">
        <v>376</v>
      </c>
      <c r="B455" s="27" t="s">
        <v>1065</v>
      </c>
      <c r="C455" s="25"/>
      <c r="F455" s="2">
        <v>3.4</v>
      </c>
      <c r="G455" s="26">
        <v>-1</v>
      </c>
      <c r="H455" s="2">
        <v>-1</v>
      </c>
      <c r="AB455">
        <v>2.5486206896551722</v>
      </c>
      <c r="AC455">
        <v>6.5402267453968976</v>
      </c>
      <c r="AD455">
        <v>20</v>
      </c>
    </row>
    <row r="456" spans="1:30" x14ac:dyDescent="0.3">
      <c r="A456" s="2" t="s">
        <v>377</v>
      </c>
      <c r="B456" s="27" t="s">
        <v>1066</v>
      </c>
      <c r="C456" s="25"/>
      <c r="F456" s="2">
        <v>3.42</v>
      </c>
      <c r="G456" s="26">
        <v>-1</v>
      </c>
      <c r="H456" s="2">
        <v>-1</v>
      </c>
      <c r="AB456">
        <v>2.526875</v>
      </c>
      <c r="AC456">
        <v>6.5712752819441249</v>
      </c>
      <c r="AD456">
        <v>20</v>
      </c>
    </row>
    <row r="457" spans="1:30" x14ac:dyDescent="0.3">
      <c r="A457" s="2" t="s">
        <v>378</v>
      </c>
      <c r="B457" s="27" t="s">
        <v>1067</v>
      </c>
      <c r="C457" s="25"/>
      <c r="F457" s="2">
        <v>3.41</v>
      </c>
      <c r="G457" s="26">
        <v>-1</v>
      </c>
      <c r="H457" s="2">
        <v>-1</v>
      </c>
      <c r="AB457">
        <v>2.4936842105263159</v>
      </c>
      <c r="AC457">
        <v>6.6186651535162104</v>
      </c>
      <c r="AD457">
        <v>20</v>
      </c>
    </row>
    <row r="458" spans="1:30" x14ac:dyDescent="0.3">
      <c r="A458" s="2" t="s">
        <v>379</v>
      </c>
      <c r="B458" s="27" t="s">
        <v>1068</v>
      </c>
      <c r="C458" s="25"/>
      <c r="F458" s="2">
        <v>3.4</v>
      </c>
      <c r="G458" s="26">
        <v>-1</v>
      </c>
      <c r="H458" s="2">
        <v>-1</v>
      </c>
      <c r="AB458">
        <v>2.4695454545454538</v>
      </c>
      <c r="AC458">
        <v>6.6531305146595452</v>
      </c>
      <c r="AD458">
        <v>20</v>
      </c>
    </row>
    <row r="459" spans="1:30" x14ac:dyDescent="0.3">
      <c r="A459" s="2" t="s">
        <v>380</v>
      </c>
      <c r="B459" s="27" t="s">
        <v>1069</v>
      </c>
      <c r="C459" s="25"/>
      <c r="F459" s="2">
        <v>3.33</v>
      </c>
      <c r="G459" s="26">
        <v>-1</v>
      </c>
      <c r="H459" s="2">
        <v>-1</v>
      </c>
      <c r="AB459">
        <v>2.645909090909091</v>
      </c>
      <c r="AC459">
        <v>6.4349594388752269</v>
      </c>
      <c r="AD459">
        <v>22</v>
      </c>
    </row>
    <row r="460" spans="1:30" x14ac:dyDescent="0.3">
      <c r="A460" s="2" t="s">
        <v>381</v>
      </c>
      <c r="B460" s="27" t="s">
        <v>1057</v>
      </c>
      <c r="C460" s="25"/>
      <c r="F460" s="2">
        <v>3.41</v>
      </c>
      <c r="G460" s="26">
        <v>-1</v>
      </c>
      <c r="H460" s="2">
        <v>-1</v>
      </c>
      <c r="AB460">
        <v>2.6063999999999998</v>
      </c>
      <c r="AC460">
        <v>6.4873336424382799</v>
      </c>
      <c r="AD460">
        <v>22</v>
      </c>
    </row>
    <row r="461" spans="1:30" x14ac:dyDescent="0.3">
      <c r="A461" s="2" t="s">
        <v>382</v>
      </c>
      <c r="B461" s="27" t="s">
        <v>1070</v>
      </c>
      <c r="C461" s="25"/>
      <c r="F461" s="2">
        <v>3.38</v>
      </c>
      <c r="G461" s="26">
        <v>-1</v>
      </c>
      <c r="H461" s="2">
        <v>-1</v>
      </c>
      <c r="AB461">
        <v>2.5753571428571429</v>
      </c>
      <c r="AC461">
        <v>6.5284848023806781</v>
      </c>
      <c r="AD461">
        <v>22</v>
      </c>
    </row>
    <row r="462" spans="1:30" x14ac:dyDescent="0.3">
      <c r="A462" s="2" t="s">
        <v>383</v>
      </c>
      <c r="B462" s="27" t="s">
        <v>1071</v>
      </c>
      <c r="C462" s="25"/>
      <c r="F462" s="2">
        <v>3.4</v>
      </c>
      <c r="G462" s="26">
        <v>-1</v>
      </c>
      <c r="H462" s="2">
        <v>-1</v>
      </c>
      <c r="AB462">
        <v>2.5503225806451608</v>
      </c>
      <c r="AC462">
        <v>6.5616712216890649</v>
      </c>
      <c r="AD462">
        <v>22</v>
      </c>
    </row>
    <row r="463" spans="1:30" x14ac:dyDescent="0.3">
      <c r="A463" s="2" t="s">
        <v>384</v>
      </c>
      <c r="B463" s="27" t="s">
        <v>1072</v>
      </c>
      <c r="C463" s="25"/>
      <c r="F463" s="2">
        <v>3.4</v>
      </c>
      <c r="G463" s="26">
        <v>-1</v>
      </c>
      <c r="H463" s="2">
        <v>-1</v>
      </c>
      <c r="AB463">
        <v>2.512432432432433</v>
      </c>
      <c r="AC463">
        <v>6.6118993157774328</v>
      </c>
      <c r="AD463">
        <v>22</v>
      </c>
    </row>
    <row r="464" spans="1:30" x14ac:dyDescent="0.3">
      <c r="A464" s="2" t="s">
        <v>385</v>
      </c>
      <c r="B464" s="27" t="s">
        <v>1073</v>
      </c>
      <c r="C464" s="25"/>
      <c r="F464" s="2">
        <v>3.38</v>
      </c>
      <c r="G464" s="26">
        <v>-1</v>
      </c>
      <c r="H464" s="2">
        <v>-1</v>
      </c>
      <c r="AB464">
        <v>2.485116279069767</v>
      </c>
      <c r="AC464">
        <v>6.6481102673295114</v>
      </c>
      <c r="AD464">
        <v>0</v>
      </c>
    </row>
    <row r="465" spans="1:30" x14ac:dyDescent="0.3">
      <c r="A465" s="2" t="s">
        <v>387</v>
      </c>
      <c r="B465" s="25" t="s">
        <v>867</v>
      </c>
      <c r="C465" s="25"/>
      <c r="F465" s="2">
        <v>3.47</v>
      </c>
      <c r="G465" s="26">
        <v>-1</v>
      </c>
      <c r="H465" s="2">
        <v>-1</v>
      </c>
      <c r="AB465">
        <v>2.6882352941176468</v>
      </c>
      <c r="AC465">
        <v>6.2192249941001183</v>
      </c>
      <c r="AD465">
        <v>20</v>
      </c>
    </row>
    <row r="466" spans="1:30" x14ac:dyDescent="0.3">
      <c r="A466" s="2" t="s">
        <v>388</v>
      </c>
      <c r="B466" s="27" t="s">
        <v>1074</v>
      </c>
      <c r="C466" s="25"/>
      <c r="F466" s="2">
        <v>3.4</v>
      </c>
      <c r="G466" s="26">
        <v>-1</v>
      </c>
      <c r="H466" s="2">
        <v>-1</v>
      </c>
      <c r="AB466">
        <v>2.5760869565217388</v>
      </c>
      <c r="AC466">
        <v>6.4291568349981301</v>
      </c>
      <c r="AD466">
        <v>20</v>
      </c>
    </row>
    <row r="467" spans="1:30" x14ac:dyDescent="0.3">
      <c r="A467" s="2" t="s">
        <v>389</v>
      </c>
      <c r="B467" s="27" t="s">
        <v>1075</v>
      </c>
      <c r="C467" s="25"/>
      <c r="F467" s="2">
        <v>3.32</v>
      </c>
      <c r="G467" s="26">
        <v>-1</v>
      </c>
      <c r="H467" s="2">
        <v>-1</v>
      </c>
      <c r="AB467">
        <v>2.546153846153846</v>
      </c>
      <c r="AC467">
        <v>6.4801861773330387</v>
      </c>
      <c r="AD467">
        <v>20</v>
      </c>
    </row>
    <row r="468" spans="1:30" x14ac:dyDescent="0.3">
      <c r="A468" s="2" t="s">
        <v>390</v>
      </c>
      <c r="B468" s="27" t="s">
        <v>1076</v>
      </c>
      <c r="C468" s="25"/>
      <c r="F468" s="2">
        <v>3.33</v>
      </c>
      <c r="G468" s="26">
        <v>-1</v>
      </c>
      <c r="H468" s="2">
        <v>-1</v>
      </c>
      <c r="AB468">
        <v>2.522413793103448</v>
      </c>
      <c r="AC468">
        <v>6.5206577247021036</v>
      </c>
      <c r="AD468">
        <v>20</v>
      </c>
    </row>
    <row r="469" spans="1:30" x14ac:dyDescent="0.3">
      <c r="A469" s="2" t="s">
        <v>391</v>
      </c>
      <c r="B469" s="27" t="s">
        <v>1077</v>
      </c>
      <c r="C469" s="25"/>
      <c r="F469" s="2">
        <v>3.33</v>
      </c>
      <c r="G469" s="26">
        <v>-1</v>
      </c>
      <c r="H469" s="2">
        <v>-1</v>
      </c>
      <c r="AB469">
        <v>2.5031249999999998</v>
      </c>
      <c r="AC469">
        <v>6.5535408569394704</v>
      </c>
      <c r="AD469">
        <v>20</v>
      </c>
    </row>
    <row r="470" spans="1:30" x14ac:dyDescent="0.3">
      <c r="A470" s="2" t="s">
        <v>392</v>
      </c>
      <c r="B470" s="27" t="s">
        <v>1078</v>
      </c>
      <c r="C470" s="25"/>
      <c r="F470" s="2">
        <v>3.35</v>
      </c>
      <c r="G470" s="26">
        <v>-1</v>
      </c>
      <c r="H470" s="2">
        <v>-1</v>
      </c>
      <c r="AB470">
        <v>2.473684210526315</v>
      </c>
      <c r="AC470">
        <v>6.6037309008807101</v>
      </c>
      <c r="AD470">
        <v>20</v>
      </c>
    </row>
    <row r="471" spans="1:30" x14ac:dyDescent="0.3">
      <c r="A471" s="2" t="s">
        <v>393</v>
      </c>
      <c r="B471" s="27" t="s">
        <v>1079</v>
      </c>
      <c r="C471" s="25"/>
      <c r="F471" s="2">
        <v>3.36</v>
      </c>
      <c r="G471" s="26">
        <v>-1</v>
      </c>
      <c r="H471" s="2">
        <v>-1</v>
      </c>
      <c r="AB471">
        <v>2.4522727272727272</v>
      </c>
      <c r="AC471">
        <v>6.6402327510197949</v>
      </c>
      <c r="AD471">
        <v>20</v>
      </c>
    </row>
    <row r="472" spans="1:30" x14ac:dyDescent="0.3">
      <c r="A472" s="2" t="s">
        <v>394</v>
      </c>
      <c r="B472" s="27" t="s">
        <v>1080</v>
      </c>
      <c r="C472" s="25"/>
      <c r="F472" s="2">
        <v>3.33</v>
      </c>
      <c r="G472" s="26">
        <v>-1</v>
      </c>
      <c r="H472" s="2">
        <v>-1</v>
      </c>
      <c r="AB472">
        <v>2.63</v>
      </c>
      <c r="AC472">
        <v>6.444942219787217</v>
      </c>
      <c r="AD472">
        <v>22</v>
      </c>
    </row>
    <row r="473" spans="1:30" x14ac:dyDescent="0.3">
      <c r="A473" s="2" t="s">
        <v>395</v>
      </c>
      <c r="B473" s="27" t="s">
        <v>1081</v>
      </c>
      <c r="C473" s="25"/>
      <c r="F473" s="2">
        <v>3.33</v>
      </c>
      <c r="G473" s="26">
        <v>-1</v>
      </c>
      <c r="H473" s="2">
        <v>-1</v>
      </c>
      <c r="AB473">
        <v>2.5938461538461541</v>
      </c>
      <c r="AC473">
        <v>6.4941501715695384</v>
      </c>
      <c r="AD473">
        <v>22</v>
      </c>
    </row>
    <row r="474" spans="1:30" x14ac:dyDescent="0.3">
      <c r="A474" s="2" t="s">
        <v>396</v>
      </c>
      <c r="B474" s="27" t="s">
        <v>1082</v>
      </c>
      <c r="C474" s="25"/>
      <c r="F474" s="2">
        <v>3.32</v>
      </c>
      <c r="G474" s="26">
        <v>-1</v>
      </c>
      <c r="H474" s="2">
        <v>-1</v>
      </c>
      <c r="AB474">
        <v>2.5651724137931029</v>
      </c>
      <c r="AC474">
        <v>6.53317716781069</v>
      </c>
      <c r="AD474">
        <v>22</v>
      </c>
    </row>
    <row r="475" spans="1:30" x14ac:dyDescent="0.3">
      <c r="A475" s="2" t="s">
        <v>397</v>
      </c>
      <c r="B475" s="27" t="s">
        <v>1083</v>
      </c>
      <c r="C475" s="25"/>
      <c r="F475" s="2">
        <v>3.33</v>
      </c>
      <c r="G475" s="26">
        <v>-1</v>
      </c>
      <c r="H475" s="2">
        <v>-1</v>
      </c>
      <c r="AB475">
        <v>2.5418750000000001</v>
      </c>
      <c r="AC475">
        <v>6.5648866022566246</v>
      </c>
      <c r="AD475">
        <v>22</v>
      </c>
    </row>
    <row r="476" spans="1:30" x14ac:dyDescent="0.3">
      <c r="A476" s="2" t="s">
        <v>398</v>
      </c>
      <c r="B476" s="27" t="s">
        <v>1084</v>
      </c>
      <c r="C476" s="25"/>
      <c r="F476" s="2">
        <v>3.35</v>
      </c>
      <c r="G476" s="26">
        <v>-1</v>
      </c>
      <c r="H476" s="2">
        <v>-1</v>
      </c>
      <c r="AB476">
        <v>2.5063157894736841</v>
      </c>
      <c r="AC476">
        <v>6.6132852127267361</v>
      </c>
      <c r="AD476">
        <v>22</v>
      </c>
    </row>
    <row r="477" spans="1:30" x14ac:dyDescent="0.3">
      <c r="A477" s="2" t="s">
        <v>399</v>
      </c>
      <c r="B477" s="27" t="s">
        <v>1085</v>
      </c>
      <c r="C477" s="25"/>
      <c r="F477" s="2">
        <v>3.36</v>
      </c>
      <c r="G477" s="26">
        <v>-1</v>
      </c>
      <c r="H477" s="2">
        <v>-1</v>
      </c>
      <c r="AB477">
        <v>2.480454545454545</v>
      </c>
      <c r="AC477">
        <v>6.6484842021595449</v>
      </c>
      <c r="AD477">
        <v>22</v>
      </c>
    </row>
    <row r="478" spans="1:30" x14ac:dyDescent="0.3">
      <c r="A478" s="2" t="s">
        <v>401</v>
      </c>
      <c r="B478" s="27" t="s">
        <v>1086</v>
      </c>
      <c r="C478" s="25"/>
      <c r="F478" s="2">
        <v>3.29</v>
      </c>
      <c r="G478" s="26">
        <v>-1</v>
      </c>
      <c r="H478" s="2">
        <v>-1</v>
      </c>
      <c r="AB478">
        <v>2.6891666666666669</v>
      </c>
      <c r="AC478">
        <v>6.2990365295585002</v>
      </c>
      <c r="AD478">
        <v>26</v>
      </c>
    </row>
    <row r="479" spans="1:30" x14ac:dyDescent="0.3">
      <c r="A479" s="2" t="s">
        <v>402</v>
      </c>
      <c r="B479" s="27" t="s">
        <v>1087</v>
      </c>
      <c r="C479" s="25"/>
      <c r="F479" s="2">
        <v>3.17</v>
      </c>
      <c r="G479" s="26">
        <v>-1</v>
      </c>
      <c r="H479" s="2">
        <v>-1</v>
      </c>
      <c r="AB479">
        <v>2.6647272727272728</v>
      </c>
      <c r="AC479">
        <v>6.4638943890893454</v>
      </c>
      <c r="AD479">
        <v>26</v>
      </c>
    </row>
    <row r="480" spans="1:30" x14ac:dyDescent="0.3">
      <c r="A480" s="2" t="s">
        <v>403</v>
      </c>
      <c r="B480" s="27" t="s">
        <v>1088</v>
      </c>
      <c r="C480" s="25"/>
      <c r="F480" s="2">
        <v>3.19</v>
      </c>
      <c r="G480" s="26">
        <v>-1</v>
      </c>
      <c r="H480" s="2">
        <v>-1</v>
      </c>
      <c r="AB480">
        <v>2.620645161290323</v>
      </c>
      <c r="AC480">
        <v>6.4654289883277096</v>
      </c>
      <c r="AD480">
        <v>26</v>
      </c>
    </row>
    <row r="481" spans="1:30" x14ac:dyDescent="0.3">
      <c r="A481" s="2" t="s">
        <v>404</v>
      </c>
      <c r="B481" s="27" t="s">
        <v>1089</v>
      </c>
      <c r="C481" s="25"/>
      <c r="F481" s="2">
        <v>3.19</v>
      </c>
      <c r="G481" s="26">
        <v>-1</v>
      </c>
      <c r="H481" s="2">
        <v>-1</v>
      </c>
      <c r="AB481">
        <v>2.5938235294117651</v>
      </c>
      <c r="AC481">
        <v>6.5012509424665001</v>
      </c>
      <c r="AD481">
        <v>26</v>
      </c>
    </row>
    <row r="482" spans="1:30" x14ac:dyDescent="0.3">
      <c r="A482" s="2" t="s">
        <v>405</v>
      </c>
      <c r="B482" s="27" t="s">
        <v>1090</v>
      </c>
      <c r="C482" s="25"/>
      <c r="F482" s="2">
        <v>3.17</v>
      </c>
      <c r="G482" s="26">
        <v>-1</v>
      </c>
      <c r="H482" s="2">
        <v>-1</v>
      </c>
      <c r="AB482">
        <v>2.571351351351352</v>
      </c>
      <c r="AC482">
        <v>6.5312639310692706</v>
      </c>
      <c r="AD482">
        <v>26</v>
      </c>
    </row>
    <row r="483" spans="1:30" x14ac:dyDescent="0.3">
      <c r="A483" s="2" t="s">
        <v>406</v>
      </c>
      <c r="B483" s="27" t="s">
        <v>1091</v>
      </c>
      <c r="C483" s="25"/>
      <c r="F483" s="2">
        <v>3.15</v>
      </c>
      <c r="G483" s="26">
        <v>-1</v>
      </c>
      <c r="H483" s="2">
        <v>-1</v>
      </c>
      <c r="AB483">
        <v>2.5358139534883719</v>
      </c>
      <c r="AC483">
        <v>6.5787263316503957</v>
      </c>
      <c r="AD483">
        <v>26</v>
      </c>
    </row>
    <row r="484" spans="1:30" x14ac:dyDescent="0.3">
      <c r="A484" s="2" t="s">
        <v>407</v>
      </c>
      <c r="B484" s="27" t="s">
        <v>1092</v>
      </c>
      <c r="C484" s="25"/>
      <c r="F484" s="2">
        <v>3.15</v>
      </c>
      <c r="G484" s="26">
        <v>-1</v>
      </c>
      <c r="H484" s="2">
        <v>-1</v>
      </c>
      <c r="AB484">
        <v>2.5089795918367348</v>
      </c>
      <c r="AC484">
        <v>6.6145652871912439</v>
      </c>
      <c r="AD484">
        <v>26</v>
      </c>
    </row>
    <row r="485" spans="1:30" x14ac:dyDescent="0.3">
      <c r="A485" s="2" t="s">
        <v>387</v>
      </c>
      <c r="B485" s="25" t="s">
        <v>867</v>
      </c>
      <c r="C485" s="25"/>
      <c r="F485" s="2">
        <v>3.46</v>
      </c>
      <c r="G485" s="26">
        <v>-1</v>
      </c>
      <c r="H485" s="2">
        <v>-1</v>
      </c>
      <c r="AB485">
        <v>2.6882352941176468</v>
      </c>
      <c r="AC485">
        <v>6.2192249941001183</v>
      </c>
      <c r="AD485">
        <v>20</v>
      </c>
    </row>
    <row r="486" spans="1:30" x14ac:dyDescent="0.3">
      <c r="A486" s="2" t="s">
        <v>391</v>
      </c>
      <c r="B486" s="27" t="s">
        <v>1093</v>
      </c>
      <c r="C486" s="25"/>
      <c r="F486" s="2">
        <v>3.58</v>
      </c>
      <c r="G486" s="26">
        <v>-1</v>
      </c>
      <c r="H486" s="2">
        <v>-1</v>
      </c>
      <c r="AB486">
        <v>2.51939393939394</v>
      </c>
      <c r="AC486">
        <v>6.5741021946079687</v>
      </c>
      <c r="AD486">
        <v>20</v>
      </c>
    </row>
    <row r="487" spans="1:30" x14ac:dyDescent="0.3">
      <c r="A487" s="2" t="s">
        <v>51</v>
      </c>
      <c r="B487" s="25" t="s">
        <v>727</v>
      </c>
      <c r="C487" s="25"/>
      <c r="F487" s="2">
        <v>5.5</v>
      </c>
      <c r="G487" s="26" t="s">
        <v>560</v>
      </c>
      <c r="H487" s="2" t="s">
        <v>641</v>
      </c>
      <c r="AB487">
        <v>2.7821428571428579</v>
      </c>
      <c r="AC487">
        <v>6.2021612289285706</v>
      </c>
      <c r="AD487">
        <v>18</v>
      </c>
    </row>
    <row r="488" spans="1:30" x14ac:dyDescent="0.3">
      <c r="A488" s="2" t="s">
        <v>410</v>
      </c>
      <c r="B488" s="28" t="s">
        <v>985</v>
      </c>
      <c r="C488" s="25"/>
      <c r="F488" s="2">
        <v>3.76</v>
      </c>
      <c r="G488" s="26">
        <v>-1</v>
      </c>
      <c r="H488" s="2">
        <v>-1</v>
      </c>
      <c r="AB488">
        <v>2.532941176470588</v>
      </c>
      <c r="AC488">
        <v>5.690008021176471</v>
      </c>
      <c r="AD488">
        <v>20</v>
      </c>
    </row>
    <row r="489" spans="1:30" x14ac:dyDescent="0.3">
      <c r="A489" s="2" t="s">
        <v>411</v>
      </c>
      <c r="B489" s="28" t="s">
        <v>986</v>
      </c>
      <c r="C489" s="25"/>
      <c r="F489" s="2">
        <v>3.88</v>
      </c>
      <c r="G489" s="26">
        <v>-1</v>
      </c>
      <c r="H489" s="2">
        <v>-1</v>
      </c>
      <c r="AB489">
        <v>2.6952941176470588</v>
      </c>
      <c r="AC489">
        <v>6.2494732999824709</v>
      </c>
      <c r="AD489">
        <v>20</v>
      </c>
    </row>
    <row r="490" spans="1:30" x14ac:dyDescent="0.3">
      <c r="A490" s="2" t="s">
        <v>412</v>
      </c>
      <c r="B490" s="28" t="s">
        <v>987</v>
      </c>
      <c r="C490" s="25"/>
      <c r="F490" s="2">
        <v>4.51</v>
      </c>
      <c r="G490" s="26">
        <v>-1</v>
      </c>
      <c r="H490" s="2">
        <v>-1</v>
      </c>
      <c r="AB490">
        <v>2.6363636363636358</v>
      </c>
      <c r="AC490">
        <v>6.0025089159090914</v>
      </c>
      <c r="AD490">
        <v>14</v>
      </c>
    </row>
    <row r="491" spans="1:30" x14ac:dyDescent="0.3">
      <c r="A491" s="2" t="s">
        <v>413</v>
      </c>
      <c r="B491" s="28" t="s">
        <v>988</v>
      </c>
      <c r="C491" s="25"/>
      <c r="F491" s="2">
        <v>4.97</v>
      </c>
      <c r="G491" s="26">
        <v>-1</v>
      </c>
      <c r="H491" s="2">
        <v>-1</v>
      </c>
      <c r="AB491">
        <v>2.761333333333333</v>
      </c>
      <c r="AC491">
        <v>6.1258675666666669</v>
      </c>
      <c r="AD491">
        <v>20</v>
      </c>
    </row>
    <row r="492" spans="1:30" x14ac:dyDescent="0.3">
      <c r="A492" s="2" t="s">
        <v>414</v>
      </c>
      <c r="B492" s="28" t="s">
        <v>989</v>
      </c>
      <c r="C492" s="25"/>
      <c r="F492" s="2">
        <v>5.4</v>
      </c>
      <c r="G492" s="26">
        <v>-1</v>
      </c>
      <c r="H492" s="2">
        <v>-1</v>
      </c>
      <c r="AB492">
        <v>2.8180000000000001</v>
      </c>
      <c r="AC492">
        <v>6.3696075919999986</v>
      </c>
      <c r="AD492">
        <v>14</v>
      </c>
    </row>
    <row r="493" spans="1:30" x14ac:dyDescent="0.3">
      <c r="A493" s="2" t="s">
        <v>415</v>
      </c>
      <c r="B493" s="28" t="s">
        <v>990</v>
      </c>
      <c r="C493" s="25"/>
      <c r="F493" s="2">
        <v>0.01</v>
      </c>
      <c r="G493" s="26">
        <v>-1</v>
      </c>
      <c r="H493" s="2" t="s">
        <v>697</v>
      </c>
      <c r="AB493">
        <v>2.5943624161073831</v>
      </c>
      <c r="AC493">
        <v>5.8869633505033558</v>
      </c>
      <c r="AD493">
        <v>13.84</v>
      </c>
    </row>
    <row r="494" spans="1:30" x14ac:dyDescent="0.3">
      <c r="A494" s="2" t="s">
        <v>416</v>
      </c>
      <c r="B494" s="28" t="s">
        <v>991</v>
      </c>
      <c r="C494" s="25"/>
      <c r="F494" s="2">
        <v>0.15</v>
      </c>
      <c r="G494" s="26">
        <v>-1</v>
      </c>
      <c r="H494" s="2" t="s">
        <v>697</v>
      </c>
      <c r="AB494">
        <v>2.5518942731277532</v>
      </c>
      <c r="AC494">
        <v>5.8039684980176212</v>
      </c>
      <c r="AD494">
        <v>12.7</v>
      </c>
    </row>
    <row r="495" spans="1:30" x14ac:dyDescent="0.3">
      <c r="A495" s="2" t="s">
        <v>418</v>
      </c>
      <c r="B495" s="28" t="s">
        <v>992</v>
      </c>
      <c r="C495" s="25"/>
      <c r="F495" s="2">
        <v>3.22</v>
      </c>
      <c r="G495" s="26">
        <v>-1</v>
      </c>
      <c r="H495" s="2">
        <v>-1</v>
      </c>
      <c r="AB495">
        <v>2.8367205542725169</v>
      </c>
      <c r="AC495">
        <v>6.3438920491916866</v>
      </c>
      <c r="AD495">
        <v>6</v>
      </c>
    </row>
    <row r="496" spans="1:30" x14ac:dyDescent="0.3">
      <c r="A496" s="2" t="s">
        <v>91</v>
      </c>
      <c r="B496" s="28" t="s">
        <v>993</v>
      </c>
      <c r="C496" s="25"/>
      <c r="F496" s="2">
        <v>3.87</v>
      </c>
      <c r="G496" s="26">
        <v>-1</v>
      </c>
      <c r="H496" s="2">
        <v>-1</v>
      </c>
      <c r="AB496">
        <v>2.8136258660508089</v>
      </c>
      <c r="AC496">
        <v>6.3665749591224019</v>
      </c>
      <c r="AD496">
        <v>6</v>
      </c>
    </row>
    <row r="497" spans="1:30" x14ac:dyDescent="0.3">
      <c r="A497" s="2" t="s">
        <v>419</v>
      </c>
      <c r="B497" s="25" t="s">
        <v>868</v>
      </c>
      <c r="C497" s="25"/>
      <c r="F497" s="2">
        <v>3.56</v>
      </c>
      <c r="G497" s="26" t="s">
        <v>626</v>
      </c>
      <c r="H497" s="2" t="s">
        <v>698</v>
      </c>
      <c r="AB497">
        <v>2.5720000000000001</v>
      </c>
      <c r="AC497">
        <v>5.8278852370000003</v>
      </c>
      <c r="AD497">
        <v>6</v>
      </c>
    </row>
    <row r="498" spans="1:30" x14ac:dyDescent="0.3">
      <c r="A498" s="2" t="s">
        <v>422</v>
      </c>
      <c r="B498" s="25" t="s">
        <v>869</v>
      </c>
      <c r="C498" s="25"/>
      <c r="F498" s="2">
        <v>2.86</v>
      </c>
      <c r="G498" s="26">
        <v>-1</v>
      </c>
      <c r="H498" s="2">
        <v>-1</v>
      </c>
      <c r="AB498">
        <v>2.7347368421052631</v>
      </c>
      <c r="AC498">
        <v>6.1677369702631566</v>
      </c>
      <c r="AD498">
        <v>22</v>
      </c>
    </row>
    <row r="499" spans="1:30" x14ac:dyDescent="0.3">
      <c r="A499" s="2" t="s">
        <v>423</v>
      </c>
      <c r="B499" s="25" t="s">
        <v>870</v>
      </c>
      <c r="C499" s="25"/>
      <c r="F499" s="2">
        <v>2.58</v>
      </c>
      <c r="G499" s="26">
        <v>-1</v>
      </c>
      <c r="H499" s="2">
        <v>-1</v>
      </c>
      <c r="AB499">
        <v>2.8073684210526308</v>
      </c>
      <c r="AC499">
        <v>6.2210650663157896</v>
      </c>
      <c r="AD499">
        <v>22</v>
      </c>
    </row>
    <row r="500" spans="1:30" x14ac:dyDescent="0.3">
      <c r="A500" s="2" t="s">
        <v>424</v>
      </c>
      <c r="B500" s="25" t="s">
        <v>871</v>
      </c>
      <c r="C500" s="25"/>
      <c r="F500" s="2">
        <v>2.57</v>
      </c>
      <c r="G500" s="26">
        <v>-1</v>
      </c>
      <c r="H500" s="2">
        <v>-1</v>
      </c>
      <c r="AB500">
        <v>2.7284210526315791</v>
      </c>
      <c r="AC500">
        <v>6.1471768202631578</v>
      </c>
      <c r="AD500">
        <v>22</v>
      </c>
    </row>
    <row r="501" spans="1:30" x14ac:dyDescent="0.3">
      <c r="A501" s="2" t="s">
        <v>425</v>
      </c>
      <c r="B501" s="25" t="s">
        <v>872</v>
      </c>
      <c r="C501" s="25"/>
      <c r="F501" s="2">
        <v>2.6</v>
      </c>
      <c r="G501" s="26">
        <v>-1</v>
      </c>
      <c r="H501" s="2">
        <v>-1</v>
      </c>
      <c r="AB501">
        <v>2.804210526315789</v>
      </c>
      <c r="AC501">
        <v>6.2107849913157898</v>
      </c>
      <c r="AD501">
        <v>22</v>
      </c>
    </row>
    <row r="502" spans="1:30" x14ac:dyDescent="0.3">
      <c r="A502" s="2" t="s">
        <v>426</v>
      </c>
      <c r="B502" s="25" t="s">
        <v>873</v>
      </c>
      <c r="C502" s="25"/>
      <c r="F502" s="2">
        <v>2.57</v>
      </c>
      <c r="G502" s="26">
        <v>-1</v>
      </c>
      <c r="H502" s="2">
        <v>-1</v>
      </c>
      <c r="AB502">
        <v>2.7931578947368418</v>
      </c>
      <c r="AC502">
        <v>6.207524303947368</v>
      </c>
      <c r="AD502">
        <v>22</v>
      </c>
    </row>
    <row r="503" spans="1:30" x14ac:dyDescent="0.3">
      <c r="A503" s="2" t="s">
        <v>427</v>
      </c>
      <c r="B503" s="25" t="s">
        <v>874</v>
      </c>
      <c r="C503" s="25"/>
      <c r="F503" s="2">
        <v>2.5</v>
      </c>
      <c r="G503" s="26">
        <v>-1</v>
      </c>
      <c r="H503" s="2">
        <v>-1</v>
      </c>
      <c r="AB503">
        <v>2.79</v>
      </c>
      <c r="AC503">
        <v>6.1972442289473681</v>
      </c>
      <c r="AD503">
        <v>22</v>
      </c>
    </row>
    <row r="504" spans="1:30" x14ac:dyDescent="0.3">
      <c r="A504" s="2" t="s">
        <v>428</v>
      </c>
      <c r="B504" s="25" t="s">
        <v>875</v>
      </c>
      <c r="C504" s="25"/>
      <c r="F504" s="2">
        <v>2.6</v>
      </c>
      <c r="G504" s="26">
        <v>-1</v>
      </c>
      <c r="H504" s="2">
        <v>-1</v>
      </c>
      <c r="AB504">
        <v>2.8657894736842109</v>
      </c>
      <c r="AC504">
        <v>6.2608524000000001</v>
      </c>
      <c r="AD504">
        <v>22</v>
      </c>
    </row>
    <row r="505" spans="1:30" x14ac:dyDescent="0.3">
      <c r="A505" s="2" t="s">
        <v>435</v>
      </c>
      <c r="B505" s="25" t="s">
        <v>876</v>
      </c>
      <c r="C505" s="25"/>
      <c r="F505" s="2">
        <v>2.82</v>
      </c>
      <c r="G505" s="26">
        <v>-1</v>
      </c>
      <c r="H505" s="2">
        <v>-1</v>
      </c>
      <c r="AB505">
        <v>2.7452631578947368</v>
      </c>
      <c r="AC505">
        <v>6.1573983386842102</v>
      </c>
      <c r="AD505">
        <v>22</v>
      </c>
    </row>
    <row r="506" spans="1:30" x14ac:dyDescent="0.3">
      <c r="A506" s="2" t="s">
        <v>429</v>
      </c>
      <c r="B506" s="25" t="s">
        <v>877</v>
      </c>
      <c r="C506" s="25"/>
      <c r="F506" s="2">
        <v>2.59</v>
      </c>
      <c r="G506" s="26">
        <v>-1</v>
      </c>
      <c r="H506" s="2">
        <v>-1</v>
      </c>
      <c r="AB506">
        <v>2.817894736842105</v>
      </c>
      <c r="AC506">
        <v>6.2107264347368423</v>
      </c>
      <c r="AD506">
        <v>22</v>
      </c>
    </row>
    <row r="507" spans="1:30" x14ac:dyDescent="0.3">
      <c r="A507" s="2" t="s">
        <v>430</v>
      </c>
      <c r="B507" s="25" t="s">
        <v>878</v>
      </c>
      <c r="C507" s="25"/>
      <c r="F507" s="2">
        <v>2.66</v>
      </c>
      <c r="G507" s="26">
        <v>-1</v>
      </c>
      <c r="H507" s="2">
        <v>-1</v>
      </c>
      <c r="AB507">
        <v>2.7389473684210519</v>
      </c>
      <c r="AC507">
        <v>6.1368381886842096</v>
      </c>
      <c r="AD507">
        <v>22</v>
      </c>
    </row>
    <row r="508" spans="1:30" x14ac:dyDescent="0.3">
      <c r="A508" s="2" t="s">
        <v>431</v>
      </c>
      <c r="B508" s="25" t="s">
        <v>879</v>
      </c>
      <c r="C508" s="25"/>
      <c r="F508" s="2">
        <v>2.56</v>
      </c>
      <c r="G508" s="26">
        <v>-1</v>
      </c>
      <c r="H508" s="2">
        <v>-1</v>
      </c>
      <c r="AB508">
        <v>2.8147368421052632</v>
      </c>
      <c r="AC508">
        <v>6.2004463597368424</v>
      </c>
      <c r="AD508">
        <v>22</v>
      </c>
    </row>
    <row r="509" spans="1:30" x14ac:dyDescent="0.3">
      <c r="A509" s="2" t="s">
        <v>432</v>
      </c>
      <c r="B509" s="25" t="s">
        <v>880</v>
      </c>
      <c r="C509" s="25"/>
      <c r="F509" s="2">
        <v>2.5099999999999998</v>
      </c>
      <c r="G509" s="26">
        <v>-1</v>
      </c>
      <c r="H509" s="2">
        <v>-1</v>
      </c>
      <c r="AB509">
        <v>2.7984210526315789</v>
      </c>
      <c r="AC509">
        <v>6.2023549881578939</v>
      </c>
      <c r="AD509">
        <v>22</v>
      </c>
    </row>
    <row r="510" spans="1:30" x14ac:dyDescent="0.3">
      <c r="A510" s="2" t="s">
        <v>433</v>
      </c>
      <c r="B510" s="25" t="s">
        <v>881</v>
      </c>
      <c r="C510" s="25"/>
      <c r="F510" s="2">
        <v>2.48</v>
      </c>
      <c r="G510" s="26">
        <v>-1</v>
      </c>
      <c r="H510" s="2">
        <v>-1</v>
      </c>
      <c r="AB510">
        <v>2.7952631578947371</v>
      </c>
      <c r="AC510">
        <v>6.1920749131578949</v>
      </c>
      <c r="AD510">
        <v>22</v>
      </c>
    </row>
    <row r="511" spans="1:30" x14ac:dyDescent="0.3">
      <c r="A511" s="2" t="s">
        <v>434</v>
      </c>
      <c r="B511" s="25" t="s">
        <v>882</v>
      </c>
      <c r="C511" s="25"/>
      <c r="F511" s="2">
        <v>2.5299999999999998</v>
      </c>
      <c r="G511" s="26">
        <v>-1</v>
      </c>
      <c r="H511" s="2">
        <v>-1</v>
      </c>
      <c r="AB511">
        <v>2.871052631578948</v>
      </c>
      <c r="AC511">
        <v>6.255683084210526</v>
      </c>
      <c r="AD511">
        <v>22</v>
      </c>
    </row>
    <row r="512" spans="1:30" x14ac:dyDescent="0.3">
      <c r="A512" s="2" t="s">
        <v>64</v>
      </c>
      <c r="B512" s="25" t="s">
        <v>798</v>
      </c>
      <c r="C512" s="25"/>
      <c r="F512" s="2">
        <v>3.45</v>
      </c>
      <c r="G512" s="26">
        <v>-1</v>
      </c>
      <c r="H512" s="2">
        <v>-1</v>
      </c>
      <c r="AB512">
        <v>2.7124999999999999</v>
      </c>
      <c r="AC512">
        <v>6.264025610615688</v>
      </c>
      <c r="AD512">
        <v>20</v>
      </c>
    </row>
    <row r="513" spans="1:30" x14ac:dyDescent="0.3">
      <c r="A513" s="2" t="s">
        <v>64</v>
      </c>
      <c r="B513" s="25" t="s">
        <v>798</v>
      </c>
      <c r="C513" s="25"/>
      <c r="D513" s="2" t="s">
        <v>892</v>
      </c>
      <c r="E513" s="2">
        <v>1</v>
      </c>
      <c r="F513" s="2">
        <v>3.5</v>
      </c>
      <c r="G513" s="26">
        <v>-1</v>
      </c>
      <c r="H513" s="2">
        <v>-1</v>
      </c>
      <c r="AB513">
        <v>2.7124999999999999</v>
      </c>
      <c r="AC513">
        <v>6.264025610615688</v>
      </c>
      <c r="AD513">
        <v>20</v>
      </c>
    </row>
    <row r="514" spans="1:30" x14ac:dyDescent="0.3">
      <c r="A514" s="2" t="s">
        <v>368</v>
      </c>
      <c r="B514" s="27" t="s">
        <v>1094</v>
      </c>
      <c r="C514" s="25"/>
      <c r="F514" s="2">
        <v>3.52</v>
      </c>
      <c r="G514" s="26">
        <v>-1</v>
      </c>
      <c r="H514" s="2">
        <v>-1</v>
      </c>
      <c r="AB514">
        <v>2.6082608695652181</v>
      </c>
      <c r="AC514">
        <v>6.5043590032654777</v>
      </c>
      <c r="AD514">
        <v>20</v>
      </c>
    </row>
    <row r="515" spans="1:30" x14ac:dyDescent="0.3">
      <c r="A515" s="2" t="s">
        <v>371</v>
      </c>
      <c r="B515" s="27" t="s">
        <v>1095</v>
      </c>
      <c r="C515" s="25"/>
      <c r="F515" s="2">
        <v>3.58</v>
      </c>
      <c r="G515" s="26">
        <v>-1</v>
      </c>
      <c r="H515" s="2">
        <v>-1</v>
      </c>
      <c r="AB515">
        <v>2.5262500000000001</v>
      </c>
      <c r="AC515">
        <v>6.6075924153816246</v>
      </c>
      <c r="AD515">
        <v>20</v>
      </c>
    </row>
    <row r="516" spans="1:30" x14ac:dyDescent="0.3">
      <c r="A516" s="2" t="s">
        <v>373</v>
      </c>
      <c r="B516" s="27" t="s">
        <v>1096</v>
      </c>
      <c r="C516" s="25"/>
      <c r="F516" s="2">
        <v>3.52</v>
      </c>
      <c r="G516" s="26">
        <v>-1</v>
      </c>
      <c r="H516" s="2">
        <v>-1</v>
      </c>
      <c r="AB516">
        <v>2.4690909090909088</v>
      </c>
      <c r="AC516">
        <v>6.679542975341362</v>
      </c>
      <c r="AD516">
        <v>20</v>
      </c>
    </row>
    <row r="517" spans="1:30" x14ac:dyDescent="0.3">
      <c r="A517" s="2" t="s">
        <v>436</v>
      </c>
      <c r="B517" s="27" t="s">
        <v>1094</v>
      </c>
      <c r="C517" s="25"/>
      <c r="D517" s="2" t="s">
        <v>892</v>
      </c>
      <c r="E517" s="2">
        <v>1</v>
      </c>
      <c r="F517" s="2">
        <v>3.57</v>
      </c>
      <c r="G517" s="26">
        <v>-1</v>
      </c>
      <c r="H517" s="2">
        <v>-1</v>
      </c>
      <c r="AB517">
        <v>2.6082608695652181</v>
      </c>
      <c r="AC517">
        <v>6.5043590032654777</v>
      </c>
      <c r="AD517">
        <v>20</v>
      </c>
    </row>
    <row r="518" spans="1:30" x14ac:dyDescent="0.3">
      <c r="A518" s="2" t="s">
        <v>437</v>
      </c>
      <c r="B518" s="27" t="s">
        <v>1095</v>
      </c>
      <c r="C518" s="25"/>
      <c r="D518" s="2" t="s">
        <v>892</v>
      </c>
      <c r="E518" s="2">
        <v>1</v>
      </c>
      <c r="F518" s="2">
        <v>3.52</v>
      </c>
      <c r="G518" s="26">
        <v>-1</v>
      </c>
      <c r="H518" s="2">
        <v>-1</v>
      </c>
      <c r="AB518">
        <v>2.5262500000000001</v>
      </c>
      <c r="AC518">
        <v>6.6075924153816246</v>
      </c>
      <c r="AD518">
        <v>20</v>
      </c>
    </row>
    <row r="519" spans="1:30" x14ac:dyDescent="0.3">
      <c r="A519" s="2" t="s">
        <v>438</v>
      </c>
      <c r="B519" s="27" t="s">
        <v>1096</v>
      </c>
      <c r="C519" s="25"/>
      <c r="D519" s="2" t="s">
        <v>892</v>
      </c>
      <c r="E519" s="2">
        <v>1</v>
      </c>
      <c r="F519" s="2">
        <v>3.59</v>
      </c>
      <c r="G519" s="26">
        <v>-1</v>
      </c>
      <c r="H519" s="2">
        <v>-1</v>
      </c>
      <c r="AB519">
        <v>2.4690909090909088</v>
      </c>
      <c r="AC519">
        <v>6.679542975341362</v>
      </c>
      <c r="AD519">
        <v>20</v>
      </c>
    </row>
    <row r="520" spans="1:30" x14ac:dyDescent="0.3">
      <c r="A520" s="2" t="s">
        <v>439</v>
      </c>
      <c r="B520" s="27" t="s">
        <v>1094</v>
      </c>
      <c r="C520" s="25"/>
      <c r="D520" s="2" t="s">
        <v>892</v>
      </c>
      <c r="E520" s="2">
        <v>1</v>
      </c>
      <c r="F520" s="2">
        <v>3.57</v>
      </c>
      <c r="G520" s="26">
        <v>-1</v>
      </c>
      <c r="H520" s="2">
        <v>-1</v>
      </c>
      <c r="AB520">
        <v>2.6082608695652181</v>
      </c>
      <c r="AC520">
        <v>6.5043590032654777</v>
      </c>
      <c r="AD520">
        <v>20</v>
      </c>
    </row>
    <row r="521" spans="1:30" x14ac:dyDescent="0.3">
      <c r="A521" s="2" t="s">
        <v>440</v>
      </c>
      <c r="B521" s="27" t="s">
        <v>1095</v>
      </c>
      <c r="C521" s="25"/>
      <c r="D521" s="2" t="s">
        <v>892</v>
      </c>
      <c r="E521" s="2">
        <v>1</v>
      </c>
      <c r="F521" s="2">
        <v>3.57</v>
      </c>
      <c r="G521" s="26">
        <v>-1</v>
      </c>
      <c r="H521" s="2">
        <v>-1</v>
      </c>
      <c r="AB521">
        <v>2.5262500000000001</v>
      </c>
      <c r="AC521">
        <v>6.6075924153816246</v>
      </c>
      <c r="AD521">
        <v>20</v>
      </c>
    </row>
    <row r="522" spans="1:30" x14ac:dyDescent="0.3">
      <c r="A522" s="2" t="s">
        <v>441</v>
      </c>
      <c r="B522" s="27" t="s">
        <v>1096</v>
      </c>
      <c r="C522" s="25"/>
      <c r="D522" s="2" t="s">
        <v>892</v>
      </c>
      <c r="E522" s="2">
        <v>1</v>
      </c>
      <c r="F522" s="2">
        <v>3.61</v>
      </c>
      <c r="G522" s="26">
        <v>-1</v>
      </c>
      <c r="H522" s="2">
        <v>-1</v>
      </c>
      <c r="AB522">
        <v>2.4690909090909088</v>
      </c>
      <c r="AC522">
        <v>6.679542975341362</v>
      </c>
      <c r="AD522">
        <v>20</v>
      </c>
    </row>
    <row r="523" spans="1:30" x14ac:dyDescent="0.3">
      <c r="B523" s="25"/>
      <c r="C523" s="25"/>
      <c r="G523" s="26"/>
    </row>
    <row r="524" spans="1:30" x14ac:dyDescent="0.3">
      <c r="C524" s="26"/>
    </row>
    <row r="525" spans="1:30" x14ac:dyDescent="0.3">
      <c r="C525" s="26"/>
    </row>
    <row r="526" spans="1:30" x14ac:dyDescent="0.3">
      <c r="C526" s="26"/>
    </row>
    <row r="527" spans="1:30" x14ac:dyDescent="0.3">
      <c r="C527" s="26"/>
      <c r="D527" s="7"/>
    </row>
  </sheetData>
  <hyperlinks>
    <hyperlink ref="H6" r:id="rId1" display="https://www.crystallography.net/cod/1544425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4.4" x14ac:dyDescent="0.3"/>
  <cols>
    <col min="1" max="1" width="36.109375" customWidth="1"/>
  </cols>
  <sheetData>
    <row r="1" spans="1:2" x14ac:dyDescent="0.3">
      <c r="A1" s="2" t="s">
        <v>485</v>
      </c>
      <c r="B1">
        <v>102</v>
      </c>
    </row>
    <row r="2" spans="1:2" x14ac:dyDescent="0.3">
      <c r="A2" s="2" t="s">
        <v>484</v>
      </c>
      <c r="B2">
        <v>96</v>
      </c>
    </row>
    <row r="3" spans="1:2" x14ac:dyDescent="0.3">
      <c r="A3" t="s">
        <v>544</v>
      </c>
      <c r="B3">
        <v>85</v>
      </c>
    </row>
    <row r="4" spans="1:2" x14ac:dyDescent="0.3">
      <c r="A4" s="2" t="s">
        <v>486</v>
      </c>
      <c r="B4">
        <v>79</v>
      </c>
    </row>
    <row r="5" spans="1:2" x14ac:dyDescent="0.3">
      <c r="A5" s="2" t="s">
        <v>489</v>
      </c>
      <c r="B5">
        <v>44</v>
      </c>
    </row>
    <row r="6" spans="1:2" x14ac:dyDescent="0.3">
      <c r="A6" s="2" t="s">
        <v>545</v>
      </c>
      <c r="B6">
        <v>43</v>
      </c>
    </row>
    <row r="7" spans="1:2" x14ac:dyDescent="0.3">
      <c r="A7" t="s">
        <v>483</v>
      </c>
      <c r="B7">
        <v>37</v>
      </c>
    </row>
    <row r="8" spans="1:2" x14ac:dyDescent="0.3">
      <c r="A8" s="2" t="s">
        <v>487</v>
      </c>
      <c r="B8">
        <v>17</v>
      </c>
    </row>
    <row r="9" spans="1:2" x14ac:dyDescent="0.3">
      <c r="A9" s="2" t="s">
        <v>488</v>
      </c>
      <c r="B9">
        <v>17</v>
      </c>
    </row>
    <row r="10" spans="1:2" x14ac:dyDescent="0.3">
      <c r="A10" s="2" t="s">
        <v>490</v>
      </c>
      <c r="B10">
        <v>13</v>
      </c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</sheetData>
  <sortState ref="A1:B7">
    <sortCondition descending="1" ref="B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9" sqref="B19"/>
    </sheetView>
  </sheetViews>
  <sheetFormatPr defaultRowHeight="14.4" x14ac:dyDescent="0.3"/>
  <cols>
    <col min="5" max="5" width="13.6640625" customWidth="1"/>
  </cols>
  <sheetData>
    <row r="1" spans="1:6" x14ac:dyDescent="0.3">
      <c r="A1" s="9" t="s">
        <v>454</v>
      </c>
      <c r="B1" s="10">
        <v>1</v>
      </c>
      <c r="C1" t="s">
        <v>540</v>
      </c>
      <c r="E1" t="s">
        <v>542</v>
      </c>
      <c r="F1">
        <v>1</v>
      </c>
    </row>
    <row r="2" spans="1:6" x14ac:dyDescent="0.3">
      <c r="A2" s="9" t="s">
        <v>460</v>
      </c>
      <c r="B2" s="10">
        <v>13</v>
      </c>
      <c r="C2" t="s">
        <v>539</v>
      </c>
      <c r="E2" t="s">
        <v>541</v>
      </c>
      <c r="F2">
        <v>24</v>
      </c>
    </row>
    <row r="3" spans="1:6" x14ac:dyDescent="0.3">
      <c r="A3" s="9" t="s">
        <v>482</v>
      </c>
      <c r="B3" s="10">
        <v>1</v>
      </c>
      <c r="C3" t="s">
        <v>539</v>
      </c>
      <c r="E3" t="s">
        <v>543</v>
      </c>
      <c r="F3">
        <v>60</v>
      </c>
    </row>
    <row r="4" spans="1:6" x14ac:dyDescent="0.3">
      <c r="A4" s="9" t="s">
        <v>535</v>
      </c>
      <c r="B4" s="10">
        <v>2</v>
      </c>
      <c r="C4" t="s">
        <v>539</v>
      </c>
    </row>
    <row r="5" spans="1:6" x14ac:dyDescent="0.3">
      <c r="A5" s="9" t="s">
        <v>495</v>
      </c>
      <c r="B5" s="10">
        <v>1</v>
      </c>
      <c r="C5" t="s">
        <v>539</v>
      </c>
    </row>
    <row r="6" spans="1:6" x14ac:dyDescent="0.3">
      <c r="A6" s="9" t="s">
        <v>506</v>
      </c>
      <c r="B6" s="10">
        <v>5</v>
      </c>
      <c r="C6" t="s">
        <v>539</v>
      </c>
    </row>
    <row r="7" spans="1:6" x14ac:dyDescent="0.3">
      <c r="A7" s="9" t="s">
        <v>496</v>
      </c>
      <c r="B7" s="10">
        <v>1</v>
      </c>
      <c r="C7" t="s">
        <v>539</v>
      </c>
    </row>
    <row r="8" spans="1:6" x14ac:dyDescent="0.3">
      <c r="A8" s="9" t="s">
        <v>533</v>
      </c>
      <c r="B8" s="10">
        <v>1</v>
      </c>
      <c r="C8" t="s">
        <v>539</v>
      </c>
      <c r="D8">
        <f>SUM(B2:B8)</f>
        <v>24</v>
      </c>
    </row>
    <row r="9" spans="1:6" x14ac:dyDescent="0.3">
      <c r="A9" s="9" t="s">
        <v>450</v>
      </c>
      <c r="B9" s="10">
        <v>25</v>
      </c>
      <c r="C9" t="s">
        <v>538</v>
      </c>
    </row>
    <row r="10" spans="1:6" x14ac:dyDescent="0.3">
      <c r="A10" s="9" t="s">
        <v>536</v>
      </c>
      <c r="B10" s="10">
        <v>2</v>
      </c>
      <c r="C10" t="s">
        <v>538</v>
      </c>
    </row>
    <row r="11" spans="1:6" x14ac:dyDescent="0.3">
      <c r="A11" s="9" t="s">
        <v>497</v>
      </c>
      <c r="B11" s="10">
        <v>1</v>
      </c>
      <c r="C11" t="s">
        <v>538</v>
      </c>
    </row>
    <row r="12" spans="1:6" x14ac:dyDescent="0.3">
      <c r="A12" s="9" t="s">
        <v>449</v>
      </c>
      <c r="B12" s="10">
        <v>28</v>
      </c>
      <c r="C12" t="s">
        <v>538</v>
      </c>
    </row>
    <row r="13" spans="1:6" x14ac:dyDescent="0.3">
      <c r="A13" s="9" t="s">
        <v>461</v>
      </c>
      <c r="B13" s="10">
        <v>1</v>
      </c>
      <c r="C13" t="s">
        <v>538</v>
      </c>
    </row>
    <row r="14" spans="1:6" x14ac:dyDescent="0.3">
      <c r="A14" s="9" t="s">
        <v>507</v>
      </c>
      <c r="B14" s="10">
        <v>1</v>
      </c>
      <c r="C14" t="s">
        <v>538</v>
      </c>
    </row>
    <row r="15" spans="1:6" x14ac:dyDescent="0.3">
      <c r="A15" s="9" t="s">
        <v>462</v>
      </c>
      <c r="B15" s="10">
        <v>2</v>
      </c>
      <c r="C15" t="s">
        <v>538</v>
      </c>
      <c r="D15">
        <f>SUM(B9:B15)</f>
        <v>60</v>
      </c>
    </row>
    <row r="18" spans="2:2" x14ac:dyDescent="0.3">
      <c r="B18">
        <f>SUM(B1:B15)</f>
        <v>85</v>
      </c>
    </row>
  </sheetData>
  <sortState ref="A1:C15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C16" sqref="C16"/>
    </sheetView>
  </sheetViews>
  <sheetFormatPr defaultRowHeight="14.4" x14ac:dyDescent="0.3"/>
  <cols>
    <col min="2" max="2" width="16.33203125" customWidth="1"/>
    <col min="3" max="3" width="15.77734375" customWidth="1"/>
    <col min="16" max="16" width="15.88671875" customWidth="1"/>
  </cols>
  <sheetData>
    <row r="1" spans="2:17" x14ac:dyDescent="0.3">
      <c r="B1" t="s">
        <v>995</v>
      </c>
      <c r="C1" t="s">
        <v>996</v>
      </c>
    </row>
    <row r="2" spans="2:17" x14ac:dyDescent="0.3">
      <c r="B2" t="s">
        <v>251</v>
      </c>
      <c r="C2">
        <v>2</v>
      </c>
      <c r="P2" t="s">
        <v>999</v>
      </c>
    </row>
    <row r="3" spans="2:17" x14ac:dyDescent="0.3">
      <c r="B3" t="s">
        <v>253</v>
      </c>
      <c r="C3">
        <v>2</v>
      </c>
      <c r="P3" t="s">
        <v>1000</v>
      </c>
    </row>
    <row r="4" spans="2:17" x14ac:dyDescent="0.3">
      <c r="B4" t="s">
        <v>702</v>
      </c>
      <c r="C4">
        <v>1</v>
      </c>
    </row>
    <row r="5" spans="2:17" x14ac:dyDescent="0.3">
      <c r="B5" t="s">
        <v>917</v>
      </c>
      <c r="C5">
        <v>2</v>
      </c>
    </row>
    <row r="6" spans="2:17" x14ac:dyDescent="0.3">
      <c r="B6" t="s">
        <v>994</v>
      </c>
      <c r="C6">
        <v>5</v>
      </c>
      <c r="P6" t="s">
        <v>1001</v>
      </c>
      <c r="Q6">
        <v>194</v>
      </c>
    </row>
    <row r="7" spans="2:17" x14ac:dyDescent="0.3">
      <c r="B7" t="s">
        <v>700</v>
      </c>
      <c r="C7">
        <v>17</v>
      </c>
      <c r="P7" t="s">
        <v>1002</v>
      </c>
      <c r="Q7">
        <v>148</v>
      </c>
    </row>
    <row r="8" spans="2:17" x14ac:dyDescent="0.3">
      <c r="B8" t="s">
        <v>892</v>
      </c>
      <c r="C8">
        <v>21</v>
      </c>
    </row>
    <row r="9" spans="2:17" x14ac:dyDescent="0.3">
      <c r="B9" t="s">
        <v>919</v>
      </c>
      <c r="C9">
        <v>2</v>
      </c>
    </row>
    <row r="10" spans="2:17" x14ac:dyDescent="0.3">
      <c r="B10" t="s">
        <v>997</v>
      </c>
      <c r="C10">
        <f>SUM(C2:C9)</f>
        <v>52</v>
      </c>
    </row>
    <row r="11" spans="2:17" x14ac:dyDescent="0.3">
      <c r="B11" t="s">
        <v>998</v>
      </c>
      <c r="C11">
        <f>525-52</f>
        <v>473</v>
      </c>
    </row>
    <row r="13" spans="2:17" x14ac:dyDescent="0.3">
      <c r="B13" t="s">
        <v>546</v>
      </c>
      <c r="C13">
        <v>194</v>
      </c>
    </row>
    <row r="14" spans="2:17" x14ac:dyDescent="0.3">
      <c r="B14" t="s">
        <v>1003</v>
      </c>
      <c r="C14">
        <f>525-C13</f>
        <v>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G28" sqref="G28"/>
    </sheetView>
  </sheetViews>
  <sheetFormatPr defaultRowHeight="14.4" x14ac:dyDescent="0.3"/>
  <cols>
    <col min="1" max="1" width="15.33203125" customWidth="1"/>
    <col min="2" max="2" width="11.6640625" customWidth="1"/>
    <col min="4" max="4" width="18.109375" customWidth="1"/>
    <col min="7" max="7" width="12.21875" customWidth="1"/>
    <col min="16" max="16" width="13" customWidth="1"/>
    <col min="19" max="20" width="14.88671875" customWidth="1"/>
  </cols>
  <sheetData>
    <row r="1" spans="1:20" x14ac:dyDescent="0.3">
      <c r="A1" s="15" t="s">
        <v>800</v>
      </c>
      <c r="B1">
        <v>438</v>
      </c>
      <c r="D1" t="s">
        <v>217</v>
      </c>
      <c r="E1">
        <v>916</v>
      </c>
      <c r="G1" t="s">
        <v>223</v>
      </c>
      <c r="H1">
        <v>1402</v>
      </c>
      <c r="J1" t="s">
        <v>46</v>
      </c>
      <c r="K1">
        <v>486</v>
      </c>
      <c r="M1" t="s">
        <v>249</v>
      </c>
      <c r="N1">
        <f>65+16</f>
        <v>81</v>
      </c>
      <c r="P1" t="s">
        <v>267</v>
      </c>
      <c r="Q1">
        <v>519</v>
      </c>
      <c r="S1" t="s">
        <v>918</v>
      </c>
      <c r="T1">
        <v>1035</v>
      </c>
    </row>
    <row r="2" spans="1:20" x14ac:dyDescent="0.3">
      <c r="A2" t="s">
        <v>1098</v>
      </c>
      <c r="B2">
        <v>93</v>
      </c>
      <c r="D2" t="s">
        <v>1102</v>
      </c>
      <c r="E2">
        <v>16</v>
      </c>
      <c r="G2" t="s">
        <v>1106</v>
      </c>
      <c r="H2">
        <v>4.2</v>
      </c>
      <c r="J2" t="s">
        <v>1108</v>
      </c>
      <c r="K2">
        <v>1</v>
      </c>
      <c r="M2" t="s">
        <v>917</v>
      </c>
      <c r="N2">
        <f>64+16</f>
        <v>80</v>
      </c>
      <c r="P2" t="s">
        <v>1115</v>
      </c>
      <c r="Q2">
        <f>0.051*10</f>
        <v>0.51</v>
      </c>
      <c r="S2" t="s">
        <v>1115</v>
      </c>
      <c r="T2">
        <f>0.03*10</f>
        <v>0.3</v>
      </c>
    </row>
    <row r="3" spans="1:20" x14ac:dyDescent="0.3">
      <c r="A3" t="s">
        <v>994</v>
      </c>
      <c r="B3">
        <v>115</v>
      </c>
      <c r="D3" t="s">
        <v>1103</v>
      </c>
      <c r="E3">
        <f>E2*0.018</f>
        <v>0.28799999999999998</v>
      </c>
      <c r="G3" t="s">
        <v>1107</v>
      </c>
      <c r="H3">
        <f>15*0.042</f>
        <v>0.63</v>
      </c>
      <c r="J3" t="s">
        <v>1109</v>
      </c>
      <c r="K3">
        <f>2*0.01</f>
        <v>0.02</v>
      </c>
      <c r="M3" t="s">
        <v>1112</v>
      </c>
      <c r="N3">
        <f>0.01</f>
        <v>0.01</v>
      </c>
      <c r="P3" t="s">
        <v>1104</v>
      </c>
      <c r="Q3">
        <f>14*Q2</f>
        <v>7.1400000000000006</v>
      </c>
      <c r="S3" t="s">
        <v>1104</v>
      </c>
      <c r="T3">
        <f>14*T2</f>
        <v>4.2</v>
      </c>
    </row>
    <row r="4" spans="1:20" x14ac:dyDescent="0.3">
      <c r="A4" t="s">
        <v>1099</v>
      </c>
      <c r="B4">
        <f>2*0.0125</f>
        <v>2.5000000000000001E-2</v>
      </c>
      <c r="D4" t="s">
        <v>1104</v>
      </c>
      <c r="E4">
        <f>E3*14</f>
        <v>4.032</v>
      </c>
      <c r="G4" t="s">
        <v>1104</v>
      </c>
      <c r="H4">
        <f>H3*14</f>
        <v>8.82</v>
      </c>
      <c r="J4" t="s">
        <v>1110</v>
      </c>
      <c r="K4">
        <f>K3*103</f>
        <v>2.06</v>
      </c>
      <c r="M4" t="s">
        <v>1113</v>
      </c>
      <c r="N4">
        <f>N3*N2</f>
        <v>0.8</v>
      </c>
      <c r="P4" t="s">
        <v>1116</v>
      </c>
      <c r="Q4">
        <f>100*Q3/Q1</f>
        <v>1.3757225433526012</v>
      </c>
      <c r="S4" t="s">
        <v>1116</v>
      </c>
      <c r="T4">
        <f>100*T3/T1</f>
        <v>0.40579710144927539</v>
      </c>
    </row>
    <row r="5" spans="1:20" x14ac:dyDescent="0.3">
      <c r="A5" t="s">
        <v>1100</v>
      </c>
      <c r="B5">
        <f>B3*B4</f>
        <v>2.875</v>
      </c>
      <c r="D5" t="s">
        <v>1105</v>
      </c>
      <c r="E5">
        <f>100*E4/E1</f>
        <v>0.44017467248908293</v>
      </c>
      <c r="G5" t="s">
        <v>1105</v>
      </c>
      <c r="H5">
        <f>100*H4/H1</f>
        <v>0.62910128388017117</v>
      </c>
      <c r="J5" t="s">
        <v>1111</v>
      </c>
      <c r="K5">
        <f>100*K4/K1</f>
        <v>0.42386831275720166</v>
      </c>
      <c r="M5" t="s">
        <v>1114</v>
      </c>
      <c r="N5">
        <f>100*N4/N1</f>
        <v>0.98765432098765427</v>
      </c>
    </row>
    <row r="6" spans="1:20" x14ac:dyDescent="0.3">
      <c r="A6" t="s">
        <v>1101</v>
      </c>
      <c r="B6">
        <f>100*B5/B1</f>
        <v>0.65639269406392697</v>
      </c>
    </row>
    <row r="10" spans="1:20" x14ac:dyDescent="0.3">
      <c r="A10" t="s">
        <v>4</v>
      </c>
      <c r="B10">
        <v>558</v>
      </c>
      <c r="D10" t="s">
        <v>10</v>
      </c>
      <c r="E10">
        <v>698</v>
      </c>
      <c r="G10" t="s">
        <v>920</v>
      </c>
      <c r="H10">
        <v>533</v>
      </c>
      <c r="K10" t="s">
        <v>64</v>
      </c>
      <c r="L10">
        <v>520</v>
      </c>
    </row>
    <row r="11" spans="1:20" x14ac:dyDescent="0.3">
      <c r="A11" t="s">
        <v>1109</v>
      </c>
      <c r="B11">
        <f>0.03</f>
        <v>0.03</v>
      </c>
      <c r="D11" t="s">
        <v>1115</v>
      </c>
      <c r="E11">
        <v>0.15</v>
      </c>
      <c r="G11" t="s">
        <v>1118</v>
      </c>
      <c r="H11">
        <v>19.5</v>
      </c>
      <c r="I11">
        <v>139</v>
      </c>
      <c r="K11" t="s">
        <v>1121</v>
      </c>
      <c r="L11">
        <v>2</v>
      </c>
      <c r="M11">
        <v>40</v>
      </c>
    </row>
    <row r="12" spans="1:20" x14ac:dyDescent="0.3">
      <c r="A12" t="s">
        <v>1110</v>
      </c>
      <c r="B12">
        <f>103*B11</f>
        <v>3.09</v>
      </c>
      <c r="D12" t="s">
        <v>1104</v>
      </c>
      <c r="E12">
        <f>14*E11</f>
        <v>2.1</v>
      </c>
      <c r="G12" t="s">
        <v>700</v>
      </c>
      <c r="H12">
        <v>5.8</v>
      </c>
      <c r="I12">
        <v>14</v>
      </c>
      <c r="K12" t="s">
        <v>251</v>
      </c>
      <c r="L12">
        <v>0.5</v>
      </c>
      <c r="M12">
        <v>145</v>
      </c>
    </row>
    <row r="13" spans="1:20" x14ac:dyDescent="0.3">
      <c r="A13" t="s">
        <v>1117</v>
      </c>
      <c r="B13">
        <f>100*B12/B10</f>
        <v>0.55376344086021501</v>
      </c>
      <c r="D13" t="s">
        <v>1116</v>
      </c>
      <c r="E13">
        <f>100*E12/E10</f>
        <v>0.3008595988538682</v>
      </c>
      <c r="G13" t="s">
        <v>1119</v>
      </c>
      <c r="H13">
        <f>H12*I12/(H11*I11)</f>
        <v>2.995757240361557E-2</v>
      </c>
      <c r="K13" t="s">
        <v>1119</v>
      </c>
      <c r="L13">
        <f>L12*M12/(L11*M11)</f>
        <v>0.90625</v>
      </c>
    </row>
    <row r="14" spans="1:20" x14ac:dyDescent="0.3">
      <c r="G14" t="s">
        <v>1120</v>
      </c>
      <c r="H14">
        <f>2*H11/H10</f>
        <v>7.3170731707317069E-2</v>
      </c>
      <c r="K14" t="s">
        <v>1120</v>
      </c>
      <c r="L14">
        <f>2*L11/L10</f>
        <v>7.6923076923076927E-3</v>
      </c>
    </row>
    <row r="15" spans="1:20" x14ac:dyDescent="0.3">
      <c r="G15" t="s">
        <v>1105</v>
      </c>
      <c r="H15">
        <f>100*H13*H14</f>
        <v>0.21920174929474806</v>
      </c>
      <c r="K15" t="s">
        <v>1105</v>
      </c>
      <c r="L15">
        <f>100*L13*L14</f>
        <v>0.69711538461538469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Dataset</vt:lpstr>
      <vt:lpstr>Export</vt:lpstr>
      <vt:lpstr>Descriptors count</vt:lpstr>
      <vt:lpstr>Symmetry groups</vt:lpstr>
      <vt:lpstr>Dopants</vt:lpstr>
      <vt:lpstr>Weight fraction conversion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Никита Давыдов</cp:lastModifiedBy>
  <dcterms:created xsi:type="dcterms:W3CDTF">2024-09-21T15:12:53Z</dcterms:created>
  <dcterms:modified xsi:type="dcterms:W3CDTF">2025-04-21T20:05:38Z</dcterms:modified>
</cp:coreProperties>
</file>