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192" activeTab="1"/>
  </bookViews>
  <sheets>
    <sheet name="Dataset" sheetId="1" r:id="rId1"/>
    <sheet name="Export" sheetId="3" r:id="rId2"/>
    <sheet name="Descriptors count" sheetId="4" r:id="rId3"/>
    <sheet name="Symmetry groups" sheetId="5" r:id="rId4"/>
    <sheet name="Dopants" sheetId="7" r:id="rId5"/>
    <sheet name="Weight fraction conversion" sheetId="8" r:id="rId6"/>
  </sheets>
  <calcPr calcId="145621"/>
</workbook>
</file>

<file path=xl/calcChain.xml><?xml version="1.0" encoding="utf-8"?>
<calcChain xmlns="http://schemas.openxmlformats.org/spreadsheetml/2006/main">
  <c r="D255" i="3" l="1"/>
  <c r="D254" i="3"/>
  <c r="D253" i="3"/>
  <c r="D252" i="3"/>
  <c r="M69" i="3"/>
  <c r="N68" i="3"/>
  <c r="M68" i="3"/>
  <c r="F13" i="3"/>
  <c r="L13" i="8" l="1"/>
  <c r="L14" i="8"/>
  <c r="H15" i="8"/>
  <c r="H14" i="8"/>
  <c r="H13" i="8"/>
  <c r="E13" i="8"/>
  <c r="E12" i="8"/>
  <c r="B13" i="8"/>
  <c r="B12" i="8"/>
  <c r="B11" i="8"/>
  <c r="T2" i="8"/>
  <c r="T3" i="8"/>
  <c r="T4" i="8" s="1"/>
  <c r="Q4" i="8"/>
  <c r="Q3" i="8"/>
  <c r="Q2" i="8"/>
  <c r="N5" i="8"/>
  <c r="N4" i="8"/>
  <c r="N3" i="8"/>
  <c r="N2" i="8"/>
  <c r="N1" i="8"/>
  <c r="K4" i="8"/>
  <c r="K3" i="8"/>
  <c r="H5" i="8"/>
  <c r="H4" i="8"/>
  <c r="H3" i="8"/>
  <c r="E5" i="8"/>
  <c r="E4" i="8"/>
  <c r="E3" i="8"/>
  <c r="E255" i="1"/>
  <c r="E254" i="1"/>
  <c r="E253" i="1"/>
  <c r="E252" i="1"/>
  <c r="B4" i="8"/>
  <c r="B5" i="8" s="1"/>
  <c r="B6" i="8" s="1"/>
  <c r="L15" i="8" l="1"/>
  <c r="K5" i="8"/>
  <c r="C14" i="7"/>
  <c r="C11" i="7"/>
  <c r="C10" i="7"/>
  <c r="H13" i="1" l="1"/>
  <c r="B18" i="5" l="1"/>
  <c r="D15" i="5"/>
  <c r="D8" i="5"/>
  <c r="AB115" i="1" l="1"/>
  <c r="AB114" i="1"/>
  <c r="AB113" i="1"/>
  <c r="AB112" i="1"/>
  <c r="AB111" i="1"/>
  <c r="AB109" i="1"/>
  <c r="AB107" i="1"/>
  <c r="P69" i="1"/>
  <c r="Q68" i="1"/>
  <c r="P68" i="1"/>
</calcChain>
</file>

<file path=xl/sharedStrings.xml><?xml version="1.0" encoding="utf-8"?>
<sst xmlns="http://schemas.openxmlformats.org/spreadsheetml/2006/main" count="4079" uniqueCount="1150">
  <si>
    <t>K4Nb6O17</t>
  </si>
  <si>
    <t>KLaNb2O7</t>
  </si>
  <si>
    <t>RbLaNb2O7</t>
  </si>
  <si>
    <t>CsLaNb2O7</t>
  </si>
  <si>
    <t>KCa2Nb3O10</t>
  </si>
  <si>
    <t>RbCa2Nb3O10</t>
  </si>
  <si>
    <t>CsCa2Nb3O10</t>
  </si>
  <si>
    <t>KSr2Nb3O10</t>
  </si>
  <si>
    <t>TiO2</t>
  </si>
  <si>
    <t>10.1070/rcr4547 </t>
  </si>
  <si>
    <t>RbLaTa2O7</t>
  </si>
  <si>
    <t>RbPrTa2O7</t>
  </si>
  <si>
    <t>RbNdTa2O7</t>
  </si>
  <si>
    <t>RbSmTa2O7</t>
  </si>
  <si>
    <t>CaTa2O6</t>
  </si>
  <si>
    <t>SrTa2O6</t>
  </si>
  <si>
    <t>BaTa2O6</t>
  </si>
  <si>
    <t>CaBi2Ta2O9</t>
  </si>
  <si>
    <t>BaBi2Ta2O9</t>
  </si>
  <si>
    <t>CaBi2Nb2O9</t>
  </si>
  <si>
    <t>SrBi2Nb2O9</t>
  </si>
  <si>
    <t>BaBi2Nb2O9</t>
  </si>
  <si>
    <t>PbBi2Nb1.8W0.2O9</t>
  </si>
  <si>
    <t>PbBi2Nb1.85W0.15O9</t>
  </si>
  <si>
    <t>PbBi2Nb1.9W0.1O9</t>
  </si>
  <si>
    <t>PbBi2Nb2O9</t>
  </si>
  <si>
    <t>PbBi2Nb1.9Ti0.1O9</t>
  </si>
  <si>
    <t>KTaO3</t>
  </si>
  <si>
    <t>NaTaO3</t>
  </si>
  <si>
    <t>10.1016/j.jssc.2006.01.024</t>
  </si>
  <si>
    <t>CaBi4Ti4O15</t>
  </si>
  <si>
    <t>PbBi4Ti4O15</t>
  </si>
  <si>
    <t>K0.5La0.5Ca1.5Nb3O10</t>
  </si>
  <si>
    <t>K0.5La0.25Bi0.25Ca0.75Pb0.75Nb3O10</t>
  </si>
  <si>
    <t>Sr3Ti2O7</t>
  </si>
  <si>
    <t>PbTiO3</t>
  </si>
  <si>
    <t>10.1039/B818922F</t>
  </si>
  <si>
    <t>Sr5Nb4O15</t>
  </si>
  <si>
    <t>Ba5Nb4O15</t>
  </si>
  <si>
    <t>CaLa4Ti4O15</t>
  </si>
  <si>
    <t>BaLa4Ti4O15</t>
  </si>
  <si>
    <t>La4Ti3O12</t>
  </si>
  <si>
    <t>SrLa4Ti4O15</t>
  </si>
  <si>
    <t>Ba3LaNb3O12</t>
  </si>
  <si>
    <t>K2La2Ti3O10</t>
  </si>
  <si>
    <t>Sr4Ti3O10</t>
  </si>
  <si>
    <t>La2Ti2O7</t>
  </si>
  <si>
    <t>La4CaTi5O17</t>
  </si>
  <si>
    <t>Ca2Nb2O7</t>
  </si>
  <si>
    <t>Sr2Nb2O7</t>
  </si>
  <si>
    <t>DOI</t>
  </si>
  <si>
    <t>SrBi2Ta2O9</t>
  </si>
  <si>
    <t>10.1063/1.118003</t>
  </si>
  <si>
    <t>Sr2SnFeO6</t>
  </si>
  <si>
    <t>10.1016/j.jmmm.2017.05.058</t>
  </si>
  <si>
    <t>10.1016/j.jhazmat.2011.02.064</t>
  </si>
  <si>
    <t>Bi2Ti3O10</t>
  </si>
  <si>
    <t>NiO</t>
  </si>
  <si>
    <t>10.1021/jp9919056</t>
  </si>
  <si>
    <t>Rb4Ta6O17</t>
  </si>
  <si>
    <t>Rb4Nb6O17</t>
  </si>
  <si>
    <t>Sr2TiO4</t>
  </si>
  <si>
    <t>Sr1.9La0.1TiO4</t>
  </si>
  <si>
    <t>10.1021/acscatal.8b00369</t>
  </si>
  <si>
    <t>HCa2Nb3O10</t>
  </si>
  <si>
    <t>10.1021/jp044833d</t>
  </si>
  <si>
    <t>Bi5Ti3FeO15</t>
  </si>
  <si>
    <t>10.1021/am505767c</t>
  </si>
  <si>
    <t>Bi4LaTi3FeO15</t>
  </si>
  <si>
    <t>Bi3La2Ti3FeO15</t>
  </si>
  <si>
    <t>Bi2WO6</t>
  </si>
  <si>
    <t>10.1039/C6TC02069K</t>
  </si>
  <si>
    <t>KLaTiO4</t>
  </si>
  <si>
    <t>KLaZr0.1Ti0.9O4</t>
  </si>
  <si>
    <t>KLaZrO4</t>
  </si>
  <si>
    <t>KLaZr0.7Ti0.3O4</t>
  </si>
  <si>
    <t>KLaZr0.5Ti0.5O4</t>
  </si>
  <si>
    <t>KLaZr0.3Ti0.7O4</t>
  </si>
  <si>
    <t>10.1023/a:1025812125852</t>
  </si>
  <si>
    <t>10.1016/j.solmat.2009.12.020</t>
  </si>
  <si>
    <t>K2La2Ti2.9Fe0.1O10</t>
  </si>
  <si>
    <t>10.1016/j.ijhydene.2010.01.022</t>
  </si>
  <si>
    <t>K2La2Ti2.8Fe0.2O10</t>
  </si>
  <si>
    <t>K2La2Ti2.7Fe0.3O10</t>
  </si>
  <si>
    <t>K2La2Ti2.6Fe0.4O10</t>
  </si>
  <si>
    <t>K2La2Ti2.5Fe0.5O10</t>
  </si>
  <si>
    <t>K2La2Ti2.8W0.2O10</t>
  </si>
  <si>
    <t>K2La2Ti2.8Ni0.2O10</t>
  </si>
  <si>
    <t>H2SrTa2O7</t>
  </si>
  <si>
    <t>Li2SrTa2O7</t>
  </si>
  <si>
    <t>10.1039/b312620j</t>
  </si>
  <si>
    <t>La1/3TaO3</t>
  </si>
  <si>
    <t>10.1021/cm050982c</t>
  </si>
  <si>
    <t>K2Sr1.5Ta3O10</t>
  </si>
  <si>
    <t>10.1016/j.cplett.2006.12.047</t>
  </si>
  <si>
    <t>10.1016/j.ijhydene.2005.10.005</t>
  </si>
  <si>
    <t>Na2Ca2Nb4O13</t>
  </si>
  <si>
    <t>10.1111/jace.12122</t>
  </si>
  <si>
    <t>Sr2FeTaO6</t>
  </si>
  <si>
    <t>Sr3FeTaO8</t>
  </si>
  <si>
    <t>Sr4FeTaO9</t>
  </si>
  <si>
    <t>10.1016/j.apcatb.2017.01.011</t>
  </si>
  <si>
    <t>10.1016/j.apcatb.2017.01.012</t>
  </si>
  <si>
    <t>10.1016/j.apcatb.2017.01.013</t>
  </si>
  <si>
    <t>10.1016/j.ijhydene.2009.07.047</t>
  </si>
  <si>
    <t>Bi2W2O9</t>
  </si>
  <si>
    <t>Bi14W2O27</t>
  </si>
  <si>
    <t>Bi2Ti2O7</t>
  </si>
  <si>
    <t>Bi4Ti3O12</t>
  </si>
  <si>
    <t>Bi3TiNbO9</t>
  </si>
  <si>
    <t>Bi2MoO6</t>
  </si>
  <si>
    <t>BaBi4Ti4O15</t>
  </si>
  <si>
    <t>10.1246/cl.1999.1103</t>
  </si>
  <si>
    <t>Perovskite</t>
  </si>
  <si>
    <t>Bandgap, eV</t>
  </si>
  <si>
    <t>10.1246/cl.2005.1528</t>
  </si>
  <si>
    <t>10.1021/ja049676a</t>
  </si>
  <si>
    <t>10.1016/j.ijhydene.2009.04.021</t>
  </si>
  <si>
    <t>10.1016/j.jssc.2008.05.020</t>
  </si>
  <si>
    <t>K0.5La0.5Bi2Ta2O9</t>
  </si>
  <si>
    <t>K0.5La0.5Bi2Nb2O9</t>
  </si>
  <si>
    <t>H1.9K0.3La0.5Bi0.1Ta2O7</t>
  </si>
  <si>
    <t>H1.6K0.2La0.3Bi0.1Nb2O6.5</t>
  </si>
  <si>
    <t>K2LaTa5O17</t>
  </si>
  <si>
    <t>10.1016/j.ijhydene.2012.05.090</t>
  </si>
  <si>
    <t>H1.8Ca0.8Bi0.2Ta2O7</t>
  </si>
  <si>
    <t>H1.8Sr0.8Bi0.2Ta2O7</t>
  </si>
  <si>
    <t>H1.9Ba0.8Bi0.1Ta2O7</t>
  </si>
  <si>
    <t>10.1021/jacs.5b11191</t>
  </si>
  <si>
    <t>Bi4Nb8OCl</t>
  </si>
  <si>
    <t>BiOCl</t>
  </si>
  <si>
    <t>Bi4NbO8Cl</t>
  </si>
  <si>
    <t>Bi4NbO8Br</t>
  </si>
  <si>
    <t>Bi4TaO8Cl</t>
  </si>
  <si>
    <t>Bi4TaO8Br</t>
  </si>
  <si>
    <t>10.1039/c8cy00959g</t>
  </si>
  <si>
    <t>10.1021/cm990577j</t>
  </si>
  <si>
    <t>10.1039/B301938C</t>
  </si>
  <si>
    <t>HLaTa2O7</t>
  </si>
  <si>
    <t>NaLaTa2O7</t>
  </si>
  <si>
    <t>CsLaTa2O7</t>
  </si>
  <si>
    <t>HPrTa2O7</t>
  </si>
  <si>
    <t>NaPrTa2O7</t>
  </si>
  <si>
    <t>CsPrTa2O7</t>
  </si>
  <si>
    <t>HNdTa2O7</t>
  </si>
  <si>
    <t>NaNdTa2O7</t>
  </si>
  <si>
    <t>CsNdTa2O7</t>
  </si>
  <si>
    <t>HSmTa2O7</t>
  </si>
  <si>
    <t>NaSmTa2O7</t>
  </si>
  <si>
    <t>CsSmTa2O7</t>
  </si>
  <si>
    <t>LiCa2Ta3O10</t>
  </si>
  <si>
    <t>10.1246/bcsj.81.401</t>
  </si>
  <si>
    <t>10.1021/cm9007766</t>
  </si>
  <si>
    <t>HSr2Nb3O10</t>
  </si>
  <si>
    <t>10.1039/B903692J</t>
  </si>
  <si>
    <t>HLaNb2O7</t>
  </si>
  <si>
    <t>10.1016/j.solmat.2010.12.017</t>
  </si>
  <si>
    <t>KSr2TaNb2O10</t>
  </si>
  <si>
    <t>KSr2Ta1.5Nb1.5O10</t>
  </si>
  <si>
    <t>KSr2Ta2NbO10</t>
  </si>
  <si>
    <t>KSr2Ta3O10</t>
  </si>
  <si>
    <t>HSr2TaNb2O10</t>
  </si>
  <si>
    <t>HSr2Ta1.5Nb1.5O10</t>
  </si>
  <si>
    <t>HSr2Ta2NbO10</t>
  </si>
  <si>
    <t>HSr2Ta3O10</t>
  </si>
  <si>
    <t>10.1002/anie.201411494</t>
  </si>
  <si>
    <t>10.1021/cm902137s</t>
  </si>
  <si>
    <t>NaLaSrNb2NiO9</t>
  </si>
  <si>
    <t>CsLaSrNb2NiO9</t>
  </si>
  <si>
    <t>HLaSrNb2NiO9</t>
  </si>
  <si>
    <t>10.1016/j.jallcom.2006.11.201</t>
  </si>
  <si>
    <t>H2Ca4Nb6O20</t>
  </si>
  <si>
    <t>H2Ca4Ta2Nb4O20</t>
  </si>
  <si>
    <t>H2Ca4Ta3Nb3O20</t>
  </si>
  <si>
    <t>H2Ca4Ta4Nb2O20</t>
  </si>
  <si>
    <t>H2Ca4Ta6O20</t>
  </si>
  <si>
    <t>10.1021/cs200643h</t>
  </si>
  <si>
    <t>AgLaNb2O7</t>
  </si>
  <si>
    <t>10.1021/cs400466b</t>
  </si>
  <si>
    <t>AgCa2Nb3O10</t>
  </si>
  <si>
    <t>RbSr2Nb3O10</t>
  </si>
  <si>
    <t>AgSr2Nb3O10</t>
  </si>
  <si>
    <t>Rb2La2Ti3O10</t>
  </si>
  <si>
    <t>Ag2La2Ti3O10</t>
  </si>
  <si>
    <t>10.1246/cl.2006.1052</t>
  </si>
  <si>
    <t>10.1039/A902892G</t>
  </si>
  <si>
    <t>KBa2Ta3O10</t>
  </si>
  <si>
    <t>Sr2Ta2O7</t>
  </si>
  <si>
    <t>Sr2Nb0.05Ta0.95O7</t>
  </si>
  <si>
    <t>Sr2Nb0.15Ta0.85O7</t>
  </si>
  <si>
    <t>Sr2Nb0.25Ta0.75O7</t>
  </si>
  <si>
    <t>Sr2Nb0.35Ta0.65O7</t>
  </si>
  <si>
    <t>Sr2Nb0.5Ta0.5O7</t>
  </si>
  <si>
    <t>Sr2Nb0.8Ta0.2O7</t>
  </si>
  <si>
    <t>10.1016/s1010-6030(01)00574-3</t>
  </si>
  <si>
    <t>NdLaTi2O7</t>
  </si>
  <si>
    <t>Nd2Ti2O7</t>
  </si>
  <si>
    <t>Pr2Ti2O7</t>
  </si>
  <si>
    <t>PrLaTi2O7</t>
  </si>
  <si>
    <t>10.1021/jp034229n</t>
  </si>
  <si>
    <t>10.1016/j.apsusc.2009.05.146</t>
  </si>
  <si>
    <t>Cu(I)-K2La2Ti3O10</t>
  </si>
  <si>
    <t>Cu(I)-K4Nb6O17</t>
  </si>
  <si>
    <t>Cu(I)-KLaNb2O7</t>
  </si>
  <si>
    <t>Cu(I)-RbCa2Ta3O10</t>
  </si>
  <si>
    <t>RbCa2Ta3O10</t>
  </si>
  <si>
    <t>LiTaO3</t>
  </si>
  <si>
    <t>Cu(I)-LiTaO3</t>
  </si>
  <si>
    <t>Cu(I)-NaTaO3</t>
  </si>
  <si>
    <t>10.1039/c4sc01829j</t>
  </si>
  <si>
    <t>10.1016/j.solmat.2009.02.001</t>
  </si>
  <si>
    <t>10.1016/j.jhazmat.2008.11.040</t>
  </si>
  <si>
    <t>H0.98LaNb1.98Mo0.02O7</t>
  </si>
  <si>
    <t>H0.95LaNb1.95Mo0.05O7</t>
  </si>
  <si>
    <t>H0.85LaNb1.85Mo0.15O7</t>
  </si>
  <si>
    <t>10.1016/j.matlet.2007.08.089</t>
  </si>
  <si>
    <t>10.1016/j.ssi.2009.10.005</t>
  </si>
  <si>
    <t>CsCa2Ta3O10</t>
  </si>
  <si>
    <t>10.1039/c0cc05440b</t>
  </si>
  <si>
    <t>HPb2Nb3O10</t>
  </si>
  <si>
    <t>10.1016/j.apcata.2013.09.015</t>
  </si>
  <si>
    <t>10.1021/jp202783t</t>
  </si>
  <si>
    <t>Ba5Ta4O15</t>
  </si>
  <si>
    <t>Sr5Ta4O15</t>
  </si>
  <si>
    <t>10.1039/C3TA10446J</t>
  </si>
  <si>
    <t>10.1021/nn102469e</t>
  </si>
  <si>
    <t>10.1007/s11244-005-3837-x</t>
  </si>
  <si>
    <t>10.1021/jp0493226</t>
  </si>
  <si>
    <t>Fe0.02La1.98Ti2O7</t>
  </si>
  <si>
    <t>Cr0.02La1.98Ti2O7</t>
  </si>
  <si>
    <t>10.1039/b417052k</t>
  </si>
  <si>
    <t>10.1039/c3cy00179b</t>
  </si>
  <si>
    <t>10.1016/j.pnsc.2012.03.002</t>
  </si>
  <si>
    <t>10.1016/j.ijhydene.2014.02.172</t>
  </si>
  <si>
    <t>HCa2TaNb2O10</t>
  </si>
  <si>
    <t>10.1016/j.apcatb.2013.10.028</t>
  </si>
  <si>
    <t>10.1023/B:CATL.0000007154.30343.23</t>
  </si>
  <si>
    <t>Ca2Bi2Nb2O9</t>
  </si>
  <si>
    <t>Sr2Bi2Nb2O9</t>
  </si>
  <si>
    <t>Ba2Bi2Nb2O9</t>
  </si>
  <si>
    <t>10.1021/acssuschemeng.7b04181</t>
  </si>
  <si>
    <t>Na2Ta2O6</t>
  </si>
  <si>
    <t>K2Ta2O6</t>
  </si>
  <si>
    <t>10.1016/j.apcata.2005.11.007</t>
  </si>
  <si>
    <t>Ca2Ta2O7</t>
  </si>
  <si>
    <t>10.1088/0957-4484/17/19/014</t>
  </si>
  <si>
    <t>Ba5Ta2Nb2O15</t>
  </si>
  <si>
    <t>10.1002/smll.201402679</t>
  </si>
  <si>
    <t>10.1007/s10008-017-3533-3</t>
  </si>
  <si>
    <t>ZnO</t>
  </si>
  <si>
    <t>10.1039/C0EE00604A</t>
  </si>
  <si>
    <t>CdS</t>
  </si>
  <si>
    <t>Zn0.1Cd0.9S</t>
  </si>
  <si>
    <t>ZnS</t>
  </si>
  <si>
    <t>Zn0.9Cd0.1S</t>
  </si>
  <si>
    <t>Zn0.7Cd0.2S</t>
  </si>
  <si>
    <t>Zn0.5Cd0.5S</t>
  </si>
  <si>
    <t>Zn0.3Cd0.7S</t>
  </si>
  <si>
    <t>10.1016/j.jcat.2005.02.021</t>
  </si>
  <si>
    <t>Sr4Ta2O9</t>
  </si>
  <si>
    <t xml:space="preserve">CuBi2O4 </t>
  </si>
  <si>
    <t>10.1021/acsami.8b02439</t>
  </si>
  <si>
    <t>10.1016/S0927-6513(96)00112-5</t>
  </si>
  <si>
    <t>10.1021/ja3043678</t>
  </si>
  <si>
    <t>CsCa2Ta3O9.7N0.2</t>
  </si>
  <si>
    <t>10.1021/jp0751155</t>
  </si>
  <si>
    <t>10.1021/acsami.5b06281</t>
  </si>
  <si>
    <t>Ca2Nb3O10</t>
  </si>
  <si>
    <t>10.1039/C3RA40638E</t>
  </si>
  <si>
    <t>10.3390/catal3010001</t>
  </si>
  <si>
    <t>10.1021/ja207103j</t>
  </si>
  <si>
    <t>CsBa2Nb3O10</t>
  </si>
  <si>
    <t>10.1134/S0036023623602842</t>
  </si>
  <si>
    <t>HBa2Nb3O10</t>
  </si>
  <si>
    <t>10.3390/molecules28124807</t>
  </si>
  <si>
    <t>HSr2Nb3O19*yH2O</t>
  </si>
  <si>
    <t>HSr2Nb3O19*MeNH2*yH2O</t>
  </si>
  <si>
    <t>HSr2Nb3O19*EtNH2*yH2O</t>
  </si>
  <si>
    <t>HSr2Nb3O19*PrNH2*yH2O</t>
  </si>
  <si>
    <t>HSr2Nb3O19*BuNH2*yH2O</t>
  </si>
  <si>
    <t>HSr2Nb3O19*HxNH2*yH2O</t>
  </si>
  <si>
    <t>HSr2Nb3O19*OcNH2*yH2O</t>
  </si>
  <si>
    <t>HSr2Nb3O19*MeOH*yH2O</t>
  </si>
  <si>
    <t>HSr2Nb3O19*EtOH*yH2O</t>
  </si>
  <si>
    <t>HSr2Nb3O19*PrOH*yH2O</t>
  </si>
  <si>
    <t>HSr2Nb3O19*BuOH*yH2O</t>
  </si>
  <si>
    <t>HSr2Nb3O19*HxOH*yH2O</t>
  </si>
  <si>
    <t>Li2La2Ti3O10</t>
  </si>
  <si>
    <t>10.1134/S1070363212070018</t>
  </si>
  <si>
    <t>Na2La2Ti3O10</t>
  </si>
  <si>
    <t>Li2Nd2Ti3O10</t>
  </si>
  <si>
    <t>Na2Nd2Ti3O10</t>
  </si>
  <si>
    <t>K2Nd2Ti3O10</t>
  </si>
  <si>
    <t>KCa2Nb3O10-Yellow</t>
  </si>
  <si>
    <t>KCa2Nb3O10-Black</t>
  </si>
  <si>
    <t>10.1039/C6RA11407E</t>
  </si>
  <si>
    <t>10.1021/acsnano.7b06131</t>
  </si>
  <si>
    <t>10.1002/asia.201701001</t>
  </si>
  <si>
    <t>Ca2Nb2TaO10</t>
  </si>
  <si>
    <t>10.1039/C5CY01246E</t>
  </si>
  <si>
    <t>10.1002/anie.201408441</t>
  </si>
  <si>
    <t>HCa1.5Sr0.5Nb3O10</t>
  </si>
  <si>
    <t>HCaSrNb3O10</t>
  </si>
  <si>
    <t>HCa0.5Sr1.5Nb3O10</t>
  </si>
  <si>
    <t>HCa2Nb2.7Ta0.3O10</t>
  </si>
  <si>
    <t>HCa2Nb2TaO10</t>
  </si>
  <si>
    <t>HCa2Nb1.5Ta1.5O10</t>
  </si>
  <si>
    <t>10.1002/cssc.201501237</t>
  </si>
  <si>
    <t>KCaSrNb3O10</t>
  </si>
  <si>
    <t>H4Nb6O17</t>
  </si>
  <si>
    <t>10.1021/jp900842e</t>
  </si>
  <si>
    <t>10.1021/acscatal.5b00040</t>
  </si>
  <si>
    <t>10.1016/j.apcatb.2016.09.021</t>
  </si>
  <si>
    <t>KCa2Ta3O10</t>
  </si>
  <si>
    <t>10.1039/C8CY00930A</t>
  </si>
  <si>
    <t>10.1016/j.cattod.2018.03.037</t>
  </si>
  <si>
    <t>CsBa2Ta3O10</t>
  </si>
  <si>
    <t>10.1021/acs.cgd.6b00081</t>
  </si>
  <si>
    <t xml:space="preserve">K2La2Ti3O10 </t>
  </si>
  <si>
    <t>10.1016/j.cattod.2012.05.009</t>
  </si>
  <si>
    <t>10.1038/s41598-017-03911-6</t>
  </si>
  <si>
    <t>Cs0.67Ti1.83O4</t>
  </si>
  <si>
    <t>10.1021/jp805488h</t>
  </si>
  <si>
    <t>HLaTiO4</t>
  </si>
  <si>
    <t>10.3390/catal13040749</t>
  </si>
  <si>
    <t>HLaTiO4*MeNH2</t>
  </si>
  <si>
    <t>HLaTiO4*EtNH2</t>
  </si>
  <si>
    <t>HLaTiO4*PrNH2</t>
  </si>
  <si>
    <t>HLaTiO4*BuNH2</t>
  </si>
  <si>
    <t>HLaTiO4*HxNH2</t>
  </si>
  <si>
    <t>HLaTiO4*OxNH2</t>
  </si>
  <si>
    <t>HLaTiO4*MeOH</t>
  </si>
  <si>
    <t>HLaTiO4*EtOH</t>
  </si>
  <si>
    <t>HLaTiO4*PrOH</t>
  </si>
  <si>
    <t>HLaTiO4*BuOH</t>
  </si>
  <si>
    <t>HLaTiO4*HxOH</t>
  </si>
  <si>
    <t>HLaTiO4*OxOH</t>
  </si>
  <si>
    <t>HNdTiO4</t>
  </si>
  <si>
    <t>HNdTiO4*MeNH2</t>
  </si>
  <si>
    <t>HNdTiO4*EtNH2</t>
  </si>
  <si>
    <t>HNdTiO4*PrNH2</t>
  </si>
  <si>
    <t>HNdTiO4*BuNH2</t>
  </si>
  <si>
    <t>HNdTiO4*HxNH2</t>
  </si>
  <si>
    <t>HNdTiO4*OxNH2</t>
  </si>
  <si>
    <t>HNdTiO4*MeOH</t>
  </si>
  <si>
    <t>HNdTiO4*EtOH</t>
  </si>
  <si>
    <t>HNdTiO4*PrOH</t>
  </si>
  <si>
    <t>HNdTiO4*BuOH</t>
  </si>
  <si>
    <t>HNdTiO4*HxOH</t>
  </si>
  <si>
    <t>HNdTiO4*OxOH</t>
  </si>
  <si>
    <t>10.3390/catal13030614</t>
  </si>
  <si>
    <t>HCa2Nb3O10*MeOH</t>
  </si>
  <si>
    <t>HCa2Nb3O10*EtOH</t>
  </si>
  <si>
    <t>HCa2Nb3O10*PrOH</t>
  </si>
  <si>
    <t>HCa2Nb3O10*BuOH</t>
  </si>
  <si>
    <t>HCa2Nb3O10*HxOH</t>
  </si>
  <si>
    <t>HCa2Nb3O10*OxOH</t>
  </si>
  <si>
    <t>10.3390/catal11080897</t>
  </si>
  <si>
    <t>H2La2Ti3O10</t>
  </si>
  <si>
    <t>10.1155/2017/9628146</t>
  </si>
  <si>
    <t>LiNdTa2O7</t>
  </si>
  <si>
    <t>KNdTa2O7</t>
  </si>
  <si>
    <t>10.1134/S1070363214100041</t>
  </si>
  <si>
    <t>HLa2Ti3O10</t>
  </si>
  <si>
    <t>HLa2Ti3O10*EtNH2</t>
  </si>
  <si>
    <t>HLa2Ti3O10*EtOH</t>
  </si>
  <si>
    <t>10.3390/nano12152717</t>
  </si>
  <si>
    <t>10.1016/j.ceramint.2021.11.284</t>
  </si>
  <si>
    <t>HCa2Nb3O10*MeNH2</t>
  </si>
  <si>
    <t>HCa2Nb3O10*EtNH2</t>
  </si>
  <si>
    <t>HCa2Nb3O10*PrNH2</t>
  </si>
  <si>
    <t>HCa2Nb3O10*BuNH2</t>
  </si>
  <si>
    <t>HCa2Nb3O10*HxNH2</t>
  </si>
  <si>
    <t>HCa2Nb3O10*OcNH2</t>
  </si>
  <si>
    <t>H2La2Ti3O10*MeNH2</t>
  </si>
  <si>
    <t>H2La2Ti3O10*EtNH2</t>
  </si>
  <si>
    <t>H2La2Ti3O10*PrNH2</t>
  </si>
  <si>
    <t>H2La2Ti3O10*BuNH2</t>
  </si>
  <si>
    <t>H2La2Ti3O10*HxNH2</t>
  </si>
  <si>
    <t>H2La2Ti3O10*OcNH2</t>
  </si>
  <si>
    <t>H2La2Ti3O10*MeOH</t>
  </si>
  <si>
    <t>H2La2Ti3O10*EtOH</t>
  </si>
  <si>
    <t>H2La2Ti3O10*PrOH</t>
  </si>
  <si>
    <t>H2La2Ti3O10*BuOH</t>
  </si>
  <si>
    <t>H2La2Ti3O10*HxOH</t>
  </si>
  <si>
    <t>H2La2Ti3O10*OcOH</t>
  </si>
  <si>
    <t>10.3390/catal11111279</t>
  </si>
  <si>
    <t>H2Nd2Ti3O10</t>
  </si>
  <si>
    <t>H2Nd2Ti3O10*MeNH2</t>
  </si>
  <si>
    <t>H2Nd2Ti3O10*EtNH2</t>
  </si>
  <si>
    <t>H2Nd2Ti3O10*PrNH2</t>
  </si>
  <si>
    <t>H2Nd2Ti3O10*BuNH2</t>
  </si>
  <si>
    <t>H2Nd2Ti3O10*HxNH2</t>
  </si>
  <si>
    <t>H2Nd2Ti3O10*OcNH2</t>
  </si>
  <si>
    <t>H2Nd2Ti3O10*MeOH</t>
  </si>
  <si>
    <t>H2Nd2Ti3O10*EtOH</t>
  </si>
  <si>
    <t>H2Nd2Ti3O10*PrOH</t>
  </si>
  <si>
    <t>H2Nd2Ti3O10*BuOH</t>
  </si>
  <si>
    <t>H2Nd2Ti3O10*HxOH</t>
  </si>
  <si>
    <t>H2Nd2Ti3O10*OcOH</t>
  </si>
  <si>
    <t>10.1021/acsomega.0c00424</t>
  </si>
  <si>
    <t>H2K0.5Bi2.5Ti4O13*H2O</t>
  </si>
  <si>
    <t>H2K0.5Bi2.5Ti4O13*H2O*MeNH2</t>
  </si>
  <si>
    <t>H2K0.5Bi2.5Ti4O13*H2O*EtNH3</t>
  </si>
  <si>
    <t>H2K0.5Bi2.5Ti4O13*H2O*PrNH4</t>
  </si>
  <si>
    <t>H2K0.5Bi2.5Ti4O13*H2O*BuNH5</t>
  </si>
  <si>
    <t>H2K0.5Bi2.5Ti4O13*H2O*HxNH6</t>
  </si>
  <si>
    <t>H2K0.5Bi2.5Ti4O13*H2O*OcNH7</t>
  </si>
  <si>
    <t>10.3389/fchem.2019.00863</t>
  </si>
  <si>
    <t>10.1021/ja7114772</t>
  </si>
  <si>
    <t>K2Gd1.4Eu0.6Ti3O10</t>
  </si>
  <si>
    <t>H2Gd1.4Eu0.6Ti3O10</t>
  </si>
  <si>
    <t>RbLa0.7Tb0.3Ta2O7</t>
  </si>
  <si>
    <t>Gd1.4Eu0.6Ti3O10</t>
  </si>
  <si>
    <t>La0.7Tb0.3Ta2O7</t>
  </si>
  <si>
    <t>La3Ni2O6.92</t>
  </si>
  <si>
    <t>La3Ni2O6.35</t>
  </si>
  <si>
    <t>10.1006/jssc.1994.1059</t>
  </si>
  <si>
    <t>La1/3NbO3</t>
  </si>
  <si>
    <t xml:space="preserve">CaTiO3 </t>
  </si>
  <si>
    <t>10.1021/ic101955v</t>
  </si>
  <si>
    <t>10.1021/acs.chemmater.9b00567</t>
  </si>
  <si>
    <t>Sr2Bi3Ta2O11Cl</t>
  </si>
  <si>
    <t>SrPbBi3Ta2O11Cl</t>
  </si>
  <si>
    <t>Ba2Bi3Ta2O11Cl</t>
  </si>
  <si>
    <t>BaPbBi3Ta2O11Cl</t>
  </si>
  <si>
    <t>SrBi4TiTaO11Cl</t>
  </si>
  <si>
    <t>BaBi4TiTaO11Cl</t>
  </si>
  <si>
    <t>PbBi4TiTaO11Cl</t>
  </si>
  <si>
    <t>SrPbBi3Nb2O11Cl</t>
  </si>
  <si>
    <t>Ba2Bi3Nb2O11Cl</t>
  </si>
  <si>
    <t>BaPbBi3Nb2O11Cl</t>
  </si>
  <si>
    <t>SrBi4TiNbO11Cl</t>
  </si>
  <si>
    <t>BaBi4TiNbO11Cl</t>
  </si>
  <si>
    <t>PbBi4TiNbO11Cl</t>
  </si>
  <si>
    <t>Sr2Bi3Nb2O11Cl</t>
  </si>
  <si>
    <t>HCa2Nb3O10*MeNH2/Pt</t>
  </si>
  <si>
    <t>HCa2Nb3O10*BuNH2/Pt</t>
  </si>
  <si>
    <t>HCa2Nb3O10*OcNH2/Pt</t>
  </si>
  <si>
    <t>HCa2Nb3O10/Pt*MeNH2</t>
  </si>
  <si>
    <t>HCa2Nb3O10/Pt*BuNH2</t>
  </si>
  <si>
    <t>HCa2Nb3O10/Pt*OcNH2</t>
  </si>
  <si>
    <t>*</t>
  </si>
  <si>
    <t>Surface area</t>
  </si>
  <si>
    <t>IR</t>
  </si>
  <si>
    <t>10.1016/J.IJHYDENE.2009.04.021</t>
  </si>
  <si>
    <t>SEM/TEM</t>
  </si>
  <si>
    <t>UV speactrum</t>
  </si>
  <si>
    <t>Symmetry group</t>
  </si>
  <si>
    <t>P4/mmm</t>
  </si>
  <si>
    <t>I4/mmm</t>
  </si>
  <si>
    <t>XRD pattern</t>
  </si>
  <si>
    <t>AQY</t>
  </si>
  <si>
    <t>Crystal structure</t>
  </si>
  <si>
    <t>Fm3m</t>
  </si>
  <si>
    <t>EDX</t>
  </si>
  <si>
    <t>XPS</t>
  </si>
  <si>
    <t>10.1038/ncomms1690</t>
  </si>
  <si>
    <t>Emission and excitation spectra</t>
  </si>
  <si>
    <t>Raman</t>
  </si>
  <si>
    <t>A21am</t>
  </si>
  <si>
    <t>P4212</t>
  </si>
  <si>
    <t>P42412</t>
  </si>
  <si>
    <t>10.1016/s1466-6049(01)00071-x</t>
  </si>
  <si>
    <t>10.1007/BF00765319</t>
  </si>
  <si>
    <t>KCa2NaNb4O13</t>
  </si>
  <si>
    <t>H2/O2 rate, umol/(h*g)</t>
  </si>
  <si>
    <t>Conditions</t>
  </si>
  <si>
    <t>450 W Hg-lamp. 14% CH3OH</t>
  </si>
  <si>
    <t>inf</t>
  </si>
  <si>
    <t>400 W Hg, 1 mol/L CH3OH</t>
  </si>
  <si>
    <t>350 W Hg-lamp. 14% CH3OH</t>
  </si>
  <si>
    <t>PDF#49-0608</t>
  </si>
  <si>
    <t>PDF#38-1418</t>
  </si>
  <si>
    <t>-</t>
  </si>
  <si>
    <t>450 W Xe-Ar, 15% CH3OH, 0.1%Pt</t>
  </si>
  <si>
    <t>Number of octahedrons on a layer</t>
  </si>
  <si>
    <t>a, A</t>
  </si>
  <si>
    <t>b, A</t>
  </si>
  <si>
    <t>c, A</t>
  </si>
  <si>
    <t>350 W Hg-lamp. 15% CH3OH</t>
  </si>
  <si>
    <t>450 W Xe-Ar, 15% CH3OH,</t>
  </si>
  <si>
    <t>Cmcm</t>
  </si>
  <si>
    <t>Кристаллическая структура</t>
  </si>
  <si>
    <t>Параметры элементарной ячейки</t>
  </si>
  <si>
    <t>Удельная площадь поверхности</t>
  </si>
  <si>
    <t>Скорость выделения водорода</t>
  </si>
  <si>
    <t>ИК спектр</t>
  </si>
  <si>
    <t>Спектр комбинационного рассеяния</t>
  </si>
  <si>
    <t>UV-vis спектры</t>
  </si>
  <si>
    <t>XPS спектры</t>
  </si>
  <si>
    <t>(BA-H501-USHIO), Na2S/Na2SO3,</t>
  </si>
  <si>
    <t>400 W Hg-lamp</t>
  </si>
  <si>
    <t>Number of octahedrons in a cell</t>
  </si>
  <si>
    <t>400 W Hg-lamp, Pt, 14% CH3OH</t>
  </si>
  <si>
    <t>Immm</t>
  </si>
  <si>
    <t>Pbnm</t>
  </si>
  <si>
    <t>P4/mbm</t>
  </si>
  <si>
    <t>JCPD 49e0609</t>
  </si>
  <si>
    <t>JCPD 49e0607</t>
  </si>
  <si>
    <t>JCPDS 84-0843</t>
  </si>
  <si>
    <t>JCPDS 54-0818</t>
  </si>
  <si>
    <t>JCPDS 54-0819</t>
  </si>
  <si>
    <t>JCPDS 54-0124</t>
  </si>
  <si>
    <t>PDF#51-1876</t>
  </si>
  <si>
    <t>PDF#52-1863</t>
  </si>
  <si>
    <t>P212121</t>
  </si>
  <si>
    <t>P42212</t>
  </si>
  <si>
    <t>451 W Hg-lamp. 14% CH3OH</t>
  </si>
  <si>
    <t>452 W Hg-lamp. 14% CH3OH</t>
  </si>
  <si>
    <t>453 W Hg-lamp. 14% CH3OH</t>
  </si>
  <si>
    <t>454 W Hg-lamp. 14% CH3OH</t>
  </si>
  <si>
    <t>455 W Hg-lamp. 14% CH3OH</t>
  </si>
  <si>
    <t>456 W Hg-lamp. 14% CH3OH</t>
  </si>
  <si>
    <t>457 W Hg-lamp. 14% CH3OH</t>
  </si>
  <si>
    <t>458 W Hg-lamp. 14% CH3OH</t>
  </si>
  <si>
    <t>10.1007/BF00765320</t>
  </si>
  <si>
    <t>10.1007/BF00765321</t>
  </si>
  <si>
    <t>10.1007/BF00765322</t>
  </si>
  <si>
    <t>10.1007/BF00765323</t>
  </si>
  <si>
    <t>10.1007/BF00765324</t>
  </si>
  <si>
    <t>10.1007/BF00765325</t>
  </si>
  <si>
    <t>10.1007/BF00765326</t>
  </si>
  <si>
    <t>10.1007/BF00765327</t>
  </si>
  <si>
    <t>10.1007/BF00765328</t>
  </si>
  <si>
    <t>https://www.wellesu.com/10.1016/0025-5408(81)90063-5</t>
  </si>
  <si>
    <t>https://www.crystallography.net/cod/1518045.html</t>
  </si>
  <si>
    <t>https://www.wellesu.com/10.1016/0025-5408(90)90035-z</t>
  </si>
  <si>
    <t>https://www.wellesu.com/10.1016/0025-5408(87)90060-2</t>
  </si>
  <si>
    <t>Related links</t>
  </si>
  <si>
    <t>10.1016/0025-5408(87)90060-2 </t>
  </si>
  <si>
    <t>https://sci-hub.ru/10.1016/0025-5408(81)90063-5</t>
  </si>
  <si>
    <t xml:space="preserve">https://sci-hub.ru/10.1016/0025-5408(81)90063-5; https://sci-hub.ru/10.1021/ic00217a006; </t>
  </si>
  <si>
    <t>Pmaa</t>
  </si>
  <si>
    <t>Processed</t>
  </si>
  <si>
    <t>Imma</t>
  </si>
  <si>
    <t>Ia1/acd</t>
  </si>
  <si>
    <t>https://next-gen.materialsproject.org/materials/mp-1178119</t>
  </si>
  <si>
    <t>T</t>
  </si>
  <si>
    <t>O</t>
  </si>
  <si>
    <t>C</t>
  </si>
  <si>
    <t>orthorhombic</t>
  </si>
  <si>
    <t>cubic</t>
  </si>
  <si>
    <t>tetragonal</t>
  </si>
  <si>
    <t>Пространственная группа симметрии</t>
  </si>
  <si>
    <t>SEM/TEM фотографии (размер частиц)</t>
  </si>
  <si>
    <t>Materials Project ID</t>
  </si>
  <si>
    <t>mp-560692</t>
  </si>
  <si>
    <t>mp-1223501</t>
  </si>
  <si>
    <t>mp-553965</t>
  </si>
  <si>
    <t>mp-553248</t>
  </si>
  <si>
    <t>mp-557195</t>
  </si>
  <si>
    <t>mp-20396</t>
  </si>
  <si>
    <t>mp-581330</t>
  </si>
  <si>
    <t>mp-1245098</t>
  </si>
  <si>
    <t>mp-541600</t>
  </si>
  <si>
    <t>mp-554038</t>
  </si>
  <si>
    <t>mp-17715</t>
  </si>
  <si>
    <t>mp-676339</t>
  </si>
  <si>
    <t>mp-556848</t>
  </si>
  <si>
    <t>mp-554675</t>
  </si>
  <si>
    <t>mp-23611</t>
  </si>
  <si>
    <t>mp-555616</t>
  </si>
  <si>
    <t>mp-23614</t>
  </si>
  <si>
    <t>mp-555867</t>
  </si>
  <si>
    <t>mp-23101</t>
  </si>
  <si>
    <t>mp-3349</t>
  </si>
  <si>
    <t>mp-19845</t>
  </si>
  <si>
    <t>mp-561133</t>
  </si>
  <si>
    <t>mp-3563</t>
  </si>
  <si>
    <t>mp-1228245</t>
  </si>
  <si>
    <t>mp-3249</t>
  </si>
  <si>
    <t>mp-1228150</t>
  </si>
  <si>
    <t>mp-6548</t>
  </si>
  <si>
    <t>mp-31213</t>
  </si>
  <si>
    <t>mp-4423</t>
  </si>
  <si>
    <t>mp-4155</t>
  </si>
  <si>
    <t>mp-15590</t>
  </si>
  <si>
    <t>mp-1218821</t>
  </si>
  <si>
    <t>mp-1179025</t>
  </si>
  <si>
    <t>mp-13664</t>
  </si>
  <si>
    <t>mp-1180047</t>
  </si>
  <si>
    <t>mp-5532</t>
  </si>
  <si>
    <t>mp-1217452</t>
  </si>
  <si>
    <t>mp-554500</t>
  </si>
  <si>
    <t>mp-1104930</t>
  </si>
  <si>
    <t>mp-6259</t>
  </si>
  <si>
    <t>mp-3614</t>
  </si>
  <si>
    <t>mp-990430</t>
  </si>
  <si>
    <t>mp-31760</t>
  </si>
  <si>
    <t>mp-1197485</t>
  </si>
  <si>
    <t>mp-559482</t>
  </si>
  <si>
    <t>mp-1216832</t>
  </si>
  <si>
    <t>mp-23423</t>
  </si>
  <si>
    <t>mp-1227554</t>
  </si>
  <si>
    <t>mp-22939</t>
  </si>
  <si>
    <t>mp-23630</t>
  </si>
  <si>
    <t>mp-1198841</t>
  </si>
  <si>
    <t>mp-558314</t>
  </si>
  <si>
    <t>mp-554207</t>
  </si>
  <si>
    <t>mp-1220741</t>
  </si>
  <si>
    <t>mp-774479</t>
  </si>
  <si>
    <t>mp-1205881</t>
  </si>
  <si>
    <t>mp-1222828</t>
  </si>
  <si>
    <t>mp-22720</t>
  </si>
  <si>
    <t>mp-6000</t>
  </si>
  <si>
    <t>mp-555785</t>
  </si>
  <si>
    <t>mp-15201</t>
  </si>
  <si>
    <t>mp-6680</t>
  </si>
  <si>
    <t>mp-754345</t>
  </si>
  <si>
    <t>mp-676280</t>
  </si>
  <si>
    <t>mp-10347</t>
  </si>
  <si>
    <t>mp-504554</t>
  </si>
  <si>
    <t>mp-769297</t>
  </si>
  <si>
    <t>mp-640836</t>
  </si>
  <si>
    <t>mp-1245015</t>
  </si>
  <si>
    <t>mp-1021511</t>
  </si>
  <si>
    <t>mp-1244890</t>
  </si>
  <si>
    <t>mp-769246</t>
  </si>
  <si>
    <t>mp-560165</t>
  </si>
  <si>
    <t>mp-505814</t>
  </si>
  <si>
    <t>mp-9406</t>
  </si>
  <si>
    <t>mp-6144</t>
  </si>
  <si>
    <t>mp-6119</t>
  </si>
  <si>
    <t>mp-1223975</t>
  </si>
  <si>
    <t>mp-1223520</t>
  </si>
  <si>
    <t>mp-3442</t>
  </si>
  <si>
    <t>10.1016/j.physb.2017.09.060</t>
  </si>
  <si>
    <t>10.1021/cm302480h</t>
  </si>
  <si>
    <t>COD_ID</t>
  </si>
  <si>
    <t>1001842</t>
  </si>
  <si>
    <t>1545643</t>
  </si>
  <si>
    <t>2004917</t>
  </si>
  <si>
    <t>1521061</t>
  </si>
  <si>
    <t>2238958</t>
  </si>
  <si>
    <t>1518045</t>
  </si>
  <si>
    <t>1010942</t>
  </si>
  <si>
    <t>2002339</t>
  </si>
  <si>
    <t>1534928</t>
  </si>
  <si>
    <t>1537578</t>
  </si>
  <si>
    <t>1525923</t>
  </si>
  <si>
    <t>1521923</t>
  </si>
  <si>
    <t>1525921</t>
  </si>
  <si>
    <t>1531753</t>
  </si>
  <si>
    <t>7221049</t>
  </si>
  <si>
    <t>1531664</t>
  </si>
  <si>
    <t>1533576</t>
  </si>
  <si>
    <t>1530317</t>
  </si>
  <si>
    <t>1011028</t>
  </si>
  <si>
    <t>8101224</t>
  </si>
  <si>
    <t>7039788</t>
  </si>
  <si>
    <t>1526777</t>
  </si>
  <si>
    <t>1526720</t>
  </si>
  <si>
    <t>1001022</t>
  </si>
  <si>
    <t>1011128</t>
  </si>
  <si>
    <t>2002850</t>
  </si>
  <si>
    <t>1528445</t>
  </si>
  <si>
    <t>2106523</t>
  </si>
  <si>
    <t>1010093</t>
  </si>
  <si>
    <t>1517788</t>
  </si>
  <si>
    <t>1522043</t>
  </si>
  <si>
    <t>1521427</t>
  </si>
  <si>
    <t>1528730</t>
  </si>
  <si>
    <t>2229871</t>
  </si>
  <si>
    <t>7221013</t>
  </si>
  <si>
    <t>2102087</t>
  </si>
  <si>
    <t>1544411</t>
  </si>
  <si>
    <t>1528814</t>
  </si>
  <si>
    <t>7213033</t>
  </si>
  <si>
    <t>1533740</t>
  </si>
  <si>
    <t>1529003</t>
  </si>
  <si>
    <t>1525625</t>
  </si>
  <si>
    <t>1531494</t>
  </si>
  <si>
    <t>1011175</t>
  </si>
  <si>
    <t>1529527</t>
  </si>
  <si>
    <t>7221321</t>
  </si>
  <si>
    <t>1544432</t>
  </si>
  <si>
    <t>1522041</t>
  </si>
  <si>
    <t>1509430</t>
  </si>
  <si>
    <t>1526803</t>
  </si>
  <si>
    <t>1509663</t>
  </si>
  <si>
    <t>2002197</t>
  </si>
  <si>
    <t>1522042</t>
  </si>
  <si>
    <t>1531051</t>
  </si>
  <si>
    <t>1521385</t>
  </si>
  <si>
    <t>2106435</t>
  </si>
  <si>
    <t>1001030</t>
  </si>
  <si>
    <t>1001177</t>
  </si>
  <si>
    <t>7039790</t>
  </si>
  <si>
    <t>1011258</t>
  </si>
  <si>
    <t>1011054</t>
  </si>
  <si>
    <t>1011195</t>
  </si>
  <si>
    <t>1004051</t>
  </si>
  <si>
    <t>1526807</t>
  </si>
  <si>
    <t>1544433</t>
  </si>
  <si>
    <t>2007573</t>
  </si>
  <si>
    <t>1522039</t>
  </si>
  <si>
    <t>4101345</t>
  </si>
  <si>
    <t>1000022</t>
  </si>
  <si>
    <t>Dopant</t>
  </si>
  <si>
    <t>N</t>
  </si>
  <si>
    <t>Sn0.45K0.2H0.9La2Ti3O10</t>
  </si>
  <si>
    <t>Co</t>
  </si>
  <si>
    <t>Cs0.03Na0.91Ca1.97Ta3O10</t>
  </si>
  <si>
    <t>Cs0.03Na0.1H0.87Ca2.11Ta3O10</t>
  </si>
  <si>
    <t>1.86 H2O</t>
  </si>
  <si>
    <t>0.38 H2O</t>
  </si>
  <si>
    <t>mp-1221096</t>
  </si>
  <si>
    <t>Hill formula</t>
  </si>
  <si>
    <t>K4 Nb6 O17</t>
  </si>
  <si>
    <t>K La Nb2 O7</t>
  </si>
  <si>
    <t>La Nb2 O7 Rb</t>
  </si>
  <si>
    <t>Cs La Nb2 O7</t>
  </si>
  <si>
    <t>Ca2 K Nb3 O10</t>
  </si>
  <si>
    <t>Ca2 Nb3 O10 Rb</t>
  </si>
  <si>
    <t>Ca2 Cs Nb3 O10</t>
  </si>
  <si>
    <t>K Nb3 O10 Sr2</t>
  </si>
  <si>
    <t>Ca2 K Na Nb4 O13</t>
  </si>
  <si>
    <t>O2 Ti</t>
  </si>
  <si>
    <t>La O7 Rb Ta2</t>
  </si>
  <si>
    <t>O7 Pr Rb Ta2</t>
  </si>
  <si>
    <t>Nd O7 Rb Ta2</t>
  </si>
  <si>
    <t>O7 Rb Sm Ta2</t>
  </si>
  <si>
    <t>Ca O6 Ta2</t>
  </si>
  <si>
    <t>O6 Sr Ta2</t>
  </si>
  <si>
    <t>Ba O6 Ta2</t>
  </si>
  <si>
    <t>Bi2 Ca O9 Ta2</t>
  </si>
  <si>
    <t>Bi2 O9 Sr Ta2</t>
  </si>
  <si>
    <t>Ba Bi2 O9 Ta2</t>
  </si>
  <si>
    <t>Bi2 Ca Nb2 O9</t>
  </si>
  <si>
    <t>Bi2 Nb2 O9 Sr</t>
  </si>
  <si>
    <t>Ba Bi2 Nb2 O9</t>
  </si>
  <si>
    <t>Bi2 Nb2 O9 Pb</t>
  </si>
  <si>
    <t>Bi4 Ca O15 Ti4</t>
  </si>
  <si>
    <t>Bi4 O15 Pb Ti4</t>
  </si>
  <si>
    <t>O7 Sr3 Ti2</t>
  </si>
  <si>
    <t>O3 Pb Ti</t>
  </si>
  <si>
    <t>Nb4 O15 Sr5</t>
  </si>
  <si>
    <t>Ba5 Nb4 O15</t>
  </si>
  <si>
    <t>Ca La4 O15 Ti4</t>
  </si>
  <si>
    <t>Ba La4 O15 Ti4</t>
  </si>
  <si>
    <t>La4 O12 Ti3</t>
  </si>
  <si>
    <t>La4 O15 Sr Ti4</t>
  </si>
  <si>
    <t>Ba3 La Nb3 O12</t>
  </si>
  <si>
    <t>K2 La2 O10 Ti3</t>
  </si>
  <si>
    <t>O10 Sr4 Ti3</t>
  </si>
  <si>
    <t>La2 O7 Ti2</t>
  </si>
  <si>
    <t>Ca La4 O17 Ti5</t>
  </si>
  <si>
    <t>Ca2 Nb2 O7</t>
  </si>
  <si>
    <t>Nb2 O7 Sr2</t>
  </si>
  <si>
    <t>Fe O6 Sn Sr2</t>
  </si>
  <si>
    <t>Bi4 O12 Ti3</t>
  </si>
  <si>
    <t>Bi2 O10 Ti3</t>
  </si>
  <si>
    <t>O7 Sr2 Ta2</t>
  </si>
  <si>
    <t>Ni O</t>
  </si>
  <si>
    <t>O17 Rb4 Ta6</t>
  </si>
  <si>
    <t>Nb6 O17 Rb4</t>
  </si>
  <si>
    <t>O4 Sr2 Ti</t>
  </si>
  <si>
    <t>Ca2 Cs O10 Ta3</t>
  </si>
  <si>
    <t>Bi5 Fe O15 Ti3</t>
  </si>
  <si>
    <t>Bi4 Fe La O15 Ti3</t>
  </si>
  <si>
    <t>Bi3 Fe La2 O15 Ti3</t>
  </si>
  <si>
    <t>Bi2 O6 W</t>
  </si>
  <si>
    <t>K La O4 Ti</t>
  </si>
  <si>
    <t>K La O4 Zr</t>
  </si>
  <si>
    <t>Li2 O7 Sr Ta2</t>
  </si>
  <si>
    <t>K O3 Ta</t>
  </si>
  <si>
    <t>H2 O7 Sr Ta2</t>
  </si>
  <si>
    <t>Ca2 Na2 Nb4 O13</t>
  </si>
  <si>
    <t>Fe O6 Sr2 Ta</t>
  </si>
  <si>
    <t>Fe O8 Sr3 Ta</t>
  </si>
  <si>
    <t>Fe O9 Sr4 Ta</t>
  </si>
  <si>
    <t>Bi2 O9 W2</t>
  </si>
  <si>
    <t>Bi14 O27 W2</t>
  </si>
  <si>
    <t>Bi2 O7 Ti2</t>
  </si>
  <si>
    <t>Bi3 Nb O9 Ti</t>
  </si>
  <si>
    <t>Bi2 Mo O6</t>
  </si>
  <si>
    <t>Ba Bi4 O15 Ti4</t>
  </si>
  <si>
    <t>K2 La O17 Ta5</t>
  </si>
  <si>
    <t>Bi4 Cl Nb8 O</t>
  </si>
  <si>
    <t>Bi Cl O</t>
  </si>
  <si>
    <t>Bi4 Cl Nb O8</t>
  </si>
  <si>
    <t>Bi4 Br Nb O8</t>
  </si>
  <si>
    <t>Bi4 Cl O8 Ta</t>
  </si>
  <si>
    <t>Bi4 Br O8 Ta</t>
  </si>
  <si>
    <t>H La O7 Ta2</t>
  </si>
  <si>
    <t>La Na O7 Ta2</t>
  </si>
  <si>
    <t>Cs La O7 Ta2</t>
  </si>
  <si>
    <t>H O7 Pr Ta2</t>
  </si>
  <si>
    <t>Na O7 Pr Ta2</t>
  </si>
  <si>
    <t>Cs O7 Pr Ta2</t>
  </si>
  <si>
    <t>H Nd O7 Ta2</t>
  </si>
  <si>
    <t>Na Nd O7 Ta2</t>
  </si>
  <si>
    <t>Cs Nd O7 Ta2</t>
  </si>
  <si>
    <t>H O7 Sm Ta2</t>
  </si>
  <si>
    <t>Na O7 Sm Ta2</t>
  </si>
  <si>
    <t>Cs O7 Sm Ta2</t>
  </si>
  <si>
    <t>Ca2 Li O10 Ta3</t>
  </si>
  <si>
    <t>Ca2 H Nb3 O10</t>
  </si>
  <si>
    <t>H Nb3 O10 Sr2</t>
  </si>
  <si>
    <t>H La Nb2 O7</t>
  </si>
  <si>
    <t>K Nb2 O10 Sr2 Ta</t>
  </si>
  <si>
    <t>K Nb O10 Sr2 Ta</t>
  </si>
  <si>
    <t>K Nb O10 Sr2 Ta2</t>
  </si>
  <si>
    <t>K O10 Sr2 Ta3</t>
  </si>
  <si>
    <t>H Nb2 O10 Sr2 Ta</t>
  </si>
  <si>
    <t>H Nb O10 Sr2 Ta</t>
  </si>
  <si>
    <t>H Nb O10 Sr2 Ta2</t>
  </si>
  <si>
    <t>H O10 Sr2 Ta3</t>
  </si>
  <si>
    <t>La Na Nb2 Ni O9 Sr</t>
  </si>
  <si>
    <t>Cs La Nb2 Ni O9 Sr</t>
  </si>
  <si>
    <t>H La Nb2 Ni O9 Sr</t>
  </si>
  <si>
    <t>Ca4 H2 Nb6 O20</t>
  </si>
  <si>
    <t>Ca4 H2 Nb4 O20 Ta2</t>
  </si>
  <si>
    <t>Ca4 H2 Nb3 O20 Ta3</t>
  </si>
  <si>
    <t>Ca4 H2 Nb2 O20 Ta4</t>
  </si>
  <si>
    <t>Ca4 H2 O20 Ta6</t>
  </si>
  <si>
    <t>Ag La Nb2 O7</t>
  </si>
  <si>
    <t>Ag Ca2 Nb3 O10</t>
  </si>
  <si>
    <t>Nb3 O10 Rb Sr2</t>
  </si>
  <si>
    <t>Ag Nb3 O10 Sr2</t>
  </si>
  <si>
    <t>La2 O10 Rb2 Ti3</t>
  </si>
  <si>
    <t>Ag2 La2 O10 Ti3</t>
  </si>
  <si>
    <t>Ba2 K O10 Ta3</t>
  </si>
  <si>
    <t>La Nd O7 Ti2</t>
  </si>
  <si>
    <t>Nd2 O7 Ti2</t>
  </si>
  <si>
    <t>O7 Pr2 Ti2</t>
  </si>
  <si>
    <t>La O7 Pr Ti2</t>
  </si>
  <si>
    <t>Ca2 O10 Rb Ta3</t>
  </si>
  <si>
    <t>Li O3 Ta</t>
  </si>
  <si>
    <t>Na O3 Ta</t>
  </si>
  <si>
    <t>H Nb3 O10 Pb2</t>
  </si>
  <si>
    <t>Ba5 O15 Ta4</t>
  </si>
  <si>
    <t>O15 Sr5 Ta4</t>
  </si>
  <si>
    <t>Ca2 H Nb2 O10 Ta</t>
  </si>
  <si>
    <t>Bi2 Ca2 Nb2 O9</t>
  </si>
  <si>
    <t>Bi2 Nb2 O9 Sr2</t>
  </si>
  <si>
    <t>Ba2 Bi2 Nb2 O9</t>
  </si>
  <si>
    <t>Na2 O6 Ta2</t>
  </si>
  <si>
    <t>K2 O6 Ta2</t>
  </si>
  <si>
    <t>Ca2 O7 Ta2</t>
  </si>
  <si>
    <t>Ba5 Nb2 O15 Ta2</t>
  </si>
  <si>
    <t>O Zn</t>
  </si>
  <si>
    <t>Cd S</t>
  </si>
  <si>
    <t>S Zn</t>
  </si>
  <si>
    <t>O9 Sr4 Ta2</t>
  </si>
  <si>
    <t>Bi2 Cu O4</t>
  </si>
  <si>
    <t>Ba2 Cs Nb3 O10</t>
  </si>
  <si>
    <t>Ba2 H Nb3 O10</t>
  </si>
  <si>
    <t>La2 Li2 O10 Ti3</t>
  </si>
  <si>
    <t>La2 Na2 O10 Ti3</t>
  </si>
  <si>
    <t>Li2 Nd2 O10 Ti3</t>
  </si>
  <si>
    <t>Na2 Nd2 O10 Ti3</t>
  </si>
  <si>
    <t>K2 Nd2 O10 Ti3</t>
  </si>
  <si>
    <t>Ca2 Nb2 O10 Ta</t>
  </si>
  <si>
    <t>Ca H Nb3 O10 Sr</t>
  </si>
  <si>
    <t>Ca K Nb3 O10 Sr</t>
  </si>
  <si>
    <t>H4 Nb6 O17</t>
  </si>
  <si>
    <t>Ca2 K O10 Ta3</t>
  </si>
  <si>
    <t>Ba2 Cs O10 Ta3</t>
  </si>
  <si>
    <t>H La O4 Ti</t>
  </si>
  <si>
    <t>H Nd O4 Ti</t>
  </si>
  <si>
    <t>H2 La2 O10 Ti3</t>
  </si>
  <si>
    <t>Li Nd O7 Ta2</t>
  </si>
  <si>
    <t>K Nd O7 Ta2</t>
  </si>
  <si>
    <t>H La2 O10 Ti3</t>
  </si>
  <si>
    <t>H2 Nd2 O10 Ti3</t>
  </si>
  <si>
    <t>Ca O3 Ti</t>
  </si>
  <si>
    <t>Bi3 Cl O11 Sr2 Ta2</t>
  </si>
  <si>
    <t>Bi3 Cl O11 Pb Sr Ta2</t>
  </si>
  <si>
    <t>Ba2 Bi3 Cl O11 Ta2</t>
  </si>
  <si>
    <t>Ba Bi3 Cl O11 Pb Ta2</t>
  </si>
  <si>
    <t>Bi4 Cl O11 Sr Ta Ti</t>
  </si>
  <si>
    <t>Ba Bi4 Cl O11 Ta Ti</t>
  </si>
  <si>
    <t>Bi4 Cl O11 Pb Ta Ti</t>
  </si>
  <si>
    <t>Bi3 Cl Nb2 O11 Sr2</t>
  </si>
  <si>
    <t>Bi3 Cl Nb2 O11 Pb Sr</t>
  </si>
  <si>
    <t>Ba2 Bi3 Cl Nb2 O11</t>
  </si>
  <si>
    <t>Ba Bi3 Cl Nb2 O11 Pb</t>
  </si>
  <si>
    <t>Bi4 Cl Nb O11 Sr Ti</t>
  </si>
  <si>
    <t>Ba Bi4 Cl Nb O11 Ti</t>
  </si>
  <si>
    <t>Bi4 Cl Nb O11 Pb Ti</t>
  </si>
  <si>
    <t>1 C6H13NH2</t>
  </si>
  <si>
    <t>HCa2Ta3O10</t>
  </si>
  <si>
    <t>K2SrTa2O7</t>
  </si>
  <si>
    <t>Rb2SrTa2O7</t>
  </si>
  <si>
    <t>LaTa3O9</t>
  </si>
  <si>
    <t>La O9 Ta3</t>
  </si>
  <si>
    <t>mp-5308</t>
  </si>
  <si>
    <t>K6 La2 O21 Ta6</t>
  </si>
  <si>
    <t>H6 La2 O21 Ta6</t>
  </si>
  <si>
    <t>Pt</t>
  </si>
  <si>
    <t>K6La2Ta6O21</t>
  </si>
  <si>
    <t>H6La2Ta6O21</t>
  </si>
  <si>
    <t>Sr2Nb0.1Ta0.9O7</t>
  </si>
  <si>
    <t>Cu2 La2 O10 Ti3</t>
  </si>
  <si>
    <t>Cu2.76 K1.24 Nb6 O17</t>
  </si>
  <si>
    <t>Cu0.65 K0.35 La Nb2 O7</t>
  </si>
  <si>
    <t>Ca2 Cu0.1 O10 Rb0.9 Ta3</t>
  </si>
  <si>
    <t>Cu0.02 Li0.98 O3 Ta</t>
  </si>
  <si>
    <t>Cu0.09 Na0.91 O3 Ta</t>
  </si>
  <si>
    <t>H1.8Pb2Nb2.6Cr0.4O10</t>
  </si>
  <si>
    <t>H1.8 Cr0.4 Nb2.6 O10 Pb2</t>
  </si>
  <si>
    <t>PbS</t>
  </si>
  <si>
    <t>Bi2 Nb1.8 O9 Pb W0.2</t>
  </si>
  <si>
    <t>Bi2 Nb1.85 O9 Pb W0.15</t>
  </si>
  <si>
    <t>Bi2 Nb1.9 O9 Pb W0.1</t>
  </si>
  <si>
    <t>Bi2 Nb1.9 O9 Pb Ti0.1</t>
  </si>
  <si>
    <t>Dopant, wt%</t>
  </si>
  <si>
    <t>Ca1.5 K0.5 La0.5 Nb3 O10</t>
  </si>
  <si>
    <t>Bi0.25 Ca0.75 K0.5 La0.25 Nb3 O10 Pb0.75</t>
  </si>
  <si>
    <t>Sr1.8La0.2TiO4</t>
  </si>
  <si>
    <t>Sr1.7La0.3TiO4</t>
  </si>
  <si>
    <t>Sr1.6La0.4TiO4</t>
  </si>
  <si>
    <t>Sr1.5La0.5TiO4</t>
  </si>
  <si>
    <t>ZnS, PbS</t>
  </si>
  <si>
    <t>CuO</t>
  </si>
  <si>
    <t>CsSr1.5Ba0.5Ta3O10</t>
  </si>
  <si>
    <t>Rh</t>
  </si>
  <si>
    <t>La2Ti3O7</t>
  </si>
  <si>
    <t>Interlayer space composition</t>
  </si>
  <si>
    <t>H0.9 K0.2 La2 O10 Sn0.45 Ti3</t>
  </si>
  <si>
    <t>La0.1 O4 Sr1.9 Ti</t>
  </si>
  <si>
    <t>La0.2 O4 Sr1.8 Ti</t>
  </si>
  <si>
    <t>La0.3 O4 Sr1.7 Ti</t>
  </si>
  <si>
    <t>La0.4 O4 Sr1.6 Ti</t>
  </si>
  <si>
    <t>La0.5 O4 Sr1.5 Ti</t>
  </si>
  <si>
    <t>Ca1.97 Cs0.03 Na0.91 O10 Ta3</t>
  </si>
  <si>
    <t>H0.87 Ca2.11 Cs0.03 Na0.1 O10 Ta3</t>
  </si>
  <si>
    <t>H Ca2 O10 Ta3</t>
  </si>
  <si>
    <t>K La O4 Ti0.9 Zr0.1</t>
  </si>
  <si>
    <t>K La O4 Ti0.7 Zr0.3</t>
  </si>
  <si>
    <t>K La O4 Ti0.5 Zr0.5</t>
  </si>
  <si>
    <t>K La O4 Ti0.3 Zr0.7</t>
  </si>
  <si>
    <t>Fe0.1 K2 La2 O10 Ti2.9</t>
  </si>
  <si>
    <t>Fe0.2 K2 La2 O10 Ti2.8</t>
  </si>
  <si>
    <t>Fe0.3 K2 La2 O10 Ti2.7</t>
  </si>
  <si>
    <t>Fe0.4 K2 La2 O10 Ti2.6</t>
  </si>
  <si>
    <t>Fe0.5 K2 La2 O10 Ti2.5</t>
  </si>
  <si>
    <t>K2 La2 O10 Ti2.8 W0.2</t>
  </si>
  <si>
    <t>K2 La2 Ni0.2 O10 Ti2.8</t>
  </si>
  <si>
    <t>K2 O7 Sr Ta2</t>
  </si>
  <si>
    <t>O7 Rb2 Sr Ta2</t>
  </si>
  <si>
    <t>K2 O10 Sr1.5 Ta3</t>
  </si>
  <si>
    <t>K2.33Sr0.67Nb5O14.335</t>
  </si>
  <si>
    <t>H2.33Sr0.67Nb5O14.335</t>
  </si>
  <si>
    <t>K2.33 Nb5 O14.335 Sr0.67</t>
  </si>
  <si>
    <t>H2.33 Nb5 O14.335 Sr0.67</t>
  </si>
  <si>
    <t>Bi2 K0.5 La0.5 O9 Ta2</t>
  </si>
  <si>
    <t xml:space="preserve">Bi2 K0.5 La0.5 Nb2 O9 </t>
  </si>
  <si>
    <t>H1.9 Bi0.1 K0.3 La0.5 O7 Ta2</t>
  </si>
  <si>
    <t>H1.6 Bi0.1 K0.2 La0.3 Nb2 O6.5</t>
  </si>
  <si>
    <t>Bi0.2 Ca0.8 H1.8 O7 Ta2</t>
  </si>
  <si>
    <t>Bi0.2 H1.8 O7 Sr Ta2</t>
  </si>
  <si>
    <t>Ba0.8 Bi0.1 H1.9 O7 Ta2</t>
  </si>
  <si>
    <t>Bi0.1 H1.9 K0.3 La0.5 O7 Ta2</t>
  </si>
  <si>
    <t>Nb0.05 O7 Sr2 Ta0.95</t>
  </si>
  <si>
    <t>Nb0.1 O7 Sr2 Ta0.9</t>
  </si>
  <si>
    <t>Nb0.15 O7 Sr2 Ta0.85</t>
  </si>
  <si>
    <t>Nb0.25 O7 Sr2 Ta0.75</t>
  </si>
  <si>
    <t>Nb0.35 O7 Sr2 Ta0.65</t>
  </si>
  <si>
    <t>Nb0.5 O7 Sr2 Ta0.5</t>
  </si>
  <si>
    <t>Nb0.8 O7 Sr2 Ta0.2</t>
  </si>
  <si>
    <t>H0.98 La Mo0.02 Nb1.98 O7</t>
  </si>
  <si>
    <t>H0.95 La Mo0.05 Nb1.95 O7</t>
  </si>
  <si>
    <t>H0.85 La Mo0.15 Nb1.85 O7</t>
  </si>
  <si>
    <t>Fe0.02 La1.98 O7 Ti2</t>
  </si>
  <si>
    <t>Cr0.02 La1.98 O7 Ti2</t>
  </si>
  <si>
    <t>Cd0.9 Zn0.1</t>
  </si>
  <si>
    <t>Cd0.7 Zn0.3</t>
  </si>
  <si>
    <t>Cd0.5 Zn0.5</t>
  </si>
  <si>
    <t>Cd0.3 Zn0.7</t>
  </si>
  <si>
    <t>Cd0.1 Zn0.9</t>
  </si>
  <si>
    <t>Ba0.5 Cs O10 Sr1.5 Ta3</t>
  </si>
  <si>
    <t>N, Nb4+</t>
  </si>
  <si>
    <t>Ca1.5 H Nb3 O10 Sr0.5</t>
  </si>
  <si>
    <t>Ca0.5 H Nb3 O10 Sr1.5</t>
  </si>
  <si>
    <t>Ca2 H Nb2.7 O10 Ta0.3</t>
  </si>
  <si>
    <t>Ca2 H Nb1.5 O10 Ta1.5</t>
  </si>
  <si>
    <t>Cs0.67 O4 Ti1.83</t>
  </si>
  <si>
    <t>HRbLa2Ti3O10</t>
  </si>
  <si>
    <t>H1.5Rb0.5La2Ti3O10</t>
  </si>
  <si>
    <t>H La2 O10 Rb Ti3</t>
  </si>
  <si>
    <t>H1.5 La2 O10 Rb0.5 Ti3</t>
  </si>
  <si>
    <t>Eu0.6 Gd1.4 K2 O10 Ti3</t>
  </si>
  <si>
    <t>Eu0.6 Gd1.4 H2 O10 Ti3</t>
  </si>
  <si>
    <t>La0.7 O7 Rb Ta2 Tb0.3</t>
  </si>
  <si>
    <t>Eu0.6 Gd1.4 O10 Ti3</t>
  </si>
  <si>
    <t>La0.7 O7 Ta2 Tb0.3</t>
  </si>
  <si>
    <t>La3 Ni2 O6.92</t>
  </si>
  <si>
    <t>La3 Ni2 O6.35</t>
  </si>
  <si>
    <t>La0.33 Nb O3</t>
  </si>
  <si>
    <t>La0.33 O3 Ta</t>
  </si>
  <si>
    <t>In</t>
  </si>
  <si>
    <t>Допант</t>
  </si>
  <si>
    <t>Кол-во образцов</t>
  </si>
  <si>
    <t>С допантом</t>
  </si>
  <si>
    <t>Без допанта</t>
  </si>
  <si>
    <t>194 MP_ID (52 нет в COD)</t>
  </si>
  <si>
    <t>148 COD_ID (6 нет в MP)</t>
  </si>
  <si>
    <t>Materials Project</t>
  </si>
  <si>
    <t>Crystallography Open Database</t>
  </si>
  <si>
    <t>Без ID</t>
  </si>
  <si>
    <t>K0.5La0.5Ca0.75Pn0.75Nb3O10</t>
  </si>
  <si>
    <t>Ca0.75 K0.5 La0.5 Nb3 O10 Pb0.75</t>
  </si>
  <si>
    <t xml:space="preserve">C H5 N Nb3 O20 Sr2 </t>
  </si>
  <si>
    <t>H Nb3 O19 Sr2</t>
  </si>
  <si>
    <t xml:space="preserve">C H6 N Nb3 O19 Sr2 </t>
  </si>
  <si>
    <t xml:space="preserve">C8 H20 N Nb3 O19 Sr2 </t>
  </si>
  <si>
    <t xml:space="preserve">C6 H16 N Nb3 O19 Sr2 </t>
  </si>
  <si>
    <t xml:space="preserve">C4 H12 N Nb3 O19 Sr2 </t>
  </si>
  <si>
    <t xml:space="preserve">C3 H10 N Nb3 O19 Sr2 </t>
  </si>
  <si>
    <t xml:space="preserve">C2 H8 N Nb3 O19 Sr2 </t>
  </si>
  <si>
    <t xml:space="preserve">C2 H7 N Nb3 O20 Sr2 </t>
  </si>
  <si>
    <t xml:space="preserve">C3 H9 N Nb3 O20 Sr2 </t>
  </si>
  <si>
    <t xml:space="preserve">C4 H11 N Nb3 O20 Sr2 </t>
  </si>
  <si>
    <t xml:space="preserve">C6 H15 N Nb3 O20 Sr2 </t>
  </si>
  <si>
    <t xml:space="preserve">C8 H19 N Nb3 O20 Sr2 </t>
  </si>
  <si>
    <t>Ca2 K Na2 Nb5 O16</t>
  </si>
  <si>
    <t>Ca2 K Na3 Nb6 O19</t>
  </si>
  <si>
    <t>KNaCa2Nb4O13</t>
  </si>
  <si>
    <t>KNa2Ca2Nb5O16</t>
  </si>
  <si>
    <t>KNa3Ca2Nb6O19</t>
  </si>
  <si>
    <t>H6 C La N O4 Ti</t>
  </si>
  <si>
    <t>H8 C2 La N O4 Ti</t>
  </si>
  <si>
    <t>H10 C3 La N O4 Ti</t>
  </si>
  <si>
    <t>H12 C4 La N O4 Ti</t>
  </si>
  <si>
    <t>H20 C8 La N O4 Ti</t>
  </si>
  <si>
    <t>H16 C6 La N O4 Ti</t>
  </si>
  <si>
    <t>H19 C8 La O5 Ti</t>
  </si>
  <si>
    <t>H15 C6 La O5 Ti</t>
  </si>
  <si>
    <t>H11 C4 La O5 Ti</t>
  </si>
  <si>
    <t>H9 C3 La O5 Ti</t>
  </si>
  <si>
    <t>H7 C2 La O5 Ti</t>
  </si>
  <si>
    <t>H5 C La O5 Ti</t>
  </si>
  <si>
    <t>H6 C Nd N O4 Ti</t>
  </si>
  <si>
    <t>H8 C2 Nd N O4 Ti</t>
  </si>
  <si>
    <t>H10 C3 Nd N O4 Ti</t>
  </si>
  <si>
    <t>H12 C4 Nd N O4 Ti</t>
  </si>
  <si>
    <t>H16 C6 Nd N O4 Ti</t>
  </si>
  <si>
    <t>H20 C8 Nd N O4 Ti</t>
  </si>
  <si>
    <t>H5 C Nd O5 Ti</t>
  </si>
  <si>
    <t>H7 C2 Nd O5 Ti</t>
  </si>
  <si>
    <t>H9 C3 Nd O5 Ti</t>
  </si>
  <si>
    <t>H11 C4 Nd O5 Ti</t>
  </si>
  <si>
    <t>H15 C6 Nd O5 Ti</t>
  </si>
  <si>
    <t>H19 C8 Nd O5 Ti</t>
  </si>
  <si>
    <t>C Ca2 H5 Nb3 O10</t>
  </si>
  <si>
    <t>C2 Ca2 H7 Nb3 O10</t>
  </si>
  <si>
    <t>C3 Ca2 H9 Nb3 O10</t>
  </si>
  <si>
    <t>C4 Ca2 H11 Nb3 O10</t>
  </si>
  <si>
    <t>C6 Ca2 H15 Nb3 O10</t>
  </si>
  <si>
    <t>C8 Ca2 H19 Nb3 O10</t>
  </si>
  <si>
    <t>C4 H12 Ca2 N Nb3 O10</t>
  </si>
  <si>
    <t>C2 H7 Ca2 Nb3 O11</t>
  </si>
  <si>
    <t>C2 H8 La2 N O10 Ti3</t>
  </si>
  <si>
    <t>C2 H7 La2 O11 Ti3</t>
  </si>
  <si>
    <t>C Ca2 H6 Nb3 O10</t>
  </si>
  <si>
    <t>C2 Ca2 H8 Nb3 O10</t>
  </si>
  <si>
    <t>C3 Ca2 H10 Nb3 O10</t>
  </si>
  <si>
    <t>C4 Ca2 H12 Nb3 O10</t>
  </si>
  <si>
    <t>C6 Ca2 H16 Nb3 O10</t>
  </si>
  <si>
    <t>C8 Ca2 H20 Nb3 O10</t>
  </si>
  <si>
    <t>C H6 La2 N O10 Ti3</t>
  </si>
  <si>
    <t>C3 H10 La2 N O10 Ti3</t>
  </si>
  <si>
    <t>C4 H12 La2 N O10 Ti3</t>
  </si>
  <si>
    <t>C6 H16 La2 N O10 Ti3</t>
  </si>
  <si>
    <t>C8 H20 La2 N O10 Ti3</t>
  </si>
  <si>
    <t>C H5 La2 O11 Ti3</t>
  </si>
  <si>
    <t>C3 H9 La2 O11 Ti3</t>
  </si>
  <si>
    <t>C4 H11 La2 O11 Ti3</t>
  </si>
  <si>
    <t>C6 H15 La2 O11 Ti3</t>
  </si>
  <si>
    <t>C8 H19 La2 O11Ti3</t>
  </si>
  <si>
    <t>C H7 Nd2 O10 Ti3</t>
  </si>
  <si>
    <t>C2 H9 Nd2 O10 Ti3</t>
  </si>
  <si>
    <t>C3 H11 Nd2 O10 Ti3</t>
  </si>
  <si>
    <t>C4 H13 Nd2 O10 Ti3</t>
  </si>
  <si>
    <t>C6 H17 Nd2 O10 Ti3</t>
  </si>
  <si>
    <t>C8 H21 Nd2 O10 Ti3</t>
  </si>
  <si>
    <t>C H6 Nd2 O11 Ti3</t>
  </si>
  <si>
    <t>C2 H8 Nd2 O11 Ti3</t>
  </si>
  <si>
    <t>C3 H10 Nd2 O11 Ti3</t>
  </si>
  <si>
    <t>C4 H12 Nd2 O11 Ti3</t>
  </si>
  <si>
    <t>C6 H16 Nd2 O11 Ti3</t>
  </si>
  <si>
    <t>C8 H20 Nd2 O11 Ti3</t>
  </si>
  <si>
    <t>Bi2 H4 K O13 Ti4</t>
  </si>
  <si>
    <t>C Bi2 H7 K0.5 O13 Ti4</t>
  </si>
  <si>
    <t>C2 Bi2.5 H9 K0.5 O13 Ti4</t>
  </si>
  <si>
    <t>C3 Bi2.5 H11 K0.5 O13 Ti4</t>
  </si>
  <si>
    <t>C4 Bi2.5 H13 K0.5 O13 Ti4</t>
  </si>
  <si>
    <t>C6 Bi2.5 H17 K0.5 O13 Ti4</t>
  </si>
  <si>
    <t>C8 Bi2.5 H21 K0.5 O13 Ti4</t>
  </si>
  <si>
    <t>C4 H13 N Nd2 O10 Ti3</t>
  </si>
  <si>
    <t>C Ca2 H6 N Nb3 O10</t>
  </si>
  <si>
    <t>C4 Ca2 H12 N Nb3 O10</t>
  </si>
  <si>
    <t>C8 Ca2 H20 N Nb3 O10</t>
  </si>
  <si>
    <t>NaN</t>
  </si>
  <si>
    <t>Nb</t>
  </si>
  <si>
    <t>n(In)</t>
  </si>
  <si>
    <t>m(In)</t>
  </si>
  <si>
    <t>w(in)</t>
  </si>
  <si>
    <t>N(at)</t>
  </si>
  <si>
    <t>N(N)</t>
  </si>
  <si>
    <t>m(N)</t>
  </si>
  <si>
    <t>wt(N),%</t>
  </si>
  <si>
    <t xml:space="preserve">N/O,% </t>
  </si>
  <si>
    <t>n(N(</t>
  </si>
  <si>
    <t xml:space="preserve">Rh/Ti,% </t>
  </si>
  <si>
    <t>n(Rh)</t>
  </si>
  <si>
    <t>m(Rh)</t>
  </si>
  <si>
    <t>wt(Rh),%</t>
  </si>
  <si>
    <t>n(Cu)</t>
  </si>
  <si>
    <t>m(Cu0)</t>
  </si>
  <si>
    <t>w(CuO),%</t>
  </si>
  <si>
    <t>n(N)</t>
  </si>
  <si>
    <t>w(N),%</t>
  </si>
  <si>
    <t>w(Rh),%</t>
  </si>
  <si>
    <t>La</t>
  </si>
  <si>
    <t>m(N)/m(La)</t>
  </si>
  <si>
    <t>m(La)/m(ox)</t>
  </si>
  <si>
    <t>Ca</t>
  </si>
  <si>
    <t>Average Pauling electronegativity</t>
  </si>
  <si>
    <t>Average Mulliken electronegativity</t>
  </si>
  <si>
    <t>Valence electrons</t>
  </si>
  <si>
    <t>P21</t>
  </si>
  <si>
    <t>Z</t>
  </si>
  <si>
    <t>P4/m</t>
  </si>
  <si>
    <t>JCPDS No. 40-0355</t>
  </si>
  <si>
    <t>JCPDS No. 49-0608</t>
  </si>
  <si>
    <t>JCPDS No. 49-0607</t>
  </si>
  <si>
    <t>(JCPDS 18–0193/JCPDS 72–0631</t>
  </si>
  <si>
    <t>(JCPDS 14–0028</t>
  </si>
  <si>
    <t>Volume</t>
  </si>
  <si>
    <t>Valence Electrons Density</t>
  </si>
  <si>
    <t>a_MP</t>
  </si>
  <si>
    <t>b_MP</t>
  </si>
  <si>
    <t>c_MP</t>
  </si>
  <si>
    <t>Z_MP</t>
  </si>
  <si>
    <t>MagpieData minimum Electronegativity</t>
  </si>
  <si>
    <t>MagpieData maximum Electronegativity</t>
  </si>
  <si>
    <t>MagpieData range Electronegativity</t>
  </si>
  <si>
    <t>MagpieData mean Electronegativity</t>
  </si>
  <si>
    <t>avg s valence electrons</t>
  </si>
  <si>
    <t>avg p valence electrons</t>
  </si>
  <si>
    <t>avg d valence electrons</t>
  </si>
  <si>
    <t>avg f valence electrons</t>
  </si>
  <si>
    <t>frac s valence electrons</t>
  </si>
  <si>
    <t>frac p valence electrons</t>
  </si>
  <si>
    <t>frac d valence electrons</t>
  </si>
  <si>
    <t>frac f valence electrons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</si>
</sst>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222222"/>
      <name val="Segoe UI"/>
      <family val="2"/>
      <charset val="204"/>
    </font>
    <font>
      <b/>
      <sz val="8"/>
      <color rgb="FF1F1F1F"/>
      <name val="Arial"/>
      <family val="2"/>
      <charset val="204"/>
    </font>
    <font>
      <sz val="8"/>
      <color rgb="FF1F1F1F"/>
      <name val="Arial"/>
      <family val="2"/>
      <charset val="204"/>
    </font>
    <font>
      <b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5" fillId="0" borderId="0"/>
    <xf numFmtId="0" fontId="1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7" fillId="0" borderId="0" xfId="1"/>
    <xf numFmtId="0" fontId="0" fillId="4" borderId="0" xfId="0" applyFill="1"/>
    <xf numFmtId="0" fontId="0" fillId="5" borderId="0" xfId="0" applyFill="1"/>
    <xf numFmtId="0" fontId="7" fillId="0" borderId="0" xfId="1" applyFill="1"/>
    <xf numFmtId="0" fontId="8" fillId="0" borderId="0" xfId="0" applyFont="1" applyFill="1"/>
    <xf numFmtId="0" fontId="9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  <xf numFmtId="0" fontId="6" fillId="0" borderId="0" xfId="2"/>
    <xf numFmtId="0" fontId="11" fillId="0" borderId="1" xfId="2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5" fillId="0" borderId="0" xfId="2" applyFont="1"/>
    <xf numFmtId="0" fontId="5" fillId="0" borderId="0" xfId="3"/>
    <xf numFmtId="0" fontId="11" fillId="0" borderId="1" xfId="3" applyFont="1" applyBorder="1" applyAlignment="1">
      <alignment horizontal="center" vertical="top"/>
    </xf>
    <xf numFmtId="0" fontId="5" fillId="2" borderId="0" xfId="3" applyFill="1"/>
    <xf numFmtId="0" fontId="11" fillId="0" borderId="0" xfId="3" applyFont="1" applyBorder="1" applyAlignment="1">
      <alignment horizontal="center" vertical="top"/>
    </xf>
    <xf numFmtId="0" fontId="4" fillId="0" borderId="0" xfId="3" applyFont="1"/>
    <xf numFmtId="0" fontId="3" fillId="0" borderId="0" xfId="3" applyFont="1"/>
    <xf numFmtId="0" fontId="11" fillId="0" borderId="2" xfId="0" applyFont="1" applyFill="1" applyBorder="1" applyAlignment="1">
      <alignment horizontal="center" vertical="top"/>
    </xf>
    <xf numFmtId="0" fontId="2" fillId="0" borderId="0" xfId="3" applyFont="1"/>
    <xf numFmtId="0" fontId="1" fillId="0" borderId="0" xfId="4"/>
    <xf numFmtId="0" fontId="11" fillId="0" borderId="1" xfId="4" applyFont="1" applyBorder="1" applyAlignment="1">
      <alignment horizontal="center" vertical="top"/>
    </xf>
    <xf numFmtId="0" fontId="1" fillId="0" borderId="0" xfId="4"/>
    <xf numFmtId="0" fontId="11" fillId="0" borderId="1" xfId="4" applyFont="1" applyBorder="1" applyAlignment="1">
      <alignment horizontal="center" vertical="top"/>
    </xf>
    <xf numFmtId="0" fontId="1" fillId="0" borderId="0" xfId="4"/>
    <xf numFmtId="0" fontId="11" fillId="0" borderId="1" xfId="4" applyFont="1" applyBorder="1" applyAlignment="1">
      <alignment horizontal="center" vertical="top"/>
    </xf>
    <xf numFmtId="0" fontId="11" fillId="7" borderId="1" xfId="0" applyFont="1" applyFill="1" applyBorder="1" applyAlignment="1">
      <alignment horizontal="center" vertical="top"/>
    </xf>
    <xf numFmtId="0" fontId="0" fillId="7" borderId="0" xfId="0" applyFill="1"/>
    <xf numFmtId="0" fontId="1" fillId="0" borderId="0" xfId="4" applyFill="1"/>
  </cellXfs>
  <cellStyles count="5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данных по сингониям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211286089238846"/>
          <c:y val="0.19509514435695544"/>
          <c:w val="0.42408027121609804"/>
          <c:h val="0.70680045202683006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'Symmetry groups'!$E$1:$E$3</c:f>
              <c:strCache>
                <c:ptCount val="3"/>
                <c:pt idx="0">
                  <c:v>cubic</c:v>
                </c:pt>
                <c:pt idx="1">
                  <c:v>orthorhombic</c:v>
                </c:pt>
                <c:pt idx="2">
                  <c:v>tetragonal</c:v>
                </c:pt>
              </c:strCache>
            </c:strRef>
          </c:cat>
          <c:val>
            <c:numRef>
              <c:f>'Symmetry groups'!$F$1:$F$3</c:f>
              <c:numCache>
                <c:formatCode>Основной</c:formatCode>
                <c:ptCount val="3"/>
                <c:pt idx="0">
                  <c:v>1</c:v>
                </c:pt>
                <c:pt idx="1">
                  <c:v>24</c:v>
                </c:pt>
                <c:pt idx="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230205599300087"/>
          <c:y val="0.37532839168843635"/>
          <c:w val="0.27880905511811022"/>
          <c:h val="0.26868671017529605"/>
        </c:manualLayout>
      </c:layout>
      <c:overlay val="0"/>
      <c:txPr>
        <a:bodyPr/>
        <a:lstStyle/>
        <a:p>
          <a:pPr>
            <a:defRPr sz="14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Кол-во образцов</a:t>
            </a:r>
          </a:p>
        </c:rich>
      </c:tx>
      <c:layout>
        <c:manualLayout>
          <c:xMode val="edge"/>
          <c:yMode val="edge"/>
          <c:x val="0.53889724310776943"/>
          <c:y val="3.43642611683848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390563021727547"/>
          <c:y val="0.18391433888633338"/>
          <c:w val="0.47055315453989305"/>
          <c:h val="0.71687937633225396"/>
        </c:manualLayout>
      </c:layout>
      <c:pieChart>
        <c:varyColors val="1"/>
        <c:ser>
          <c:idx val="0"/>
          <c:order val="0"/>
          <c:tx>
            <c:strRef>
              <c:f>Dopants!$C$1</c:f>
              <c:strCache>
                <c:ptCount val="1"/>
                <c:pt idx="0">
                  <c:v>Кол-во образцов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Dopants!$B$2:$B$9</c:f>
              <c:strCache>
                <c:ptCount val="8"/>
                <c:pt idx="0">
                  <c:v>CdS</c:v>
                </c:pt>
                <c:pt idx="1">
                  <c:v>ZnS</c:v>
                </c:pt>
                <c:pt idx="2">
                  <c:v>Co</c:v>
                </c:pt>
                <c:pt idx="3">
                  <c:v>CuO</c:v>
                </c:pt>
                <c:pt idx="4">
                  <c:v>In</c:v>
                </c:pt>
                <c:pt idx="5">
                  <c:v>N</c:v>
                </c:pt>
                <c:pt idx="6">
                  <c:v>Pt</c:v>
                </c:pt>
                <c:pt idx="7">
                  <c:v>Rh</c:v>
                </c:pt>
              </c:strCache>
            </c:strRef>
          </c:cat>
          <c:val>
            <c:numRef>
              <c:f>Dopants!$C$2:$C$9</c:f>
              <c:numCache>
                <c:formatCode>Основной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17</c:v>
                </c:pt>
                <c:pt idx="6">
                  <c:v>21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8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1461654414410319"/>
          <c:y val="0.18880839895013124"/>
          <c:w val="0.49923267167361657"/>
          <c:h val="0.70967844404064873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6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Dopants!$B$10:$B$11</c:f>
              <c:strCache>
                <c:ptCount val="2"/>
                <c:pt idx="0">
                  <c:v>С допантом</c:v>
                </c:pt>
                <c:pt idx="1">
                  <c:v>Без допанта</c:v>
                </c:pt>
              </c:strCache>
            </c:strRef>
          </c:cat>
          <c:val>
            <c:numRef>
              <c:f>Dopants!$C$10:$C$11</c:f>
              <c:numCache>
                <c:formatCode>Основной</c:formatCode>
                <c:ptCount val="2"/>
                <c:pt idx="0">
                  <c:v>52</c:v>
                </c:pt>
                <c:pt idx="1">
                  <c:v>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6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405454211462002"/>
          <c:y val="0.13511924156032221"/>
          <c:w val="0.44138035870516185"/>
          <c:h val="0.73563393117526976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8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Dopants!$B$13:$B$14</c:f>
              <c:strCache>
                <c:ptCount val="2"/>
                <c:pt idx="0">
                  <c:v>Materials Project ID</c:v>
                </c:pt>
                <c:pt idx="1">
                  <c:v>Без ID</c:v>
                </c:pt>
              </c:strCache>
            </c:strRef>
          </c:cat>
          <c:val>
            <c:numRef>
              <c:f>Dopants!$C$13:$C$14</c:f>
              <c:numCache>
                <c:formatCode>Основной</c:formatCode>
                <c:ptCount val="2"/>
                <c:pt idx="0">
                  <c:v>194</c:v>
                </c:pt>
                <c:pt idx="1">
                  <c:v>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2216631951255203"/>
          <c:y val="0.82929246990677874"/>
          <c:w val="0.33745107929124518"/>
          <c:h val="0.14779125053457776"/>
        </c:manualLayout>
      </c:layout>
      <c:overlay val="0"/>
      <c:txPr>
        <a:bodyPr/>
        <a:lstStyle/>
        <a:p>
          <a:pPr>
            <a:defRPr sz="18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464820</xdr:colOff>
      <xdr:row>0</xdr:row>
      <xdr:rowOff>175260</xdr:rowOff>
    </xdr:from>
    <xdr:to>
      <xdr:col>14</xdr:col>
      <xdr:colOff>132335</xdr:colOff>
      <xdr:row>31</xdr:row>
      <xdr:rowOff>116988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0520" y="175260"/>
          <a:ext cx="6373115" cy="56110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4</xdr:row>
      <xdr:rowOff>99060</xdr:rowOff>
    </xdr:from>
    <xdr:to>
      <xdr:col>15</xdr:col>
      <xdr:colOff>60960</xdr:colOff>
      <xdr:row>22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83820</xdr:rowOff>
    </xdr:from>
    <xdr:to>
      <xdr:col>13</xdr:col>
      <xdr:colOff>106680</xdr:colOff>
      <xdr:row>20</xdr:row>
      <xdr:rowOff>118110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14</xdr:row>
      <xdr:rowOff>22860</xdr:rowOff>
    </xdr:from>
    <xdr:to>
      <xdr:col>14</xdr:col>
      <xdr:colOff>205740</xdr:colOff>
      <xdr:row>34</xdr:row>
      <xdr:rowOff>80010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129540</xdr:colOff>
      <xdr:row>1</xdr:row>
      <xdr:rowOff>68580</xdr:rowOff>
    </xdr:from>
    <xdr:to>
      <xdr:col>19</xdr:col>
      <xdr:colOff>586740</xdr:colOff>
      <xdr:row>27</xdr:row>
      <xdr:rowOff>83820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ystallography.net/cod/1544425.html" TargetMode="External"/><Relationship Id="rId3" Type="http://schemas.openxmlformats.org/officeDocument/2006/relationships/hyperlink" Target="https://www.wellesu.com/10.1016/0025-5408(87)90060-2" TargetMode="External"/><Relationship Id="rId7" Type="http://schemas.openxmlformats.org/officeDocument/2006/relationships/hyperlink" Target="https://sci-hub.ru/10.1016/0025-5408(81)90063-5" TargetMode="External"/><Relationship Id="rId2" Type="http://schemas.openxmlformats.org/officeDocument/2006/relationships/hyperlink" Target="https://doi.org/10.1016/j.pnsc.2012.03.002" TargetMode="External"/><Relationship Id="rId1" Type="http://schemas.openxmlformats.org/officeDocument/2006/relationships/hyperlink" Target="https://doi.org/10.1016/j.pnsc.2012.03.002" TargetMode="External"/><Relationship Id="rId6" Type="http://schemas.openxmlformats.org/officeDocument/2006/relationships/hyperlink" Target="https://sci-hub.ru/10.1016/0025-5408(81)90063-5" TargetMode="External"/><Relationship Id="rId5" Type="http://schemas.openxmlformats.org/officeDocument/2006/relationships/hyperlink" Target="https://sci-hub.ru/10.1016/0025-5408(81)90063-5" TargetMode="External"/><Relationship Id="rId4" Type="http://schemas.openxmlformats.org/officeDocument/2006/relationships/hyperlink" Target="https://sci-hub.ru/10.1016/0025-5408(81)90063-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rystallography.net/cod/1544425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23"/>
  <sheetViews>
    <sheetView topLeftCell="AV1" workbookViewId="0">
      <pane ySplit="1" topLeftCell="A2" activePane="bottomLeft" state="frozen"/>
      <selection pane="bottomLeft" activeCell="BC26" sqref="A1:BD522"/>
    </sheetView>
  </sheetViews>
  <sheetFormatPr defaultRowHeight="14.4" x14ac:dyDescent="0.3"/>
  <cols>
    <col min="1" max="1" width="22" customWidth="1"/>
    <col min="2" max="2" width="20.21875" customWidth="1"/>
    <col min="3" max="3" width="8" customWidth="1"/>
    <col min="4" max="4" width="5.33203125" customWidth="1"/>
    <col min="5" max="5" width="6.88671875" customWidth="1"/>
    <col min="6" max="6" width="11.6640625" customWidth="1"/>
    <col min="7" max="7" width="24.6640625" customWidth="1"/>
    <col min="8" max="8" width="16.6640625" customWidth="1"/>
    <col min="10" max="10" width="4.5546875" customWidth="1"/>
    <col min="11" max="11" width="12.109375" customWidth="1"/>
    <col min="13" max="13" width="10.5546875" customWidth="1"/>
    <col min="14" max="14" width="11.6640625" customWidth="1"/>
    <col min="16" max="16" width="8.88671875" style="1" customWidth="1"/>
    <col min="17" max="17" width="8.88671875" style="3"/>
    <col min="18" max="18" width="8.88671875" style="5"/>
    <col min="23" max="23" width="8.88671875" style="6"/>
    <col min="24" max="24" width="14.6640625" customWidth="1"/>
    <col min="27" max="27" width="13.21875" customWidth="1"/>
    <col min="28" max="28" width="12.88671875" customWidth="1"/>
    <col min="29" max="29" width="14.5546875" customWidth="1"/>
    <col min="30" max="30" width="12.88671875" customWidth="1"/>
    <col min="31" max="31" width="11.109375" customWidth="1"/>
    <col min="32" max="32" width="21.88671875" customWidth="1"/>
    <col min="33" max="33" width="16.44140625" customWidth="1"/>
    <col min="42" max="42" width="15.5546875" customWidth="1"/>
    <col min="43" max="43" width="11.88671875" customWidth="1"/>
    <col min="44" max="44" width="13.109375" customWidth="1"/>
    <col min="45" max="45" width="21.6640625" style="30" customWidth="1"/>
    <col min="46" max="46" width="25.109375" style="30" customWidth="1"/>
    <col min="47" max="47" width="17.44140625" style="30" customWidth="1"/>
    <col min="48" max="48" width="18.88671875" style="30" customWidth="1"/>
    <col min="49" max="52" width="8.88671875" style="30"/>
    <col min="53" max="53" width="20.33203125" customWidth="1"/>
    <col min="56" max="56" width="20.33203125" customWidth="1"/>
  </cols>
  <sheetData>
    <row r="1" spans="1:62" x14ac:dyDescent="0.3">
      <c r="A1" s="2" t="s">
        <v>113</v>
      </c>
      <c r="B1" s="16" t="s">
        <v>708</v>
      </c>
      <c r="C1" s="18" t="s">
        <v>920</v>
      </c>
      <c r="D1" s="2" t="s">
        <v>699</v>
      </c>
      <c r="E1" s="2" t="s">
        <v>908</v>
      </c>
      <c r="F1" s="2" t="s">
        <v>114</v>
      </c>
      <c r="G1" s="2" t="s">
        <v>50</v>
      </c>
      <c r="H1" s="12" t="s">
        <v>546</v>
      </c>
      <c r="I1" s="13" t="s">
        <v>629</v>
      </c>
      <c r="J1" s="2" t="s">
        <v>534</v>
      </c>
      <c r="K1" s="13" t="s">
        <v>1121</v>
      </c>
      <c r="L1" s="13" t="s">
        <v>1122</v>
      </c>
      <c r="M1" s="2" t="s">
        <v>529</v>
      </c>
      <c r="N1" s="21" t="s">
        <v>1125</v>
      </c>
      <c r="O1" s="26" t="s">
        <v>1137</v>
      </c>
      <c r="P1" s="2" t="s">
        <v>477</v>
      </c>
      <c r="Q1" s="2" t="s">
        <v>478</v>
      </c>
      <c r="R1" s="2" t="s">
        <v>479</v>
      </c>
      <c r="S1" s="2" t="s">
        <v>448</v>
      </c>
      <c r="T1" s="26" t="s">
        <v>1134</v>
      </c>
      <c r="U1" s="26" t="s">
        <v>1135</v>
      </c>
      <c r="V1" s="26" t="s">
        <v>1136</v>
      </c>
      <c r="W1" s="2" t="s">
        <v>451</v>
      </c>
      <c r="X1" s="2" t="s">
        <v>453</v>
      </c>
      <c r="Y1" s="2" t="s">
        <v>476</v>
      </c>
      <c r="Z1" s="2" t="s">
        <v>493</v>
      </c>
      <c r="AA1" s="2" t="s">
        <v>443</v>
      </c>
      <c r="AB1" s="2" t="s">
        <v>466</v>
      </c>
      <c r="AC1" s="2" t="s">
        <v>467</v>
      </c>
      <c r="AD1" s="2" t="s">
        <v>452</v>
      </c>
      <c r="AE1" s="2" t="s">
        <v>444</v>
      </c>
      <c r="AF1" s="2" t="s">
        <v>459</v>
      </c>
      <c r="AG1" s="2" t="s">
        <v>446</v>
      </c>
      <c r="AH1" s="2" t="s">
        <v>447</v>
      </c>
      <c r="AI1" s="2" t="s">
        <v>458</v>
      </c>
      <c r="AJ1" s="2" t="s">
        <v>455</v>
      </c>
      <c r="AK1" s="2" t="s">
        <v>456</v>
      </c>
      <c r="AL1" t="s">
        <v>447</v>
      </c>
      <c r="AM1" t="s">
        <v>458</v>
      </c>
      <c r="AN1" t="s">
        <v>455</v>
      </c>
      <c r="AO1" t="s">
        <v>456</v>
      </c>
      <c r="AP1" s="13" t="s">
        <v>1123</v>
      </c>
      <c r="AQ1" s="24" t="s">
        <v>1132</v>
      </c>
      <c r="AR1" s="24" t="s">
        <v>1133</v>
      </c>
      <c r="AS1" s="29" t="s">
        <v>1142</v>
      </c>
      <c r="AT1" s="29" t="s">
        <v>1143</v>
      </c>
      <c r="AU1" s="29" t="s">
        <v>1144</v>
      </c>
      <c r="AV1" s="29" t="s">
        <v>1145</v>
      </c>
      <c r="AW1" s="29" t="s">
        <v>1146</v>
      </c>
      <c r="AX1" s="29" t="s">
        <v>1147</v>
      </c>
      <c r="AY1" s="29" t="s">
        <v>1148</v>
      </c>
      <c r="AZ1" s="29" t="s">
        <v>1149</v>
      </c>
      <c r="BA1" s="28" t="s">
        <v>1138</v>
      </c>
      <c r="BB1" s="28" t="s">
        <v>1139</v>
      </c>
      <c r="BC1" s="28" t="s">
        <v>1140</v>
      </c>
      <c r="BD1" s="28" t="s">
        <v>1141</v>
      </c>
    </row>
    <row r="2" spans="1:62" x14ac:dyDescent="0.3">
      <c r="A2" s="2" t="s">
        <v>0</v>
      </c>
      <c r="B2" s="15" t="s">
        <v>709</v>
      </c>
      <c r="C2" s="15"/>
      <c r="D2" s="2"/>
      <c r="E2" s="2"/>
      <c r="F2" s="2">
        <v>3.5</v>
      </c>
      <c r="G2" s="2" t="s">
        <v>464</v>
      </c>
      <c r="H2" s="11" t="s">
        <v>547</v>
      </c>
      <c r="I2" t="s">
        <v>630</v>
      </c>
      <c r="J2" s="2">
        <v>1</v>
      </c>
      <c r="K2">
        <v>2.642962962962963</v>
      </c>
      <c r="L2">
        <v>5.9587362692592576</v>
      </c>
      <c r="M2" s="7" t="s">
        <v>532</v>
      </c>
      <c r="N2" s="7"/>
      <c r="O2" s="25">
        <v>4</v>
      </c>
      <c r="P2" s="2"/>
      <c r="Q2" s="2"/>
      <c r="R2" s="2"/>
      <c r="S2" s="2"/>
      <c r="T2" s="25">
        <v>6.6040679999999998</v>
      </c>
      <c r="U2" s="25">
        <v>7.9389519999999996</v>
      </c>
      <c r="V2" s="25">
        <v>33.703336</v>
      </c>
      <c r="W2" s="2"/>
      <c r="X2" s="2"/>
      <c r="Y2" s="2"/>
      <c r="Z2" s="2"/>
      <c r="AA2" s="2"/>
      <c r="AB2" s="2">
        <v>130</v>
      </c>
      <c r="AC2" s="2" t="s">
        <v>468</v>
      </c>
      <c r="AD2" s="2"/>
      <c r="AE2" s="2"/>
      <c r="AF2" s="2"/>
      <c r="AG2" s="2"/>
      <c r="AH2" s="2"/>
      <c r="AI2" s="2"/>
      <c r="AJ2" s="2"/>
      <c r="AK2" s="2"/>
      <c r="AP2">
        <v>34</v>
      </c>
      <c r="AQ2" s="23">
        <v>1767.0449718798691</v>
      </c>
      <c r="AR2" s="23">
        <v>7.6964651247849417E-2</v>
      </c>
      <c r="AS2" s="30">
        <v>1.62962962962963</v>
      </c>
      <c r="AT2" s="30">
        <v>2.518518518518519</v>
      </c>
      <c r="AU2" s="30">
        <v>0.88888888888888884</v>
      </c>
      <c r="AV2" s="30">
        <v>0</v>
      </c>
      <c r="AW2" s="30">
        <v>0.32352941176470579</v>
      </c>
      <c r="AX2" s="30">
        <v>0.5</v>
      </c>
      <c r="AY2" s="30">
        <v>0.1764705882352941</v>
      </c>
      <c r="AZ2" s="30">
        <v>0</v>
      </c>
      <c r="BA2" s="27">
        <v>0.82</v>
      </c>
      <c r="BB2" s="27">
        <v>3.44</v>
      </c>
      <c r="BC2" s="27">
        <v>2.62</v>
      </c>
      <c r="BD2" s="27">
        <v>2.642962962962963</v>
      </c>
    </row>
    <row r="3" spans="1:62" x14ac:dyDescent="0.3">
      <c r="A3" s="2" t="s">
        <v>1</v>
      </c>
      <c r="B3" s="15" t="s">
        <v>710</v>
      </c>
      <c r="C3" s="15"/>
      <c r="D3" s="2"/>
      <c r="E3" s="2"/>
      <c r="F3" s="2">
        <v>3.2</v>
      </c>
      <c r="G3" s="2" t="s">
        <v>516</v>
      </c>
      <c r="H3" s="11" t="s">
        <v>548</v>
      </c>
      <c r="I3" t="s">
        <v>631</v>
      </c>
      <c r="J3" s="2">
        <v>1</v>
      </c>
      <c r="K3">
        <v>2.6545454545454539</v>
      </c>
      <c r="L3">
        <v>5.9946911436363637</v>
      </c>
      <c r="M3" s="2" t="s">
        <v>530</v>
      </c>
      <c r="N3" s="2"/>
      <c r="O3" s="25">
        <v>1</v>
      </c>
      <c r="P3" s="2">
        <v>7.806</v>
      </c>
      <c r="Q3" s="2">
        <v>7.6680000000000001</v>
      </c>
      <c r="R3" s="2">
        <v>21.54</v>
      </c>
      <c r="S3" s="1" t="s">
        <v>533</v>
      </c>
      <c r="T3" s="25">
        <v>3.9327019999999999</v>
      </c>
      <c r="U3" s="25">
        <v>3.9458000000000002</v>
      </c>
      <c r="V3" s="25">
        <v>11.356398779999999</v>
      </c>
      <c r="W3" s="7" t="s">
        <v>528</v>
      </c>
      <c r="X3" s="2"/>
      <c r="Y3" s="2">
        <v>2</v>
      </c>
      <c r="Z3" s="2">
        <v>4</v>
      </c>
      <c r="AA3" s="2"/>
      <c r="AB3" s="2">
        <v>28</v>
      </c>
      <c r="AC3" s="2" t="s">
        <v>508</v>
      </c>
      <c r="AD3" s="2"/>
      <c r="AE3" s="2"/>
      <c r="AF3" s="2"/>
      <c r="AG3" s="2"/>
      <c r="AH3" s="2"/>
      <c r="AI3" s="2"/>
      <c r="AJ3" s="2"/>
      <c r="AK3" s="2"/>
      <c r="AP3">
        <v>14</v>
      </c>
      <c r="AQ3" s="23">
        <v>173.54502164551991</v>
      </c>
      <c r="AR3" s="23">
        <v>8.0670709348241429E-2</v>
      </c>
      <c r="AS3" s="30">
        <v>1.7272727272727271</v>
      </c>
      <c r="AT3" s="30">
        <v>2.545454545454545</v>
      </c>
      <c r="AU3" s="30">
        <v>0.81818181818181823</v>
      </c>
      <c r="AV3" s="30">
        <v>0</v>
      </c>
      <c r="AW3" s="30">
        <v>0.3392857142857143</v>
      </c>
      <c r="AX3" s="30">
        <v>0.5</v>
      </c>
      <c r="AY3" s="30">
        <v>0.1607142857142857</v>
      </c>
      <c r="AZ3" s="30">
        <v>0</v>
      </c>
      <c r="BA3" s="27">
        <v>0.82</v>
      </c>
      <c r="BB3" s="27">
        <v>3.44</v>
      </c>
      <c r="BC3" s="27">
        <v>2.62</v>
      </c>
      <c r="BD3" s="27">
        <v>2.6545454545454539</v>
      </c>
    </row>
    <row r="4" spans="1:62" x14ac:dyDescent="0.3">
      <c r="A4" s="2" t="s">
        <v>2</v>
      </c>
      <c r="B4" s="15" t="s">
        <v>711</v>
      </c>
      <c r="C4" s="15"/>
      <c r="D4" s="2"/>
      <c r="E4" s="2"/>
      <c r="F4" s="2">
        <v>3.35</v>
      </c>
      <c r="G4" s="2" t="s">
        <v>517</v>
      </c>
      <c r="H4" s="11" t="s">
        <v>549</v>
      </c>
      <c r="I4">
        <v>-1</v>
      </c>
      <c r="J4" s="2">
        <v>1</v>
      </c>
      <c r="K4">
        <v>2.6545454545454552</v>
      </c>
      <c r="L4">
        <v>5.9865512095454543</v>
      </c>
      <c r="M4" s="2" t="s">
        <v>530</v>
      </c>
      <c r="N4" s="2"/>
      <c r="O4" s="25">
        <v>2</v>
      </c>
      <c r="P4" s="2">
        <v>3.8849999999999998</v>
      </c>
      <c r="Q4" s="2">
        <v>3.8849999999999998</v>
      </c>
      <c r="R4" s="2">
        <v>10.989000000000001</v>
      </c>
      <c r="S4" s="1" t="s">
        <v>449</v>
      </c>
      <c r="T4" s="25">
        <v>11.92921406</v>
      </c>
      <c r="U4" s="25">
        <v>11.92921406</v>
      </c>
      <c r="V4" s="25">
        <v>11.92921406</v>
      </c>
      <c r="W4" s="2" t="s">
        <v>528</v>
      </c>
      <c r="X4" s="2"/>
      <c r="Y4" s="2">
        <v>2</v>
      </c>
      <c r="Z4" s="2">
        <v>2</v>
      </c>
      <c r="AA4" s="2"/>
      <c r="AB4" s="2">
        <v>60</v>
      </c>
      <c r="AC4" s="2" t="s">
        <v>509</v>
      </c>
      <c r="AD4" s="2"/>
      <c r="AE4" s="2"/>
      <c r="AF4" s="2"/>
      <c r="AG4" s="2"/>
      <c r="AH4" s="2"/>
      <c r="AI4" s="2"/>
      <c r="AJ4" s="2"/>
      <c r="AK4" s="2"/>
      <c r="AP4">
        <v>14</v>
      </c>
      <c r="AQ4" s="23">
        <v>349.00875366799971</v>
      </c>
      <c r="AR4" s="23">
        <v>8.0227214090553903E-2</v>
      </c>
      <c r="AS4" s="30">
        <v>1.7272727272727271</v>
      </c>
      <c r="AT4" s="30">
        <v>2.545454545454545</v>
      </c>
      <c r="AU4" s="30">
        <v>0.81818181818181823</v>
      </c>
      <c r="AV4" s="30">
        <v>0</v>
      </c>
      <c r="AW4" s="30">
        <v>0.3392857142857143</v>
      </c>
      <c r="AX4" s="30">
        <v>0.5</v>
      </c>
      <c r="AY4" s="30">
        <v>0.1607142857142857</v>
      </c>
      <c r="AZ4" s="30">
        <v>0</v>
      </c>
      <c r="BA4" s="27">
        <v>0.82</v>
      </c>
      <c r="BB4" s="27">
        <v>3.44</v>
      </c>
      <c r="BC4" s="27">
        <v>2.62</v>
      </c>
      <c r="BD4" s="27">
        <v>2.6545454545454539</v>
      </c>
    </row>
    <row r="5" spans="1:62" x14ac:dyDescent="0.3">
      <c r="A5" s="2" t="s">
        <v>3</v>
      </c>
      <c r="B5" s="15" t="s">
        <v>712</v>
      </c>
      <c r="C5" s="15"/>
      <c r="D5" s="2"/>
      <c r="E5" s="2"/>
      <c r="F5" s="2">
        <v>3.3</v>
      </c>
      <c r="G5" s="2" t="s">
        <v>518</v>
      </c>
      <c r="H5" s="11" t="s">
        <v>550</v>
      </c>
      <c r="I5" t="s">
        <v>632</v>
      </c>
      <c r="J5" s="2">
        <v>1</v>
      </c>
      <c r="K5">
        <v>2.6518181818181819</v>
      </c>
      <c r="L5">
        <v>5.9730281035195452</v>
      </c>
      <c r="M5" s="2" t="s">
        <v>530</v>
      </c>
      <c r="N5" s="2"/>
      <c r="O5" s="25">
        <v>1</v>
      </c>
      <c r="P5" s="2">
        <v>3.9049999999999998</v>
      </c>
      <c r="Q5" s="2">
        <v>3.9049999999999998</v>
      </c>
      <c r="R5" s="2">
        <v>11.185</v>
      </c>
      <c r="S5" s="1" t="s">
        <v>449</v>
      </c>
      <c r="T5" s="25">
        <v>3.952105</v>
      </c>
      <c r="U5" s="25">
        <v>3.952105</v>
      </c>
      <c r="V5" s="25">
        <v>11.503833</v>
      </c>
      <c r="W5" s="2" t="s">
        <v>528</v>
      </c>
      <c r="X5" s="2"/>
      <c r="Y5" s="2">
        <v>2</v>
      </c>
      <c r="Z5" s="2">
        <v>2</v>
      </c>
      <c r="AA5" s="2"/>
      <c r="AB5" s="2">
        <v>12</v>
      </c>
      <c r="AC5" s="2" t="s">
        <v>510</v>
      </c>
      <c r="AD5" s="2"/>
      <c r="AE5" s="2"/>
      <c r="AF5" s="2"/>
      <c r="AG5" s="2"/>
      <c r="AH5" s="2"/>
      <c r="AI5" s="2"/>
      <c r="AJ5" s="2"/>
      <c r="AK5" s="2"/>
      <c r="AP5">
        <v>14</v>
      </c>
      <c r="AQ5" s="23">
        <v>179.6799083471451</v>
      </c>
      <c r="AR5" s="23">
        <v>7.7916335380980528E-2</v>
      </c>
      <c r="AS5" s="30">
        <v>1.7272727272727271</v>
      </c>
      <c r="AT5" s="30">
        <v>2.545454545454545</v>
      </c>
      <c r="AU5" s="30">
        <v>0.81818181818181823</v>
      </c>
      <c r="AV5" s="30">
        <v>0</v>
      </c>
      <c r="AW5" s="30">
        <v>0.3392857142857143</v>
      </c>
      <c r="AX5" s="30">
        <v>0.5</v>
      </c>
      <c r="AY5" s="30">
        <v>0.1607142857142857</v>
      </c>
      <c r="AZ5" s="30">
        <v>0</v>
      </c>
      <c r="BA5" s="27">
        <v>0.79</v>
      </c>
      <c r="BB5" s="27">
        <v>3.44</v>
      </c>
      <c r="BC5" s="27">
        <v>2.65</v>
      </c>
      <c r="BD5" s="27">
        <v>2.6518181818181819</v>
      </c>
    </row>
    <row r="6" spans="1:62" x14ac:dyDescent="0.3">
      <c r="A6" s="2" t="s">
        <v>4</v>
      </c>
      <c r="B6" s="15" t="s">
        <v>713</v>
      </c>
      <c r="C6" s="15"/>
      <c r="D6" s="2"/>
      <c r="E6" s="2"/>
      <c r="F6" s="2">
        <v>3.35</v>
      </c>
      <c r="G6" s="2" t="s">
        <v>519</v>
      </c>
      <c r="H6" s="11" t="s">
        <v>551</v>
      </c>
      <c r="I6" t="s">
        <v>633</v>
      </c>
      <c r="J6" s="2">
        <v>1</v>
      </c>
      <c r="K6">
        <v>2.6262500000000002</v>
      </c>
      <c r="L6">
        <v>5.96680968125</v>
      </c>
      <c r="M6" s="7" t="s">
        <v>531</v>
      </c>
      <c r="N6" s="7"/>
      <c r="O6" s="25">
        <v>4</v>
      </c>
      <c r="P6" s="2">
        <v>7.7270000000000003</v>
      </c>
      <c r="Q6" s="2">
        <v>7.7270000000000003</v>
      </c>
      <c r="R6" s="2">
        <v>29.466000000000001</v>
      </c>
      <c r="S6" s="2" t="s">
        <v>462</v>
      </c>
      <c r="T6" s="25">
        <v>7.8084429999999996</v>
      </c>
      <c r="U6" s="25">
        <v>7.8548809999999998</v>
      </c>
      <c r="V6" s="25">
        <v>15.19056011</v>
      </c>
      <c r="W6" s="2" t="s">
        <v>527</v>
      </c>
      <c r="X6" s="2" t="s">
        <v>525</v>
      </c>
      <c r="Y6" s="2">
        <v>3</v>
      </c>
      <c r="Z6" s="2">
        <v>6</v>
      </c>
      <c r="AA6" s="2"/>
      <c r="AB6" s="2">
        <v>14</v>
      </c>
      <c r="AC6" s="2" t="s">
        <v>511</v>
      </c>
      <c r="AD6" s="2"/>
      <c r="AE6" s="2"/>
      <c r="AF6" s="2"/>
      <c r="AG6" s="2"/>
      <c r="AH6" s="2"/>
      <c r="AI6" s="2"/>
      <c r="AJ6" s="2"/>
      <c r="AK6" s="2"/>
      <c r="AP6">
        <v>20</v>
      </c>
      <c r="AQ6" s="23">
        <v>924.74694800021894</v>
      </c>
      <c r="AR6" s="23">
        <v>8.6510153045653584E-2</v>
      </c>
      <c r="AS6" s="30">
        <v>1.75</v>
      </c>
      <c r="AT6" s="30">
        <v>2.5</v>
      </c>
      <c r="AU6" s="30">
        <v>0.75</v>
      </c>
      <c r="AV6" s="30">
        <v>0</v>
      </c>
      <c r="AW6" s="30">
        <v>0.35</v>
      </c>
      <c r="AX6" s="30">
        <v>0.5</v>
      </c>
      <c r="AY6" s="30">
        <v>0.15</v>
      </c>
      <c r="AZ6" s="30">
        <v>0</v>
      </c>
      <c r="BA6" s="27">
        <v>0.82</v>
      </c>
      <c r="BB6" s="27">
        <v>3.44</v>
      </c>
      <c r="BC6" s="27">
        <v>2.62</v>
      </c>
      <c r="BD6" s="27">
        <v>2.6262500000000002</v>
      </c>
    </row>
    <row r="7" spans="1:62" x14ac:dyDescent="0.3">
      <c r="A7" s="2" t="s">
        <v>5</v>
      </c>
      <c r="B7" s="15" t="s">
        <v>714</v>
      </c>
      <c r="C7" s="15"/>
      <c r="D7" s="2"/>
      <c r="E7" s="2"/>
      <c r="F7" s="2">
        <v>3.5</v>
      </c>
      <c r="G7" s="2" t="s">
        <v>520</v>
      </c>
      <c r="H7" s="11" t="s">
        <v>552</v>
      </c>
      <c r="I7" t="s">
        <v>634</v>
      </c>
      <c r="J7" s="2">
        <v>1</v>
      </c>
      <c r="K7">
        <v>2.6262500000000002</v>
      </c>
      <c r="L7">
        <v>5.9612134765624996</v>
      </c>
      <c r="M7" s="7" t="s">
        <v>531</v>
      </c>
      <c r="N7" s="7"/>
      <c r="O7" s="25">
        <v>1</v>
      </c>
      <c r="P7" s="2">
        <v>7.7249999999999996</v>
      </c>
      <c r="Q7" s="2">
        <v>7.7249999999999996</v>
      </c>
      <c r="R7" s="2">
        <v>14.909000000000001</v>
      </c>
      <c r="S7" s="2" t="s">
        <v>461</v>
      </c>
      <c r="T7" s="25">
        <v>3.9661010000000001</v>
      </c>
      <c r="U7" s="25">
        <v>3.9661010000000001</v>
      </c>
      <c r="V7" s="25">
        <v>15.283337</v>
      </c>
      <c r="W7" s="2" t="s">
        <v>527</v>
      </c>
      <c r="X7" s="2" t="s">
        <v>525</v>
      </c>
      <c r="Y7" s="2">
        <v>3</v>
      </c>
      <c r="Z7" s="2">
        <v>3</v>
      </c>
      <c r="AA7" s="2"/>
      <c r="AB7" s="2">
        <v>3</v>
      </c>
      <c r="AC7" s="2" t="s">
        <v>512</v>
      </c>
      <c r="AD7" s="2"/>
      <c r="AE7" s="2"/>
      <c r="AF7" s="2"/>
      <c r="AG7" s="2"/>
      <c r="AH7" s="2"/>
      <c r="AI7" s="2"/>
      <c r="AJ7" s="2"/>
      <c r="AK7" s="2"/>
      <c r="AP7">
        <v>20</v>
      </c>
      <c r="AQ7" s="23">
        <v>240.40623599981481</v>
      </c>
      <c r="AR7" s="23">
        <v>8.3192517518619641E-2</v>
      </c>
      <c r="AS7" s="30">
        <v>1.75</v>
      </c>
      <c r="AT7" s="30">
        <v>2.5</v>
      </c>
      <c r="AU7" s="30">
        <v>0.75</v>
      </c>
      <c r="AV7" s="30">
        <v>0</v>
      </c>
      <c r="AW7" s="30">
        <v>0.35</v>
      </c>
      <c r="AX7" s="30">
        <v>0.5</v>
      </c>
      <c r="AY7" s="30">
        <v>0.15</v>
      </c>
      <c r="AZ7" s="30">
        <v>0</v>
      </c>
      <c r="BA7" s="27">
        <v>0.82</v>
      </c>
      <c r="BB7" s="27">
        <v>3.44</v>
      </c>
      <c r="BC7" s="27">
        <v>2.62</v>
      </c>
      <c r="BD7" s="27">
        <v>2.6262500000000002</v>
      </c>
    </row>
    <row r="8" spans="1:62" x14ac:dyDescent="0.3">
      <c r="A8" s="2" t="s">
        <v>6</v>
      </c>
      <c r="B8" s="15" t="s">
        <v>715</v>
      </c>
      <c r="C8" s="15"/>
      <c r="D8" s="2"/>
      <c r="E8" s="2"/>
      <c r="F8" s="2">
        <v>3.5</v>
      </c>
      <c r="G8" s="2" t="s">
        <v>521</v>
      </c>
      <c r="H8" s="11" t="s">
        <v>553</v>
      </c>
      <c r="I8" t="s">
        <v>635</v>
      </c>
      <c r="J8" s="2">
        <v>1</v>
      </c>
      <c r="K8">
        <v>2.6243750000000001</v>
      </c>
      <c r="L8">
        <v>5.9519163411696878</v>
      </c>
      <c r="M8" s="7" t="s">
        <v>531</v>
      </c>
      <c r="N8" s="7"/>
      <c r="O8" s="25">
        <v>8</v>
      </c>
      <c r="P8" s="2">
        <v>7.7270000000000003</v>
      </c>
      <c r="Q8" s="2">
        <v>7.7270000000000003</v>
      </c>
      <c r="R8" s="2">
        <v>30.175999999999998</v>
      </c>
      <c r="S8" s="2" t="s">
        <v>462</v>
      </c>
      <c r="T8" s="25">
        <v>7.8252249999999997</v>
      </c>
      <c r="U8" s="25">
        <v>7.8345229999999999</v>
      </c>
      <c r="V8" s="25">
        <v>31.031406</v>
      </c>
      <c r="W8" s="2" t="s">
        <v>526</v>
      </c>
      <c r="X8" s="2" t="s">
        <v>525</v>
      </c>
      <c r="Y8" s="2">
        <v>3</v>
      </c>
      <c r="Z8" s="2">
        <v>6</v>
      </c>
      <c r="AA8" s="2"/>
      <c r="AB8" s="2">
        <v>2</v>
      </c>
      <c r="AC8" s="2" t="s">
        <v>513</v>
      </c>
      <c r="AD8" s="2"/>
      <c r="AE8" s="2"/>
      <c r="AF8" s="2"/>
      <c r="AG8" s="2"/>
      <c r="AH8" s="2"/>
      <c r="AI8" s="2"/>
      <c r="AJ8" s="2"/>
      <c r="AK8" s="2"/>
      <c r="AP8">
        <v>20</v>
      </c>
      <c r="AQ8" s="23">
        <v>1902.4394671889761</v>
      </c>
      <c r="AR8" s="23">
        <v>8.4102544527429435E-2</v>
      </c>
      <c r="AS8" s="30">
        <v>1.75</v>
      </c>
      <c r="AT8" s="30">
        <v>2.5</v>
      </c>
      <c r="AU8" s="30">
        <v>0.75</v>
      </c>
      <c r="AV8" s="30">
        <v>0</v>
      </c>
      <c r="AW8" s="30">
        <v>0.35</v>
      </c>
      <c r="AX8" s="30">
        <v>0.5</v>
      </c>
      <c r="AY8" s="30">
        <v>0.15</v>
      </c>
      <c r="AZ8" s="30">
        <v>0</v>
      </c>
      <c r="BA8" s="27">
        <v>0.79</v>
      </c>
      <c r="BB8" s="27">
        <v>3.44</v>
      </c>
      <c r="BC8" s="27">
        <v>2.65</v>
      </c>
      <c r="BD8" s="27">
        <v>2.6243750000000001</v>
      </c>
    </row>
    <row r="9" spans="1:62" x14ac:dyDescent="0.3">
      <c r="A9" s="2" t="s">
        <v>7</v>
      </c>
      <c r="B9" s="15" t="s">
        <v>716</v>
      </c>
      <c r="C9" s="15"/>
      <c r="D9" s="2"/>
      <c r="E9" s="2"/>
      <c r="F9" s="2">
        <v>3.16</v>
      </c>
      <c r="G9" s="2" t="s">
        <v>522</v>
      </c>
      <c r="H9" s="11">
        <v>-1</v>
      </c>
      <c r="I9">
        <v>-1</v>
      </c>
      <c r="J9" s="2">
        <v>1</v>
      </c>
      <c r="K9">
        <v>2.62</v>
      </c>
      <c r="L9">
        <v>5.9423863675000002</v>
      </c>
      <c r="M9" s="2"/>
      <c r="N9" s="2"/>
      <c r="O9" s="25">
        <v>0</v>
      </c>
      <c r="P9" s="2"/>
      <c r="Q9" s="2"/>
      <c r="R9" s="2"/>
      <c r="S9" s="2"/>
      <c r="T9" s="25">
        <v>0</v>
      </c>
      <c r="U9" s="25"/>
      <c r="V9" s="25"/>
      <c r="W9" s="2" t="s">
        <v>627</v>
      </c>
      <c r="X9" s="2"/>
      <c r="Y9" s="2">
        <v>3</v>
      </c>
      <c r="Z9" s="2"/>
      <c r="AA9" s="2"/>
      <c r="AB9" s="2">
        <v>10</v>
      </c>
      <c r="AC9" s="2" t="s">
        <v>514</v>
      </c>
      <c r="AD9" s="2"/>
      <c r="AE9" s="2"/>
      <c r="AF9" s="2"/>
      <c r="AG9" s="2"/>
      <c r="AH9" s="2"/>
      <c r="AI9" s="2"/>
      <c r="AJ9" s="2"/>
      <c r="AK9" s="2"/>
      <c r="AP9">
        <v>20</v>
      </c>
      <c r="AQ9" s="23">
        <v>0</v>
      </c>
      <c r="AR9" s="23"/>
      <c r="AS9" s="30">
        <v>1.75</v>
      </c>
      <c r="AT9" s="30">
        <v>2.5</v>
      </c>
      <c r="AU9" s="30">
        <v>0.75</v>
      </c>
      <c r="AV9" s="30">
        <v>0</v>
      </c>
      <c r="AW9" s="30">
        <v>0.35</v>
      </c>
      <c r="AX9" s="30">
        <v>0.5</v>
      </c>
      <c r="AY9" s="30">
        <v>0.15</v>
      </c>
      <c r="AZ9" s="30">
        <v>0</v>
      </c>
      <c r="BA9" s="27">
        <v>0.82</v>
      </c>
      <c r="BB9" s="27">
        <v>3.44</v>
      </c>
      <c r="BC9" s="27">
        <v>2.62</v>
      </c>
      <c r="BD9" s="27">
        <v>2.62</v>
      </c>
    </row>
    <row r="10" spans="1:62" x14ac:dyDescent="0.3">
      <c r="A10" s="2" t="s">
        <v>465</v>
      </c>
      <c r="B10" s="15" t="s">
        <v>717</v>
      </c>
      <c r="C10" s="15"/>
      <c r="D10" s="2"/>
      <c r="E10" s="2"/>
      <c r="F10" s="2">
        <v>3.21</v>
      </c>
      <c r="G10" s="2" t="s">
        <v>523</v>
      </c>
      <c r="H10" s="11">
        <v>-1</v>
      </c>
      <c r="I10">
        <v>-1</v>
      </c>
      <c r="J10" s="2">
        <v>1</v>
      </c>
      <c r="K10">
        <v>2.612857142857143</v>
      </c>
      <c r="L10">
        <v>5.9413964502380949</v>
      </c>
      <c r="M10" s="2"/>
      <c r="N10" s="2"/>
      <c r="O10" s="25">
        <v>0</v>
      </c>
      <c r="P10"/>
      <c r="Q10" s="2"/>
      <c r="R10" s="2"/>
      <c r="S10" s="2"/>
      <c r="T10" s="25">
        <v>0</v>
      </c>
      <c r="U10" s="25"/>
      <c r="V10" s="25"/>
      <c r="W10" s="4" t="s">
        <v>628</v>
      </c>
      <c r="X10" s="2"/>
      <c r="Y10" s="1"/>
      <c r="Z10" s="2"/>
      <c r="AA10" s="2"/>
      <c r="AB10" s="2">
        <v>5</v>
      </c>
      <c r="AC10" s="2" t="s">
        <v>515</v>
      </c>
      <c r="AD10" s="2"/>
      <c r="AE10" s="2"/>
      <c r="AF10" s="2"/>
      <c r="AG10" s="2"/>
      <c r="AH10" s="2"/>
      <c r="AI10" s="2"/>
      <c r="AJ10" s="2"/>
      <c r="AK10" s="2"/>
      <c r="AP10">
        <v>26</v>
      </c>
      <c r="AQ10" s="23">
        <v>0</v>
      </c>
      <c r="AR10" s="23"/>
      <c r="AS10" s="30">
        <v>1.714285714285714</v>
      </c>
      <c r="AT10" s="30">
        <v>2.4761904761904758</v>
      </c>
      <c r="AU10" s="30">
        <v>0.76190476190476186</v>
      </c>
      <c r="AV10" s="30">
        <v>0</v>
      </c>
      <c r="AW10" s="30">
        <v>0.34615384615384609</v>
      </c>
      <c r="AX10" s="30">
        <v>0.5</v>
      </c>
      <c r="AY10" s="30">
        <v>0.1538461538461538</v>
      </c>
      <c r="AZ10" s="30">
        <v>0</v>
      </c>
      <c r="BA10" s="27">
        <v>0.82</v>
      </c>
      <c r="BB10" s="27">
        <v>3.44</v>
      </c>
      <c r="BC10" s="27">
        <v>2.62</v>
      </c>
      <c r="BD10" s="27">
        <v>2.612857142857143</v>
      </c>
    </row>
    <row r="11" spans="1:62" x14ac:dyDescent="0.3">
      <c r="A11" s="2" t="s">
        <v>8</v>
      </c>
      <c r="B11" s="15" t="s">
        <v>718</v>
      </c>
      <c r="C11" s="15"/>
      <c r="D11" s="2"/>
      <c r="E11" s="2"/>
      <c r="F11" s="2">
        <v>3</v>
      </c>
      <c r="G11" s="2" t="s">
        <v>524</v>
      </c>
      <c r="H11" s="11" t="s">
        <v>554</v>
      </c>
      <c r="I11" t="s">
        <v>636</v>
      </c>
      <c r="J11" s="2">
        <v>1</v>
      </c>
      <c r="K11">
        <v>2.8066666666666662</v>
      </c>
      <c r="L11">
        <v>6.1769976</v>
      </c>
      <c r="M11" s="2"/>
      <c r="N11" s="2"/>
      <c r="O11" s="25">
        <v>30</v>
      </c>
      <c r="P11" s="2"/>
      <c r="Q11" s="2"/>
      <c r="R11" s="2"/>
      <c r="S11" s="2"/>
      <c r="T11" s="25">
        <v>10.59112378</v>
      </c>
      <c r="U11" s="25">
        <v>10.784736629999999</v>
      </c>
      <c r="V11" s="25">
        <v>10.486176179999999</v>
      </c>
      <c r="W11" s="2"/>
      <c r="X11" s="2"/>
      <c r="Y11" s="1" t="s">
        <v>469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P11">
        <v>4</v>
      </c>
      <c r="AQ11" s="23">
        <v>1182.741260108548</v>
      </c>
      <c r="AR11" s="23">
        <v>0.1014592151701775</v>
      </c>
      <c r="AS11" s="30">
        <v>2</v>
      </c>
      <c r="AT11" s="30">
        <v>2.666666666666667</v>
      </c>
      <c r="AU11" s="30">
        <v>0.66666666666666663</v>
      </c>
      <c r="AV11" s="30">
        <v>0</v>
      </c>
      <c r="AW11" s="30">
        <v>0.375</v>
      </c>
      <c r="AX11" s="30">
        <v>0.5</v>
      </c>
      <c r="AY11" s="30">
        <v>0.125</v>
      </c>
      <c r="AZ11" s="30">
        <v>0</v>
      </c>
      <c r="BA11" s="27">
        <v>1.54</v>
      </c>
      <c r="BB11" s="27">
        <v>3.44</v>
      </c>
      <c r="BC11" s="27">
        <v>1.9</v>
      </c>
      <c r="BD11" s="27">
        <v>2.8066666666666671</v>
      </c>
      <c r="BG11" s="31"/>
      <c r="BH11" s="31"/>
      <c r="BI11" s="31"/>
      <c r="BJ11" s="31"/>
    </row>
    <row r="12" spans="1:62" x14ac:dyDescent="0.3">
      <c r="A12" s="2" t="s">
        <v>10</v>
      </c>
      <c r="B12" s="15" t="s">
        <v>719</v>
      </c>
      <c r="C12" s="15"/>
      <c r="D12" s="2"/>
      <c r="E12" s="2"/>
      <c r="F12" s="2">
        <v>3.9</v>
      </c>
      <c r="G12" s="2" t="s">
        <v>463</v>
      </c>
      <c r="H12" s="11" t="s">
        <v>555</v>
      </c>
      <c r="I12">
        <v>-1</v>
      </c>
      <c r="J12" s="2"/>
      <c r="K12">
        <v>2.6363636363636371</v>
      </c>
      <c r="L12">
        <v>6.0044088459090901</v>
      </c>
      <c r="M12" s="2"/>
      <c r="N12" s="2"/>
      <c r="O12" s="25">
        <v>1</v>
      </c>
      <c r="P12" s="2">
        <v>3.8849999999999998</v>
      </c>
      <c r="Q12" s="2">
        <v>3.8849999999999998</v>
      </c>
      <c r="R12" s="2">
        <v>11.12</v>
      </c>
      <c r="S12" s="2" t="s">
        <v>449</v>
      </c>
      <c r="T12" s="25">
        <v>3.9103940000000001</v>
      </c>
      <c r="U12" s="25">
        <v>3.9103940000000001</v>
      </c>
      <c r="V12" s="25">
        <v>11.314458</v>
      </c>
      <c r="W12" s="2"/>
      <c r="X12" s="2">
        <v>1</v>
      </c>
      <c r="Y12" s="2">
        <v>2</v>
      </c>
      <c r="Z12" s="2"/>
      <c r="AA12" s="2"/>
      <c r="AB12" s="2">
        <v>19.5</v>
      </c>
      <c r="AC12" s="2" t="s">
        <v>470</v>
      </c>
      <c r="AD12" s="2"/>
      <c r="AE12" s="2"/>
      <c r="AF12" s="2"/>
      <c r="AG12" s="2"/>
      <c r="AH12" s="2"/>
      <c r="AI12" s="2"/>
      <c r="AJ12" s="2"/>
      <c r="AK12" s="2"/>
      <c r="AP12">
        <v>14</v>
      </c>
      <c r="AQ12" s="23">
        <v>173.0114278564659</v>
      </c>
      <c r="AR12" s="23">
        <v>8.0919510193365449E-2</v>
      </c>
      <c r="AS12" s="30">
        <v>1.9090909090909089</v>
      </c>
      <c r="AT12" s="30">
        <v>2.545454545454545</v>
      </c>
      <c r="AU12" s="30">
        <v>0.63636363636363635</v>
      </c>
      <c r="AV12" s="30">
        <v>2.545454545454545</v>
      </c>
      <c r="AW12" s="30">
        <v>0.25</v>
      </c>
      <c r="AX12" s="30">
        <v>0.33333333333333331</v>
      </c>
      <c r="AY12" s="30">
        <v>8.3333333333333329E-2</v>
      </c>
      <c r="AZ12" s="30">
        <v>0.33333333333333331</v>
      </c>
      <c r="BA12" s="27">
        <v>0.82</v>
      </c>
      <c r="BB12" s="27">
        <v>3.44</v>
      </c>
      <c r="BC12" s="27">
        <v>2.62</v>
      </c>
      <c r="BD12" s="27">
        <v>2.6363636363636358</v>
      </c>
      <c r="BF12" s="31"/>
      <c r="BG12" s="31"/>
      <c r="BH12" s="31"/>
      <c r="BI12" s="31"/>
      <c r="BJ12" s="31"/>
    </row>
    <row r="13" spans="1:62" x14ac:dyDescent="0.3">
      <c r="A13" s="2" t="s">
        <v>11</v>
      </c>
      <c r="B13" s="15" t="s">
        <v>720</v>
      </c>
      <c r="C13" s="15"/>
      <c r="D13" s="2"/>
      <c r="E13" s="2"/>
      <c r="F13" s="2">
        <v>3.6</v>
      </c>
      <c r="G13" s="2" t="s">
        <v>463</v>
      </c>
      <c r="H13" s="11">
        <f>H15</f>
        <v>-1</v>
      </c>
      <c r="I13">
        <v>-1</v>
      </c>
      <c r="J13" s="2"/>
      <c r="K13">
        <v>2.6390909090909092</v>
      </c>
      <c r="L13">
        <v>5.9791810459090904</v>
      </c>
      <c r="M13" s="2"/>
      <c r="N13" s="2"/>
      <c r="O13" s="25">
        <v>0</v>
      </c>
      <c r="P13" s="2"/>
      <c r="Q13" s="2"/>
      <c r="R13" s="2"/>
      <c r="S13" s="2"/>
      <c r="T13" s="25">
        <v>0</v>
      </c>
      <c r="U13" s="25"/>
      <c r="V13" s="25"/>
      <c r="W13" s="2"/>
      <c r="X13" s="2"/>
      <c r="Y13" s="2">
        <v>2</v>
      </c>
      <c r="Z13" s="2"/>
      <c r="AA13" s="2"/>
      <c r="AB13" s="2">
        <v>18</v>
      </c>
      <c r="AC13" s="2"/>
      <c r="AD13" s="2"/>
      <c r="AE13" s="2"/>
      <c r="AF13" s="2"/>
      <c r="AG13" s="2"/>
      <c r="AH13" s="2"/>
      <c r="AI13" s="2"/>
      <c r="AJ13" s="2"/>
      <c r="AK13" s="2"/>
      <c r="AP13">
        <v>14</v>
      </c>
      <c r="AQ13" s="23">
        <v>0</v>
      </c>
      <c r="AR13" s="23"/>
      <c r="AS13" s="30">
        <v>1.9090909090909089</v>
      </c>
      <c r="AT13" s="30">
        <v>2.545454545454545</v>
      </c>
      <c r="AU13" s="30">
        <v>0.54545454545454541</v>
      </c>
      <c r="AV13" s="30">
        <v>2.8181818181818179</v>
      </c>
      <c r="AW13" s="30">
        <v>0.2441860465116279</v>
      </c>
      <c r="AX13" s="30">
        <v>0.32558139534883718</v>
      </c>
      <c r="AY13" s="30">
        <v>6.9767441860465115E-2</v>
      </c>
      <c r="AZ13" s="30">
        <v>0.3604651162790698</v>
      </c>
      <c r="BA13" s="27">
        <v>0.82</v>
      </c>
      <c r="BB13" s="27">
        <v>3.44</v>
      </c>
      <c r="BC13" s="27">
        <v>2.62</v>
      </c>
      <c r="BD13" s="27">
        <v>2.6390909090909092</v>
      </c>
    </row>
    <row r="14" spans="1:62" x14ac:dyDescent="0.3">
      <c r="A14" s="2" t="s">
        <v>12</v>
      </c>
      <c r="B14" s="15" t="s">
        <v>721</v>
      </c>
      <c r="C14" s="15"/>
      <c r="D14" s="2"/>
      <c r="E14" s="2"/>
      <c r="F14" s="2">
        <v>4.2</v>
      </c>
      <c r="G14" s="2" t="s">
        <v>463</v>
      </c>
      <c r="H14" s="11">
        <v>-1</v>
      </c>
      <c r="I14">
        <v>-1</v>
      </c>
      <c r="J14" s="2"/>
      <c r="K14">
        <v>2.64</v>
      </c>
      <c r="L14">
        <v>5.9811382595454541</v>
      </c>
      <c r="M14" s="2"/>
      <c r="N14" s="2"/>
      <c r="O14" s="25">
        <v>0</v>
      </c>
      <c r="P14" s="2"/>
      <c r="Q14" s="2"/>
      <c r="R14" s="2"/>
      <c r="S14" s="2"/>
      <c r="T14" s="25">
        <v>0</v>
      </c>
      <c r="U14" s="25"/>
      <c r="V14" s="25"/>
      <c r="W14" s="2"/>
      <c r="X14" s="2"/>
      <c r="Y14" s="2">
        <v>2</v>
      </c>
      <c r="Z14" s="2"/>
      <c r="AA14" s="2"/>
      <c r="AB14" s="2">
        <v>21</v>
      </c>
      <c r="AC14" s="2"/>
      <c r="AD14" s="2"/>
      <c r="AE14" s="2"/>
      <c r="AF14" s="2"/>
      <c r="AG14" s="2"/>
      <c r="AH14" s="2"/>
      <c r="AI14" s="2"/>
      <c r="AJ14" s="2"/>
      <c r="AK14" s="2"/>
      <c r="AP14">
        <v>14</v>
      </c>
      <c r="AQ14" s="23">
        <v>0</v>
      </c>
      <c r="AR14" s="23"/>
      <c r="AS14" s="30">
        <v>1.9090909090909089</v>
      </c>
      <c r="AT14" s="30">
        <v>2.545454545454545</v>
      </c>
      <c r="AU14" s="30">
        <v>0.54545454545454541</v>
      </c>
      <c r="AV14" s="30">
        <v>2.9090909090909092</v>
      </c>
      <c r="AW14" s="30">
        <v>0.2413793103448276</v>
      </c>
      <c r="AX14" s="30">
        <v>0.32183908045977011</v>
      </c>
      <c r="AY14" s="30">
        <v>6.8965517241379309E-2</v>
      </c>
      <c r="AZ14" s="30">
        <v>0.36781609195402298</v>
      </c>
      <c r="BA14" s="27">
        <v>0.82</v>
      </c>
      <c r="BB14" s="27">
        <v>3.44</v>
      </c>
      <c r="BC14" s="27">
        <v>2.62</v>
      </c>
      <c r="BD14" s="27">
        <v>2.64</v>
      </c>
    </row>
    <row r="15" spans="1:62" x14ac:dyDescent="0.3">
      <c r="A15" s="2" t="s">
        <v>13</v>
      </c>
      <c r="B15" s="15" t="s">
        <v>722</v>
      </c>
      <c r="C15" s="15"/>
      <c r="D15" s="2"/>
      <c r="E15" s="2"/>
      <c r="F15" s="2">
        <v>4.2</v>
      </c>
      <c r="G15" s="2" t="s">
        <v>463</v>
      </c>
      <c r="H15" s="11">
        <v>-1</v>
      </c>
      <c r="I15">
        <v>-1</v>
      </c>
      <c r="J15" s="2"/>
      <c r="K15">
        <v>2.642727272727273</v>
      </c>
      <c r="L15">
        <v>5.9894662913636356</v>
      </c>
      <c r="M15" s="2"/>
      <c r="N15" s="2"/>
      <c r="O15" s="25">
        <v>0</v>
      </c>
      <c r="P15" s="2"/>
      <c r="Q15" s="2"/>
      <c r="R15" s="2"/>
      <c r="S15" s="2"/>
      <c r="T15" s="25">
        <v>0</v>
      </c>
      <c r="U15" s="25"/>
      <c r="V15" s="25"/>
      <c r="W15" s="2"/>
      <c r="X15" s="2"/>
      <c r="Y15" s="2">
        <v>2</v>
      </c>
      <c r="Z15" s="2"/>
      <c r="AA15" s="2"/>
      <c r="AB15" s="2">
        <v>21</v>
      </c>
      <c r="AC15" s="2"/>
      <c r="AD15" s="2"/>
      <c r="AE15" s="2"/>
      <c r="AF15" s="2"/>
      <c r="AG15" s="2"/>
      <c r="AH15" s="2"/>
      <c r="AI15" s="2"/>
      <c r="AJ15" s="2"/>
      <c r="AK15" s="2"/>
      <c r="AP15">
        <v>14</v>
      </c>
      <c r="AQ15" s="23">
        <v>0</v>
      </c>
      <c r="AR15" s="23"/>
      <c r="AS15" s="30">
        <v>1.9090909090909089</v>
      </c>
      <c r="AT15" s="30">
        <v>2.545454545454545</v>
      </c>
      <c r="AU15" s="30">
        <v>0.54545454545454541</v>
      </c>
      <c r="AV15" s="30">
        <v>3.0909090909090908</v>
      </c>
      <c r="AW15" s="30">
        <v>0.2359550561797753</v>
      </c>
      <c r="AX15" s="30">
        <v>0.3146067415730337</v>
      </c>
      <c r="AY15" s="30">
        <v>6.7415730337078636E-2</v>
      </c>
      <c r="AZ15" s="30">
        <v>0.38202247191011229</v>
      </c>
      <c r="BA15" s="27">
        <v>0.82</v>
      </c>
      <c r="BB15" s="27">
        <v>3.44</v>
      </c>
      <c r="BC15" s="27">
        <v>2.62</v>
      </c>
      <c r="BD15" s="27">
        <v>2.642727272727273</v>
      </c>
    </row>
    <row r="16" spans="1:62" x14ac:dyDescent="0.3">
      <c r="A16" s="2" t="s">
        <v>14</v>
      </c>
      <c r="B16" s="15" t="s">
        <v>723</v>
      </c>
      <c r="C16" s="15"/>
      <c r="D16" s="2"/>
      <c r="E16" s="2"/>
      <c r="F16" s="2">
        <v>4</v>
      </c>
      <c r="G16" s="2" t="s">
        <v>9</v>
      </c>
      <c r="H16" s="11" t="s">
        <v>556</v>
      </c>
      <c r="I16" t="s">
        <v>637</v>
      </c>
      <c r="J16" s="2"/>
      <c r="K16">
        <v>2.7377777777777781</v>
      </c>
      <c r="L16">
        <v>6.2421139038888889</v>
      </c>
      <c r="M16" s="2"/>
      <c r="N16" s="2"/>
      <c r="O16" s="25">
        <v>4</v>
      </c>
      <c r="P16" s="2"/>
      <c r="Q16" s="2"/>
      <c r="R16" s="2"/>
      <c r="S16" s="2"/>
      <c r="T16" s="25">
        <v>7.8568680000000004</v>
      </c>
      <c r="U16" s="25">
        <v>7.8568680000000004</v>
      </c>
      <c r="V16" s="25">
        <v>7.8568680000000004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P16">
        <v>12</v>
      </c>
      <c r="AQ16" s="23">
        <v>485.00740615389492</v>
      </c>
      <c r="AR16" s="23">
        <v>9.896756088868755E-2</v>
      </c>
      <c r="AS16" s="30">
        <v>2</v>
      </c>
      <c r="AT16" s="30">
        <v>2.666666666666667</v>
      </c>
      <c r="AU16" s="30">
        <v>0.66666666666666663</v>
      </c>
      <c r="AV16" s="30">
        <v>3.1111111111111112</v>
      </c>
      <c r="AW16" s="30">
        <v>0.23684210526315791</v>
      </c>
      <c r="AX16" s="30">
        <v>0.31578947368421051</v>
      </c>
      <c r="AY16" s="30">
        <v>7.8947368421052627E-2</v>
      </c>
      <c r="AZ16" s="30">
        <v>0.36842105263157893</v>
      </c>
      <c r="BA16" s="27">
        <v>1</v>
      </c>
      <c r="BB16" s="27">
        <v>3.44</v>
      </c>
      <c r="BC16" s="27">
        <v>2.44</v>
      </c>
      <c r="BD16" s="27">
        <v>2.7377777777777781</v>
      </c>
    </row>
    <row r="17" spans="1:56" x14ac:dyDescent="0.3">
      <c r="A17" s="2" t="s">
        <v>15</v>
      </c>
      <c r="B17" s="15" t="s">
        <v>724</v>
      </c>
      <c r="C17" s="15"/>
      <c r="D17" s="2"/>
      <c r="E17" s="2"/>
      <c r="F17" s="2">
        <v>4.4000000000000004</v>
      </c>
      <c r="G17" s="2" t="s">
        <v>9</v>
      </c>
      <c r="H17" s="11" t="s">
        <v>557</v>
      </c>
      <c r="I17" t="s">
        <v>638</v>
      </c>
      <c r="J17" s="2"/>
      <c r="K17">
        <v>2.7322222222222221</v>
      </c>
      <c r="L17">
        <v>6.2204042916666662</v>
      </c>
      <c r="M17" s="2"/>
      <c r="N17" s="2"/>
      <c r="O17" s="25">
        <v>4</v>
      </c>
      <c r="P17" s="2"/>
      <c r="Q17" s="2"/>
      <c r="R17" s="2"/>
      <c r="S17" s="2"/>
      <c r="T17" s="25">
        <v>5.63450966</v>
      </c>
      <c r="U17" s="25">
        <v>7.6422105</v>
      </c>
      <c r="V17" s="25">
        <v>11.066420430000001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P17">
        <v>12</v>
      </c>
      <c r="AQ17" s="23">
        <v>476.5212686940929</v>
      </c>
      <c r="AR17" s="23">
        <v>0.1007300264509579</v>
      </c>
      <c r="AS17" s="30">
        <v>2</v>
      </c>
      <c r="AT17" s="30">
        <v>2.666666666666667</v>
      </c>
      <c r="AU17" s="30">
        <v>0.66666666666666663</v>
      </c>
      <c r="AV17" s="30">
        <v>3.1111111111111112</v>
      </c>
      <c r="AW17" s="30">
        <v>0.23684210526315791</v>
      </c>
      <c r="AX17" s="30">
        <v>0.31578947368421051</v>
      </c>
      <c r="AY17" s="30">
        <v>7.8947368421052627E-2</v>
      </c>
      <c r="AZ17" s="30">
        <v>0.36842105263157893</v>
      </c>
      <c r="BA17" s="27">
        <v>0.95</v>
      </c>
      <c r="BB17" s="27">
        <v>3.44</v>
      </c>
      <c r="BC17" s="27">
        <v>2.4900000000000002</v>
      </c>
      <c r="BD17" s="27">
        <v>2.7322222222222221</v>
      </c>
    </row>
    <row r="18" spans="1:56" x14ac:dyDescent="0.3">
      <c r="A18" s="2" t="s">
        <v>16</v>
      </c>
      <c r="B18" s="15" t="s">
        <v>725</v>
      </c>
      <c r="C18" s="15"/>
      <c r="D18" s="2"/>
      <c r="E18" s="2"/>
      <c r="F18" s="2">
        <v>4.0999999999999996</v>
      </c>
      <c r="G18" s="2" t="s">
        <v>9</v>
      </c>
      <c r="H18" s="11" t="s">
        <v>558</v>
      </c>
      <c r="I18" t="s">
        <v>639</v>
      </c>
      <c r="J18" s="2"/>
      <c r="K18">
        <v>2.7255555555555548</v>
      </c>
      <c r="L18">
        <v>6.1987019111111108</v>
      </c>
      <c r="M18" s="2"/>
      <c r="N18" s="2"/>
      <c r="O18" s="25">
        <v>6</v>
      </c>
      <c r="P18" s="2"/>
      <c r="Q18" s="2"/>
      <c r="R18" s="2"/>
      <c r="S18" s="2"/>
      <c r="T18" s="25">
        <v>9.2906580000000005</v>
      </c>
      <c r="U18" s="25">
        <v>9.8537374799999977</v>
      </c>
      <c r="V18" s="25">
        <v>14.19785074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P18">
        <v>12</v>
      </c>
      <c r="AQ18" s="23">
        <v>1160.7096237378021</v>
      </c>
      <c r="AR18" s="23">
        <v>6.2031018376620617E-2</v>
      </c>
      <c r="AS18" s="30">
        <v>2</v>
      </c>
      <c r="AT18" s="30">
        <v>2.666666666666667</v>
      </c>
      <c r="AU18" s="30">
        <v>0.66666666666666663</v>
      </c>
      <c r="AV18" s="30">
        <v>3.1111111111111112</v>
      </c>
      <c r="AW18" s="30">
        <v>0.23684210526315791</v>
      </c>
      <c r="AX18" s="30">
        <v>0.31578947368421051</v>
      </c>
      <c r="AY18" s="30">
        <v>7.8947368421052627E-2</v>
      </c>
      <c r="AZ18" s="30">
        <v>0.36842105263157893</v>
      </c>
      <c r="BA18" s="27">
        <v>0.89</v>
      </c>
      <c r="BB18" s="27">
        <v>3.44</v>
      </c>
      <c r="BC18" s="27">
        <v>2.5499999999999998</v>
      </c>
      <c r="BD18" s="27">
        <v>2.7255555555555562</v>
      </c>
    </row>
    <row r="19" spans="1:56" x14ac:dyDescent="0.3">
      <c r="A19" s="2" t="s">
        <v>17</v>
      </c>
      <c r="B19" s="15" t="s">
        <v>726</v>
      </c>
      <c r="C19" s="15"/>
      <c r="D19" s="2"/>
      <c r="E19" s="2"/>
      <c r="F19" s="2">
        <v>3.67</v>
      </c>
      <c r="G19" s="2" t="s">
        <v>118</v>
      </c>
      <c r="H19" s="11" t="s">
        <v>559</v>
      </c>
      <c r="I19" t="s">
        <v>640</v>
      </c>
      <c r="J19" s="2"/>
      <c r="K19">
        <v>2.785714285714286</v>
      </c>
      <c r="L19">
        <v>6.216117408214286</v>
      </c>
      <c r="M19" s="2"/>
      <c r="N19" s="2"/>
      <c r="O19" s="25">
        <v>1</v>
      </c>
      <c r="P19" s="2">
        <v>5.4669999999999996</v>
      </c>
      <c r="Q19" s="2">
        <v>5.4269999999999996</v>
      </c>
      <c r="R19" s="2">
        <v>24.931000000000001</v>
      </c>
      <c r="S19" s="2" t="s">
        <v>460</v>
      </c>
      <c r="T19" s="25">
        <v>13.46934785</v>
      </c>
      <c r="U19" s="25">
        <v>13.46934785</v>
      </c>
      <c r="V19" s="25">
        <v>13.46934785</v>
      </c>
      <c r="W19" s="2">
        <v>1</v>
      </c>
      <c r="X19" s="2"/>
      <c r="Y19" s="2">
        <v>2</v>
      </c>
      <c r="Z19" s="2"/>
      <c r="AA19" s="2">
        <v>1.96</v>
      </c>
      <c r="AB19" s="2">
        <v>1500</v>
      </c>
      <c r="AC19" s="2" t="s">
        <v>471</v>
      </c>
      <c r="AD19" s="2"/>
      <c r="AE19" s="2">
        <v>1</v>
      </c>
      <c r="AF19" s="2"/>
      <c r="AG19" s="2"/>
      <c r="AH19" s="2"/>
      <c r="AI19" s="2"/>
      <c r="AJ19" s="2"/>
      <c r="AK19" s="2"/>
      <c r="AP19">
        <v>18</v>
      </c>
      <c r="AQ19" s="23">
        <v>189.22149105491849</v>
      </c>
      <c r="AR19" s="23">
        <v>9.5126615373598261E-2</v>
      </c>
      <c r="AS19" s="30">
        <v>2</v>
      </c>
      <c r="AT19" s="30">
        <v>3</v>
      </c>
      <c r="AU19" s="30">
        <v>1.857142857142857</v>
      </c>
      <c r="AV19" s="30">
        <v>4</v>
      </c>
      <c r="AW19" s="30">
        <v>0.18421052631578949</v>
      </c>
      <c r="AX19" s="30">
        <v>0.27631578947368418</v>
      </c>
      <c r="AY19" s="30">
        <v>0.1710526315789474</v>
      </c>
      <c r="AZ19" s="30">
        <v>0.36842105263157893</v>
      </c>
      <c r="BA19" s="27">
        <v>1</v>
      </c>
      <c r="BB19" s="27">
        <v>3.44</v>
      </c>
      <c r="BC19" s="27">
        <v>2.44</v>
      </c>
      <c r="BD19" s="27">
        <v>2.785714285714286</v>
      </c>
    </row>
    <row r="20" spans="1:56" x14ac:dyDescent="0.3">
      <c r="A20" s="2" t="s">
        <v>51</v>
      </c>
      <c r="B20" s="15" t="s">
        <v>727</v>
      </c>
      <c r="C20" s="15"/>
      <c r="D20" s="2"/>
      <c r="E20" s="2"/>
      <c r="F20" s="2">
        <v>3.64</v>
      </c>
      <c r="G20" s="2" t="s">
        <v>118</v>
      </c>
      <c r="H20" s="11" t="s">
        <v>560</v>
      </c>
      <c r="I20" t="s">
        <v>641</v>
      </c>
      <c r="J20" s="2"/>
      <c r="K20">
        <v>2.7821428571428579</v>
      </c>
      <c r="L20">
        <v>6.2021612289285706</v>
      </c>
      <c r="M20" s="2"/>
      <c r="N20" s="2"/>
      <c r="O20" s="25">
        <v>1</v>
      </c>
      <c r="P20" s="2">
        <v>5.4729999999999999</v>
      </c>
      <c r="Q20" s="2">
        <v>5.5269999999999992</v>
      </c>
      <c r="R20" s="2">
        <v>25.030999999999999</v>
      </c>
      <c r="S20" s="2" t="s">
        <v>460</v>
      </c>
      <c r="T20" s="25">
        <v>12.88926011</v>
      </c>
      <c r="U20" s="25">
        <v>12.88926011</v>
      </c>
      <c r="V20" s="25">
        <v>12.88926011</v>
      </c>
      <c r="W20" s="2">
        <v>1</v>
      </c>
      <c r="X20" s="2"/>
      <c r="Y20" s="2">
        <v>2</v>
      </c>
      <c r="Z20" s="2"/>
      <c r="AA20" s="2">
        <v>2.36</v>
      </c>
      <c r="AB20" s="2">
        <v>11299.999999999998</v>
      </c>
      <c r="AC20" s="2"/>
      <c r="AD20" s="2"/>
      <c r="AE20" s="2">
        <v>1</v>
      </c>
      <c r="AF20" s="2"/>
      <c r="AG20" s="2"/>
      <c r="AH20" s="2"/>
      <c r="AI20" s="2"/>
      <c r="AJ20" s="2"/>
      <c r="AK20" s="2"/>
      <c r="AP20">
        <v>18</v>
      </c>
      <c r="AQ20" s="23">
        <v>195.03203980213701</v>
      </c>
      <c r="AR20" s="23">
        <v>9.2292528029042184E-2</v>
      </c>
      <c r="AS20" s="30">
        <v>2</v>
      </c>
      <c r="AT20" s="30">
        <v>3</v>
      </c>
      <c r="AU20" s="30">
        <v>1.857142857142857</v>
      </c>
      <c r="AV20" s="30">
        <v>4</v>
      </c>
      <c r="AW20" s="30">
        <v>0.18421052631578949</v>
      </c>
      <c r="AX20" s="30">
        <v>0.27631578947368418</v>
      </c>
      <c r="AY20" s="30">
        <v>0.1710526315789474</v>
      </c>
      <c r="AZ20" s="30">
        <v>0.36842105263157893</v>
      </c>
      <c r="BA20" s="27">
        <v>0.95</v>
      </c>
      <c r="BB20" s="27">
        <v>3.44</v>
      </c>
      <c r="BC20" s="27">
        <v>2.4900000000000002</v>
      </c>
      <c r="BD20" s="27">
        <v>2.782142857142857</v>
      </c>
    </row>
    <row r="21" spans="1:56" x14ac:dyDescent="0.3">
      <c r="A21" s="2" t="s">
        <v>18</v>
      </c>
      <c r="B21" s="15" t="s">
        <v>728</v>
      </c>
      <c r="C21" s="15"/>
      <c r="D21" s="2"/>
      <c r="E21" s="2"/>
      <c r="F21" s="2">
        <v>3.52</v>
      </c>
      <c r="G21" s="2" t="s">
        <v>118</v>
      </c>
      <c r="H21" s="11" t="s">
        <v>561</v>
      </c>
      <c r="I21" t="s">
        <v>642</v>
      </c>
      <c r="J21" s="2"/>
      <c r="K21">
        <v>2.777857142857143</v>
      </c>
      <c r="L21">
        <v>6.1882096985714297</v>
      </c>
      <c r="M21" s="2"/>
      <c r="N21" s="2"/>
      <c r="O21" s="25">
        <v>1</v>
      </c>
      <c r="P21" s="2">
        <v>3.9539999999999997</v>
      </c>
      <c r="Q21" s="2">
        <v>3.9539999999999997</v>
      </c>
      <c r="R21" s="2">
        <v>25.487000000000002</v>
      </c>
      <c r="S21" s="2" t="s">
        <v>450</v>
      </c>
      <c r="T21" s="25">
        <v>12.939761450000001</v>
      </c>
      <c r="U21" s="25">
        <v>12.939761450000001</v>
      </c>
      <c r="V21" s="25">
        <v>12.939761450000001</v>
      </c>
      <c r="W21" s="2">
        <v>1</v>
      </c>
      <c r="X21" s="2"/>
      <c r="Y21" s="2">
        <v>2</v>
      </c>
      <c r="Z21" s="2"/>
      <c r="AA21" s="2">
        <v>2.1800000000000002</v>
      </c>
      <c r="AB21" s="2">
        <v>550</v>
      </c>
      <c r="AC21" s="2"/>
      <c r="AD21" s="2"/>
      <c r="AE21" s="2">
        <v>1</v>
      </c>
      <c r="AF21" s="2"/>
      <c r="AG21" s="2"/>
      <c r="AH21" s="2"/>
      <c r="AI21" s="2"/>
      <c r="AJ21" s="2"/>
      <c r="AK21" s="2"/>
      <c r="AP21">
        <v>18</v>
      </c>
      <c r="AQ21" s="23">
        <v>198.96095988642259</v>
      </c>
      <c r="AR21" s="23">
        <v>9.047000984653146E-2</v>
      </c>
      <c r="AS21" s="30">
        <v>2</v>
      </c>
      <c r="AT21" s="30">
        <v>3</v>
      </c>
      <c r="AU21" s="30">
        <v>1.857142857142857</v>
      </c>
      <c r="AV21" s="30">
        <v>4</v>
      </c>
      <c r="AW21" s="30">
        <v>0.18421052631578949</v>
      </c>
      <c r="AX21" s="30">
        <v>0.27631578947368418</v>
      </c>
      <c r="AY21" s="30">
        <v>0.1710526315789474</v>
      </c>
      <c r="AZ21" s="30">
        <v>0.36842105263157893</v>
      </c>
      <c r="BA21" s="27">
        <v>0.89</v>
      </c>
      <c r="BB21" s="27">
        <v>3.44</v>
      </c>
      <c r="BC21" s="27">
        <v>2.5499999999999998</v>
      </c>
      <c r="BD21" s="27">
        <v>2.777857142857143</v>
      </c>
    </row>
    <row r="22" spans="1:56" x14ac:dyDescent="0.3">
      <c r="A22" s="2" t="s">
        <v>19</v>
      </c>
      <c r="B22" s="15" t="s">
        <v>729</v>
      </c>
      <c r="C22" s="15"/>
      <c r="D22" s="2"/>
      <c r="E22" s="2"/>
      <c r="F22" s="2">
        <v>3.46</v>
      </c>
      <c r="G22" s="2" t="s">
        <v>445</v>
      </c>
      <c r="H22" s="11" t="s">
        <v>562</v>
      </c>
      <c r="I22">
        <v>-1</v>
      </c>
      <c r="J22" s="2"/>
      <c r="K22">
        <v>2.8</v>
      </c>
      <c r="L22">
        <v>6.2020864082142868</v>
      </c>
      <c r="M22" s="2"/>
      <c r="N22" s="2"/>
      <c r="O22" s="25">
        <v>1</v>
      </c>
      <c r="P22" s="2" t="s">
        <v>474</v>
      </c>
      <c r="Q22" s="2" t="s">
        <v>474</v>
      </c>
      <c r="R22" s="2" t="s">
        <v>474</v>
      </c>
      <c r="S22" s="2" t="s">
        <v>460</v>
      </c>
      <c r="T22" s="25">
        <v>13.83861243</v>
      </c>
      <c r="U22" s="25">
        <v>13.83861243</v>
      </c>
      <c r="V22" s="25">
        <v>13.83861243</v>
      </c>
      <c r="W22" s="2"/>
      <c r="X22" s="2" t="s">
        <v>472</v>
      </c>
      <c r="Y22" s="2">
        <v>2</v>
      </c>
      <c r="Z22" s="2"/>
      <c r="AA22" s="2"/>
      <c r="AB22" s="2">
        <v>580</v>
      </c>
      <c r="AC22" s="2" t="s">
        <v>480</v>
      </c>
      <c r="AD22" s="2"/>
      <c r="AE22" s="2"/>
      <c r="AF22" s="2"/>
      <c r="AG22" s="2"/>
      <c r="AH22" s="2"/>
      <c r="AI22" s="2"/>
      <c r="AJ22" s="2"/>
      <c r="AK22" s="2"/>
      <c r="AP22">
        <v>18</v>
      </c>
      <c r="AQ22" s="23">
        <v>208.2630581553295</v>
      </c>
      <c r="AR22" s="23">
        <v>8.6429154356194082E-2</v>
      </c>
      <c r="AS22" s="30">
        <v>1.857142857142857</v>
      </c>
      <c r="AT22" s="30">
        <v>3</v>
      </c>
      <c r="AU22" s="30">
        <v>2</v>
      </c>
      <c r="AV22" s="30">
        <v>2</v>
      </c>
      <c r="AW22" s="30">
        <v>0.20967741935483869</v>
      </c>
      <c r="AX22" s="30">
        <v>0.33870967741935482</v>
      </c>
      <c r="AY22" s="30">
        <v>0.22580645161290319</v>
      </c>
      <c r="AZ22" s="30">
        <v>0.22580645161290319</v>
      </c>
      <c r="BA22" s="27">
        <v>1</v>
      </c>
      <c r="BB22" s="27">
        <v>3.44</v>
      </c>
      <c r="BC22" s="27">
        <v>2.44</v>
      </c>
      <c r="BD22" s="27">
        <v>2.8</v>
      </c>
    </row>
    <row r="23" spans="1:56" x14ac:dyDescent="0.3">
      <c r="A23" s="2" t="s">
        <v>20</v>
      </c>
      <c r="B23" s="15" t="s">
        <v>730</v>
      </c>
      <c r="C23" s="15"/>
      <c r="D23" s="2"/>
      <c r="E23" s="2"/>
      <c r="F23" s="2">
        <v>3.43</v>
      </c>
      <c r="G23" s="2" t="s">
        <v>445</v>
      </c>
      <c r="H23" s="11" t="s">
        <v>563</v>
      </c>
      <c r="I23" t="s">
        <v>643</v>
      </c>
      <c r="J23" s="2"/>
      <c r="K23">
        <v>2.7964285714285722</v>
      </c>
      <c r="L23">
        <v>6.1881302289285713</v>
      </c>
      <c r="M23" s="2"/>
      <c r="N23" s="2"/>
      <c r="O23" s="25">
        <v>2</v>
      </c>
      <c r="P23" s="2" t="s">
        <v>474</v>
      </c>
      <c r="Q23" s="2" t="s">
        <v>474</v>
      </c>
      <c r="R23" s="2" t="s">
        <v>474</v>
      </c>
      <c r="S23" s="2" t="s">
        <v>460</v>
      </c>
      <c r="T23" s="25">
        <v>13.01244535</v>
      </c>
      <c r="U23" s="25">
        <v>13.01244535</v>
      </c>
      <c r="V23" s="25">
        <v>5.6884839999999999</v>
      </c>
      <c r="W23" s="2"/>
      <c r="X23" s="2" t="s">
        <v>472</v>
      </c>
      <c r="Y23" s="2">
        <v>2</v>
      </c>
      <c r="Z23" s="2"/>
      <c r="AA23" s="2"/>
      <c r="AB23" s="2">
        <v>3660</v>
      </c>
      <c r="AC23" s="2"/>
      <c r="AD23" s="2"/>
      <c r="AE23" s="2"/>
      <c r="AF23" s="2"/>
      <c r="AG23" s="2"/>
      <c r="AH23" s="2"/>
      <c r="AI23" s="2"/>
      <c r="AJ23" s="2"/>
      <c r="AK23" s="2"/>
      <c r="AP23">
        <v>18</v>
      </c>
      <c r="AQ23" s="23">
        <v>408.08048566890238</v>
      </c>
      <c r="AR23" s="23">
        <v>8.8217891480379992E-2</v>
      </c>
      <c r="AS23" s="30">
        <v>1.857142857142857</v>
      </c>
      <c r="AT23" s="30">
        <v>3</v>
      </c>
      <c r="AU23" s="30">
        <v>2</v>
      </c>
      <c r="AV23" s="30">
        <v>2</v>
      </c>
      <c r="AW23" s="30">
        <v>0.20967741935483869</v>
      </c>
      <c r="AX23" s="30">
        <v>0.33870967741935482</v>
      </c>
      <c r="AY23" s="30">
        <v>0.22580645161290319</v>
      </c>
      <c r="AZ23" s="30">
        <v>0.22580645161290319</v>
      </c>
      <c r="BA23" s="27">
        <v>0.95</v>
      </c>
      <c r="BB23" s="27">
        <v>3.44</v>
      </c>
      <c r="BC23" s="27">
        <v>2.4900000000000002</v>
      </c>
      <c r="BD23" s="27">
        <v>2.7964285714285722</v>
      </c>
    </row>
    <row r="24" spans="1:56" x14ac:dyDescent="0.3">
      <c r="A24" s="2" t="s">
        <v>21</v>
      </c>
      <c r="B24" s="15" t="s">
        <v>731</v>
      </c>
      <c r="C24" s="15"/>
      <c r="D24" s="2"/>
      <c r="E24" s="2"/>
      <c r="F24" s="2">
        <v>3.3</v>
      </c>
      <c r="G24" s="2" t="s">
        <v>445</v>
      </c>
      <c r="H24" s="11" t="s">
        <v>564</v>
      </c>
      <c r="I24" t="s">
        <v>644</v>
      </c>
      <c r="J24" s="2"/>
      <c r="K24">
        <v>2.7921428571428568</v>
      </c>
      <c r="L24">
        <v>6.1741786985714304</v>
      </c>
      <c r="M24" s="2"/>
      <c r="N24" s="2"/>
      <c r="O24" s="25">
        <v>2</v>
      </c>
      <c r="P24" s="2" t="s">
        <v>474</v>
      </c>
      <c r="Q24" s="2" t="s">
        <v>474</v>
      </c>
      <c r="R24" s="2" t="s">
        <v>474</v>
      </c>
      <c r="S24" s="2" t="s">
        <v>450</v>
      </c>
      <c r="T24" s="25">
        <v>13.052871550000001</v>
      </c>
      <c r="U24" s="25">
        <v>13.052871550000001</v>
      </c>
      <c r="V24" s="25">
        <v>5.7602650000000004</v>
      </c>
      <c r="W24" s="2"/>
      <c r="X24" s="2" t="s">
        <v>473</v>
      </c>
      <c r="Y24" s="2">
        <v>2</v>
      </c>
      <c r="Z24" s="2"/>
      <c r="AA24" s="2"/>
      <c r="AB24" s="2">
        <v>1130</v>
      </c>
      <c r="AC24" s="2"/>
      <c r="AD24" s="2"/>
      <c r="AE24" s="2"/>
      <c r="AF24" s="2"/>
      <c r="AG24" s="2"/>
      <c r="AH24" s="2"/>
      <c r="AI24" s="2"/>
      <c r="AJ24" s="2"/>
      <c r="AK24" s="2"/>
      <c r="AP24">
        <v>18</v>
      </c>
      <c r="AQ24" s="23">
        <v>419.87909289623292</v>
      </c>
      <c r="AR24" s="23">
        <v>8.5738967738736363E-2</v>
      </c>
      <c r="AS24" s="30">
        <v>1.857142857142857</v>
      </c>
      <c r="AT24" s="30">
        <v>3</v>
      </c>
      <c r="AU24" s="30">
        <v>2</v>
      </c>
      <c r="AV24" s="30">
        <v>2</v>
      </c>
      <c r="AW24" s="30">
        <v>0.20967741935483869</v>
      </c>
      <c r="AX24" s="30">
        <v>0.33870967741935482</v>
      </c>
      <c r="AY24" s="30">
        <v>0.22580645161290319</v>
      </c>
      <c r="AZ24" s="30">
        <v>0.22580645161290319</v>
      </c>
      <c r="BA24" s="27">
        <v>0.89</v>
      </c>
      <c r="BB24" s="27">
        <v>3.44</v>
      </c>
      <c r="BC24" s="27">
        <v>2.5499999999999998</v>
      </c>
      <c r="BD24" s="27">
        <v>2.7921428571428568</v>
      </c>
    </row>
    <row r="25" spans="1:56" x14ac:dyDescent="0.3">
      <c r="A25" s="2" t="s">
        <v>22</v>
      </c>
      <c r="B25" s="15" t="s">
        <v>904</v>
      </c>
      <c r="C25" s="15"/>
      <c r="D25" s="2"/>
      <c r="E25" s="2"/>
      <c r="F25" s="2">
        <v>2.74</v>
      </c>
      <c r="G25" s="2" t="s">
        <v>215</v>
      </c>
      <c r="H25" s="11">
        <v>-1</v>
      </c>
      <c r="I25">
        <v>-1</v>
      </c>
      <c r="J25" s="2"/>
      <c r="K25">
        <v>2.9058571428571431</v>
      </c>
      <c r="L25">
        <v>6.2676757950000006</v>
      </c>
      <c r="M25" s="2"/>
      <c r="N25" s="2"/>
      <c r="O25" s="25">
        <v>0</v>
      </c>
      <c r="P25" s="2"/>
      <c r="Q25" s="2"/>
      <c r="R25" s="2"/>
      <c r="S25" s="2"/>
      <c r="T25" s="25">
        <v>0</v>
      </c>
      <c r="U25" s="25"/>
      <c r="V25" s="25"/>
      <c r="W25" s="2">
        <v>1</v>
      </c>
      <c r="X25" s="2"/>
      <c r="Y25" s="2" t="s">
        <v>474</v>
      </c>
      <c r="Z25" s="2"/>
      <c r="AA25" s="2"/>
      <c r="AB25" s="2">
        <v>38.960999999999999</v>
      </c>
      <c r="AC25" s="2" t="s">
        <v>475</v>
      </c>
      <c r="AD25" s="2"/>
      <c r="AE25" s="2"/>
      <c r="AF25" s="2"/>
      <c r="AG25" s="2">
        <v>1</v>
      </c>
      <c r="AH25" s="2">
        <v>1</v>
      </c>
      <c r="AI25" s="2"/>
      <c r="AJ25" s="2"/>
      <c r="AK25" s="2"/>
      <c r="AL25" s="2">
        <v>1</v>
      </c>
      <c r="AP25">
        <v>18</v>
      </c>
      <c r="AQ25" s="23">
        <v>0</v>
      </c>
      <c r="AR25" s="23"/>
      <c r="AS25" s="30">
        <v>1.871428571428571</v>
      </c>
      <c r="AT25" s="30">
        <v>3.1428571428571428</v>
      </c>
      <c r="AU25" s="30">
        <v>2.714285714285714</v>
      </c>
      <c r="AV25" s="30">
        <v>3.2</v>
      </c>
      <c r="AW25" s="30">
        <v>0.17124183006535951</v>
      </c>
      <c r="AX25" s="30">
        <v>0.28758169934640521</v>
      </c>
      <c r="AY25" s="30">
        <v>0.2483660130718954</v>
      </c>
      <c r="AZ25" s="30">
        <v>0.29281045751633977</v>
      </c>
      <c r="BA25" s="27">
        <v>1.6</v>
      </c>
      <c r="BB25" s="27">
        <v>3.44</v>
      </c>
      <c r="BC25" s="27">
        <v>1.84</v>
      </c>
      <c r="BD25" s="27">
        <v>2.9058571428571431</v>
      </c>
    </row>
    <row r="26" spans="1:56" x14ac:dyDescent="0.3">
      <c r="A26" s="2" t="s">
        <v>23</v>
      </c>
      <c r="B26" s="15" t="s">
        <v>905</v>
      </c>
      <c r="C26" s="15"/>
      <c r="D26" s="2"/>
      <c r="E26" s="2"/>
      <c r="F26" s="2">
        <v>2.74</v>
      </c>
      <c r="G26" s="2" t="s">
        <v>215</v>
      </c>
      <c r="H26" s="11">
        <v>-1</v>
      </c>
      <c r="I26">
        <v>-1</v>
      </c>
      <c r="J26" s="2"/>
      <c r="K26">
        <v>2.903142857142857</v>
      </c>
      <c r="L26">
        <v>6.2658828646428582</v>
      </c>
      <c r="M26" s="2"/>
      <c r="N26" s="2"/>
      <c r="O26" s="25">
        <v>0</v>
      </c>
      <c r="P26" s="2"/>
      <c r="Q26" s="2"/>
      <c r="R26" s="2"/>
      <c r="S26" s="2"/>
      <c r="T26" s="25">
        <v>0</v>
      </c>
      <c r="U26" s="25"/>
      <c r="V26" s="25"/>
      <c r="W26" s="2">
        <v>1</v>
      </c>
      <c r="X26" s="2"/>
      <c r="Y26" s="2" t="s">
        <v>474</v>
      </c>
      <c r="Z26" s="2"/>
      <c r="AA26" s="2"/>
      <c r="AB26" s="2">
        <v>50.949000000000005</v>
      </c>
      <c r="AC26" s="2"/>
      <c r="AD26" s="2"/>
      <c r="AE26" s="2"/>
      <c r="AF26" s="2"/>
      <c r="AG26" s="2">
        <v>1</v>
      </c>
      <c r="AH26" s="2">
        <v>1</v>
      </c>
      <c r="AI26" s="2"/>
      <c r="AJ26" s="2"/>
      <c r="AK26" s="2"/>
      <c r="AL26" s="2">
        <v>1</v>
      </c>
      <c r="AP26">
        <v>18</v>
      </c>
      <c r="AQ26" s="23">
        <v>0</v>
      </c>
      <c r="AR26" s="23"/>
      <c r="AS26" s="30">
        <v>1.8678571428571431</v>
      </c>
      <c r="AT26" s="30">
        <v>3.1428571428571428</v>
      </c>
      <c r="AU26" s="30">
        <v>2.714285714285714</v>
      </c>
      <c r="AV26" s="30">
        <v>3.15</v>
      </c>
      <c r="AW26" s="30">
        <v>0.1717569786535304</v>
      </c>
      <c r="AX26" s="30">
        <v>0.28899835796387519</v>
      </c>
      <c r="AY26" s="30">
        <v>0.24958949096880129</v>
      </c>
      <c r="AZ26" s="30">
        <v>0.28965517241379313</v>
      </c>
      <c r="BA26" s="27">
        <v>1.6</v>
      </c>
      <c r="BB26" s="27">
        <v>3.44</v>
      </c>
      <c r="BC26" s="27">
        <v>1.84</v>
      </c>
      <c r="BD26" s="27">
        <v>2.903142857142857</v>
      </c>
    </row>
    <row r="27" spans="1:56" x14ac:dyDescent="0.3">
      <c r="A27" s="2" t="s">
        <v>24</v>
      </c>
      <c r="B27" s="15" t="s">
        <v>906</v>
      </c>
      <c r="C27" s="15"/>
      <c r="D27" s="2"/>
      <c r="E27" s="2"/>
      <c r="F27" s="2">
        <v>2.75</v>
      </c>
      <c r="G27" s="2" t="s">
        <v>215</v>
      </c>
      <c r="H27" s="11">
        <v>-1</v>
      </c>
      <c r="I27">
        <v>-1</v>
      </c>
      <c r="J27" s="2"/>
      <c r="K27">
        <v>2.9004285714285718</v>
      </c>
      <c r="L27">
        <v>6.2640899342857157</v>
      </c>
      <c r="M27" s="2"/>
      <c r="N27" s="2"/>
      <c r="O27" s="25">
        <v>0</v>
      </c>
      <c r="P27" s="2"/>
      <c r="Q27" s="2"/>
      <c r="R27" s="2"/>
      <c r="S27" s="2"/>
      <c r="T27" s="25">
        <v>0</v>
      </c>
      <c r="U27" s="25"/>
      <c r="V27" s="25"/>
      <c r="W27" s="2">
        <v>1</v>
      </c>
      <c r="X27" s="2"/>
      <c r="Y27" s="2" t="s">
        <v>474</v>
      </c>
      <c r="Z27" s="2"/>
      <c r="AA27" s="2"/>
      <c r="AB27" s="2">
        <v>30.303000000000001</v>
      </c>
      <c r="AC27" s="2"/>
      <c r="AD27" s="2"/>
      <c r="AE27" s="2"/>
      <c r="AF27" s="2"/>
      <c r="AG27" s="2">
        <v>1</v>
      </c>
      <c r="AH27" s="2">
        <v>1</v>
      </c>
      <c r="AI27" s="2"/>
      <c r="AJ27" s="2"/>
      <c r="AK27" s="2"/>
      <c r="AL27" s="2">
        <v>1</v>
      </c>
      <c r="AP27">
        <v>18</v>
      </c>
      <c r="AQ27" s="23">
        <v>0</v>
      </c>
      <c r="AR27" s="23"/>
      <c r="AS27" s="30">
        <v>1.8642857142857141</v>
      </c>
      <c r="AT27" s="30">
        <v>3.1428571428571428</v>
      </c>
      <c r="AU27" s="30">
        <v>2.714285714285714</v>
      </c>
      <c r="AV27" s="30">
        <v>3.1</v>
      </c>
      <c r="AW27" s="30">
        <v>0.17227722772277229</v>
      </c>
      <c r="AX27" s="30">
        <v>0.29042904290429039</v>
      </c>
      <c r="AY27" s="30">
        <v>0.25082508250825092</v>
      </c>
      <c r="AZ27" s="30">
        <v>0.28646864686468648</v>
      </c>
      <c r="BA27" s="27">
        <v>1.6</v>
      </c>
      <c r="BB27" s="27">
        <v>3.44</v>
      </c>
      <c r="BC27" s="27">
        <v>1.84</v>
      </c>
      <c r="BD27" s="27">
        <v>2.9004285714285709</v>
      </c>
    </row>
    <row r="28" spans="1:56" x14ac:dyDescent="0.3">
      <c r="A28" s="2" t="s">
        <v>25</v>
      </c>
      <c r="B28" s="15" t="s">
        <v>732</v>
      </c>
      <c r="C28" s="15"/>
      <c r="D28" s="2"/>
      <c r="E28" s="2"/>
      <c r="F28" s="2">
        <v>2.88</v>
      </c>
      <c r="G28" s="2" t="s">
        <v>215</v>
      </c>
      <c r="H28" s="11" t="s">
        <v>565</v>
      </c>
      <c r="I28" t="s">
        <v>645</v>
      </c>
      <c r="J28" s="2"/>
      <c r="K28">
        <v>2.895</v>
      </c>
      <c r="L28">
        <v>6.260504073571429</v>
      </c>
      <c r="M28" s="2"/>
      <c r="N28" s="2"/>
      <c r="O28" s="25">
        <v>1</v>
      </c>
      <c r="P28" s="2">
        <v>5.4960000000000004</v>
      </c>
      <c r="Q28" s="2">
        <v>5.4960000000000004</v>
      </c>
      <c r="R28" s="2">
        <v>25.55</v>
      </c>
      <c r="S28" s="2" t="s">
        <v>460</v>
      </c>
      <c r="T28" s="25">
        <v>12.868820120000001</v>
      </c>
      <c r="U28" s="25">
        <v>12.868820120000001</v>
      </c>
      <c r="V28" s="25">
        <v>12.868820120000001</v>
      </c>
      <c r="W28" s="2">
        <v>1</v>
      </c>
      <c r="X28" s="2"/>
      <c r="Y28" s="2">
        <v>4</v>
      </c>
      <c r="Z28" s="2"/>
      <c r="AA28" s="2"/>
      <c r="AB28" s="2">
        <v>25.308</v>
      </c>
      <c r="AC28" s="2"/>
      <c r="AD28" s="2"/>
      <c r="AE28" s="2"/>
      <c r="AF28" s="2"/>
      <c r="AG28" s="2">
        <v>1</v>
      </c>
      <c r="AH28" s="2">
        <v>1</v>
      </c>
      <c r="AI28" s="2"/>
      <c r="AJ28" s="2"/>
      <c r="AK28" s="2"/>
      <c r="AL28">
        <v>1</v>
      </c>
      <c r="AP28">
        <v>18</v>
      </c>
      <c r="AQ28" s="23">
        <v>197.4403766939285</v>
      </c>
      <c r="AR28" s="23">
        <v>9.1166762854710051E-2</v>
      </c>
      <c r="AS28" s="30">
        <v>1.857142857142857</v>
      </c>
      <c r="AT28" s="30">
        <v>3.1428571428571428</v>
      </c>
      <c r="AU28" s="30">
        <v>2.714285714285714</v>
      </c>
      <c r="AV28" s="30">
        <v>3</v>
      </c>
      <c r="AW28" s="30">
        <v>0.17333333333333331</v>
      </c>
      <c r="AX28" s="30">
        <v>0.29333333333333328</v>
      </c>
      <c r="AY28" s="30">
        <v>0.25333333333333341</v>
      </c>
      <c r="AZ28" s="30">
        <v>0.28000000000000003</v>
      </c>
      <c r="BA28" s="27">
        <v>1.6</v>
      </c>
      <c r="BB28" s="27">
        <v>3.44</v>
      </c>
      <c r="BC28" s="27">
        <v>1.84</v>
      </c>
      <c r="BD28" s="27">
        <v>2.895</v>
      </c>
    </row>
    <row r="29" spans="1:56" x14ac:dyDescent="0.3">
      <c r="A29" s="2" t="s">
        <v>26</v>
      </c>
      <c r="B29" s="15" t="s">
        <v>907</v>
      </c>
      <c r="C29" s="15"/>
      <c r="D29" s="2"/>
      <c r="E29" s="2"/>
      <c r="F29" s="2">
        <v>2.91</v>
      </c>
      <c r="G29" s="2" t="s">
        <v>215</v>
      </c>
      <c r="H29" s="11">
        <v>-1</v>
      </c>
      <c r="I29">
        <v>-1</v>
      </c>
      <c r="J29" s="2"/>
      <c r="K29">
        <v>2.894571428571429</v>
      </c>
      <c r="L29">
        <v>6.2577448164285716</v>
      </c>
      <c r="M29" s="2"/>
      <c r="N29" s="2"/>
      <c r="O29" s="25">
        <v>0</v>
      </c>
      <c r="P29" s="2"/>
      <c r="Q29" s="2"/>
      <c r="R29" s="2"/>
      <c r="S29" s="2"/>
      <c r="T29" s="25">
        <v>0</v>
      </c>
      <c r="U29" s="25"/>
      <c r="V29" s="25"/>
      <c r="W29" s="2">
        <v>1</v>
      </c>
      <c r="X29" s="2"/>
      <c r="Y29" s="2" t="s">
        <v>474</v>
      </c>
      <c r="Z29" s="2"/>
      <c r="AA29" s="2"/>
      <c r="AB29" s="2">
        <v>9.3239999999999998</v>
      </c>
      <c r="AC29" s="2"/>
      <c r="AD29" s="2"/>
      <c r="AE29" s="2"/>
      <c r="AF29" s="2"/>
      <c r="AG29" s="2">
        <v>1</v>
      </c>
      <c r="AH29" s="2">
        <v>1</v>
      </c>
      <c r="AI29" s="2"/>
      <c r="AJ29" s="2"/>
      <c r="AK29" s="2"/>
      <c r="AL29">
        <v>1</v>
      </c>
      <c r="AP29">
        <v>18</v>
      </c>
      <c r="AQ29" s="23">
        <v>0</v>
      </c>
      <c r="AR29" s="23"/>
      <c r="AS29" s="30">
        <v>1.8642857142857141</v>
      </c>
      <c r="AT29" s="30">
        <v>3.1428571428571428</v>
      </c>
      <c r="AU29" s="30">
        <v>2.7</v>
      </c>
      <c r="AV29" s="30">
        <v>3</v>
      </c>
      <c r="AW29" s="30">
        <v>0.1741160773849233</v>
      </c>
      <c r="AX29" s="30">
        <v>0.29352901934623082</v>
      </c>
      <c r="AY29" s="30">
        <v>0.25216811207471651</v>
      </c>
      <c r="AZ29" s="30">
        <v>0.28018679119412943</v>
      </c>
      <c r="BA29" s="27">
        <v>1.54</v>
      </c>
      <c r="BB29" s="27">
        <v>3.44</v>
      </c>
      <c r="BC29" s="27">
        <v>1.9</v>
      </c>
      <c r="BD29" s="27">
        <v>2.894571428571429</v>
      </c>
    </row>
    <row r="30" spans="1:56" x14ac:dyDescent="0.3">
      <c r="A30" s="2" t="s">
        <v>8</v>
      </c>
      <c r="B30" s="15" t="s">
        <v>718</v>
      </c>
      <c r="C30" s="15"/>
      <c r="D30" s="2" t="s">
        <v>700</v>
      </c>
      <c r="E30" s="2" t="s">
        <v>1096</v>
      </c>
      <c r="F30" s="2">
        <v>2.73</v>
      </c>
      <c r="G30" s="2" t="s">
        <v>215</v>
      </c>
      <c r="H30" s="11" t="s">
        <v>554</v>
      </c>
      <c r="I30" t="s">
        <v>636</v>
      </c>
      <c r="J30" s="2"/>
      <c r="K30">
        <v>2.8066666666666662</v>
      </c>
      <c r="L30">
        <v>6.1769976</v>
      </c>
      <c r="M30" s="2"/>
      <c r="N30" s="2"/>
      <c r="O30" s="25">
        <v>30</v>
      </c>
      <c r="P30" s="2"/>
      <c r="Q30" s="2"/>
      <c r="R30" s="2"/>
      <c r="S30" s="2"/>
      <c r="T30" s="25">
        <v>10.59112378</v>
      </c>
      <c r="U30" s="25">
        <v>10.784736629999999</v>
      </c>
      <c r="V30" s="25">
        <v>10.486176179999999</v>
      </c>
      <c r="W30" s="2">
        <v>1</v>
      </c>
      <c r="X30" s="2"/>
      <c r="Y30" s="2" t="s">
        <v>474</v>
      </c>
      <c r="Z30" s="2"/>
      <c r="AA30" s="2"/>
      <c r="AB30" s="2">
        <v>0</v>
      </c>
      <c r="AC30" s="2"/>
      <c r="AD30" s="2"/>
      <c r="AE30" s="2"/>
      <c r="AF30" s="2"/>
      <c r="AG30" s="2">
        <v>1</v>
      </c>
      <c r="AH30" s="2">
        <v>1</v>
      </c>
      <c r="AI30" s="2"/>
      <c r="AJ30" s="2"/>
      <c r="AK30" s="2"/>
      <c r="AL30">
        <v>1</v>
      </c>
      <c r="AP30">
        <v>4</v>
      </c>
      <c r="AQ30" s="23">
        <v>1182.741260108548</v>
      </c>
      <c r="AR30" s="23">
        <v>0.1014592151701775</v>
      </c>
      <c r="AS30" s="30">
        <v>2</v>
      </c>
      <c r="AT30" s="30">
        <v>2.666666666666667</v>
      </c>
      <c r="AU30" s="30">
        <v>0.66666666666666663</v>
      </c>
      <c r="AV30" s="30">
        <v>0</v>
      </c>
      <c r="AW30" s="30">
        <v>0.375</v>
      </c>
      <c r="AX30" s="30">
        <v>0.5</v>
      </c>
      <c r="AY30" s="30">
        <v>0.125</v>
      </c>
      <c r="AZ30" s="30">
        <v>0</v>
      </c>
      <c r="BA30" s="27">
        <v>1.54</v>
      </c>
      <c r="BB30" s="27">
        <v>3.44</v>
      </c>
      <c r="BC30" s="27">
        <v>1.9</v>
      </c>
      <c r="BD30" s="27">
        <v>2.8066666666666671</v>
      </c>
    </row>
    <row r="31" spans="1:56" x14ac:dyDescent="0.3">
      <c r="A31" s="2" t="s">
        <v>10</v>
      </c>
      <c r="B31" s="15" t="s">
        <v>719</v>
      </c>
      <c r="C31" s="15"/>
      <c r="D31" s="2"/>
      <c r="E31" s="2"/>
      <c r="F31" s="2">
        <v>3.9</v>
      </c>
      <c r="G31" s="2" t="s">
        <v>136</v>
      </c>
      <c r="H31" s="11" t="s">
        <v>555</v>
      </c>
      <c r="I31">
        <v>-1</v>
      </c>
      <c r="J31" s="2"/>
      <c r="K31">
        <v>2.6363636363636371</v>
      </c>
      <c r="L31">
        <v>6.0044088459090901</v>
      </c>
      <c r="M31" s="2"/>
      <c r="N31" s="2"/>
      <c r="O31" s="25">
        <v>1</v>
      </c>
      <c r="P31" s="2">
        <v>3.8849999999999998</v>
      </c>
      <c r="Q31" s="2">
        <v>3.8849999999999998</v>
      </c>
      <c r="R31" s="2">
        <v>11.12</v>
      </c>
      <c r="S31" s="2" t="s">
        <v>449</v>
      </c>
      <c r="T31" s="25">
        <v>3.9103940000000001</v>
      </c>
      <c r="U31" s="25">
        <v>3.9103940000000001</v>
      </c>
      <c r="V31" s="25">
        <v>11.314458</v>
      </c>
      <c r="W31" s="2" t="s">
        <v>474</v>
      </c>
      <c r="X31" s="2"/>
      <c r="Y31" s="2">
        <v>2</v>
      </c>
      <c r="Z31" s="2"/>
      <c r="AA31" s="2" t="s">
        <v>474</v>
      </c>
      <c r="AB31" s="2" t="s">
        <v>474</v>
      </c>
      <c r="AC31" s="2"/>
      <c r="AD31" s="2"/>
      <c r="AE31" s="2"/>
      <c r="AF31" s="2"/>
      <c r="AG31" s="2"/>
      <c r="AH31" s="2" t="s">
        <v>474</v>
      </c>
      <c r="AI31" s="2"/>
      <c r="AJ31" s="2"/>
      <c r="AK31" s="2"/>
      <c r="AL31" t="s">
        <v>474</v>
      </c>
      <c r="AP31">
        <v>14</v>
      </c>
      <c r="AQ31" s="23">
        <v>173.0114278564659</v>
      </c>
      <c r="AR31" s="23">
        <v>8.0919510193365449E-2</v>
      </c>
      <c r="AS31" s="30">
        <v>1.9090909090909089</v>
      </c>
      <c r="AT31" s="30">
        <v>2.545454545454545</v>
      </c>
      <c r="AU31" s="30">
        <v>0.63636363636363635</v>
      </c>
      <c r="AV31" s="30">
        <v>2.545454545454545</v>
      </c>
      <c r="AW31" s="30">
        <v>0.25</v>
      </c>
      <c r="AX31" s="30">
        <v>0.33333333333333331</v>
      </c>
      <c r="AY31" s="30">
        <v>8.3333333333333329E-2</v>
      </c>
      <c r="AZ31" s="30">
        <v>0.33333333333333331</v>
      </c>
      <c r="BA31" s="27">
        <v>0.82</v>
      </c>
      <c r="BB31" s="27">
        <v>3.44</v>
      </c>
      <c r="BC31" s="27">
        <v>2.62</v>
      </c>
      <c r="BD31" s="27">
        <v>2.6363636363636358</v>
      </c>
    </row>
    <row r="32" spans="1:56" x14ac:dyDescent="0.3">
      <c r="A32" s="2" t="s">
        <v>11</v>
      </c>
      <c r="B32" s="15" t="s">
        <v>720</v>
      </c>
      <c r="C32" s="15"/>
      <c r="D32" s="2"/>
      <c r="E32" s="2"/>
      <c r="F32" s="2">
        <v>3.5</v>
      </c>
      <c r="G32" s="2" t="s">
        <v>136</v>
      </c>
      <c r="H32" s="11">
        <v>-1</v>
      </c>
      <c r="I32">
        <v>-1</v>
      </c>
      <c r="J32" s="2"/>
      <c r="K32">
        <v>2.6390909090909092</v>
      </c>
      <c r="L32">
        <v>5.9791810459090904</v>
      </c>
      <c r="M32" s="2"/>
      <c r="N32" s="2"/>
      <c r="O32" s="25">
        <v>0</v>
      </c>
      <c r="P32" s="2">
        <v>3.8839999999999999</v>
      </c>
      <c r="Q32" s="2">
        <v>3.8839999999999999</v>
      </c>
      <c r="R32" s="2">
        <v>11.12</v>
      </c>
      <c r="S32" s="2" t="s">
        <v>449</v>
      </c>
      <c r="T32" s="25">
        <v>0</v>
      </c>
      <c r="U32" s="25"/>
      <c r="V32" s="25"/>
      <c r="W32" s="2" t="s">
        <v>474</v>
      </c>
      <c r="X32" s="2"/>
      <c r="Y32" s="2">
        <v>2</v>
      </c>
      <c r="Z32" s="2"/>
      <c r="AA32" s="2" t="s">
        <v>474</v>
      </c>
      <c r="AB32" s="2" t="s">
        <v>474</v>
      </c>
      <c r="AC32" s="2"/>
      <c r="AD32" s="2"/>
      <c r="AE32" s="2"/>
      <c r="AF32" s="2"/>
      <c r="AG32" s="2"/>
      <c r="AH32" s="2" t="s">
        <v>474</v>
      </c>
      <c r="AI32" s="2"/>
      <c r="AJ32" s="2"/>
      <c r="AK32" s="2"/>
      <c r="AL32" t="s">
        <v>474</v>
      </c>
      <c r="AP32">
        <v>14</v>
      </c>
      <c r="AQ32" s="23">
        <v>0</v>
      </c>
      <c r="AR32" s="23"/>
      <c r="AS32" s="30">
        <v>1.9090909090909089</v>
      </c>
      <c r="AT32" s="30">
        <v>2.545454545454545</v>
      </c>
      <c r="AU32" s="30">
        <v>0.54545454545454541</v>
      </c>
      <c r="AV32" s="30">
        <v>2.8181818181818179</v>
      </c>
      <c r="AW32" s="30">
        <v>0.2441860465116279</v>
      </c>
      <c r="AX32" s="30">
        <v>0.32558139534883718</v>
      </c>
      <c r="AY32" s="30">
        <v>6.9767441860465115E-2</v>
      </c>
      <c r="AZ32" s="30">
        <v>0.3604651162790698</v>
      </c>
      <c r="BA32" s="27">
        <v>0.82</v>
      </c>
      <c r="BB32" s="27">
        <v>3.44</v>
      </c>
      <c r="BC32" s="27">
        <v>2.62</v>
      </c>
      <c r="BD32" s="27">
        <v>2.6390909090909092</v>
      </c>
    </row>
    <row r="33" spans="1:56" x14ac:dyDescent="0.3">
      <c r="A33" s="2" t="s">
        <v>12</v>
      </c>
      <c r="B33" s="15" t="s">
        <v>721</v>
      </c>
      <c r="C33" s="15"/>
      <c r="D33" s="2"/>
      <c r="E33" s="2"/>
      <c r="F33" s="2">
        <v>3.8</v>
      </c>
      <c r="G33" s="2" t="s">
        <v>136</v>
      </c>
      <c r="H33" s="11">
        <v>-1</v>
      </c>
      <c r="I33">
        <v>-1</v>
      </c>
      <c r="J33" s="2"/>
      <c r="K33">
        <v>2.64</v>
      </c>
      <c r="L33">
        <v>5.9811382595454541</v>
      </c>
      <c r="M33" s="2"/>
      <c r="N33" s="2"/>
      <c r="O33" s="25">
        <v>0</v>
      </c>
      <c r="P33" s="2">
        <v>3.8460000000000001</v>
      </c>
      <c r="Q33" s="2">
        <v>3.8460000000000001</v>
      </c>
      <c r="R33" s="2">
        <v>11.1</v>
      </c>
      <c r="S33" s="2" t="s">
        <v>449</v>
      </c>
      <c r="T33" s="25">
        <v>0</v>
      </c>
      <c r="U33" s="25"/>
      <c r="V33" s="25"/>
      <c r="W33" s="2" t="s">
        <v>474</v>
      </c>
      <c r="X33" s="2"/>
      <c r="Y33" s="2">
        <v>2</v>
      </c>
      <c r="Z33" s="2"/>
      <c r="AA33" s="2" t="s">
        <v>474</v>
      </c>
      <c r="AB33" s="2" t="s">
        <v>474</v>
      </c>
      <c r="AC33" s="2"/>
      <c r="AD33" s="2"/>
      <c r="AE33" s="2"/>
      <c r="AF33" s="2"/>
      <c r="AG33" s="2"/>
      <c r="AH33" s="2" t="s">
        <v>474</v>
      </c>
      <c r="AI33" s="2"/>
      <c r="AJ33" s="2"/>
      <c r="AK33" s="2"/>
      <c r="AL33" t="s">
        <v>474</v>
      </c>
      <c r="AP33">
        <v>14</v>
      </c>
      <c r="AQ33" s="23">
        <v>0</v>
      </c>
      <c r="AR33" s="23"/>
      <c r="AS33" s="30">
        <v>1.9090909090909089</v>
      </c>
      <c r="AT33" s="30">
        <v>2.545454545454545</v>
      </c>
      <c r="AU33" s="30">
        <v>0.54545454545454541</v>
      </c>
      <c r="AV33" s="30">
        <v>2.9090909090909092</v>
      </c>
      <c r="AW33" s="30">
        <v>0.2413793103448276</v>
      </c>
      <c r="AX33" s="30">
        <v>0.32183908045977011</v>
      </c>
      <c r="AY33" s="30">
        <v>6.8965517241379309E-2</v>
      </c>
      <c r="AZ33" s="30">
        <v>0.36781609195402298</v>
      </c>
      <c r="BA33" s="27">
        <v>0.82</v>
      </c>
      <c r="BB33" s="27">
        <v>3.44</v>
      </c>
      <c r="BC33" s="27">
        <v>2.62</v>
      </c>
      <c r="BD33" s="27">
        <v>2.64</v>
      </c>
    </row>
    <row r="34" spans="1:56" x14ac:dyDescent="0.3">
      <c r="A34" s="2" t="s">
        <v>13</v>
      </c>
      <c r="B34" s="15" t="s">
        <v>722</v>
      </c>
      <c r="C34" s="15"/>
      <c r="D34" s="2"/>
      <c r="E34" s="2"/>
      <c r="F34" s="2">
        <v>3.8</v>
      </c>
      <c r="G34" s="2" t="s">
        <v>136</v>
      </c>
      <c r="H34" s="11">
        <v>-1</v>
      </c>
      <c r="I34">
        <v>-1</v>
      </c>
      <c r="J34" s="2"/>
      <c r="K34">
        <v>2.642727272727273</v>
      </c>
      <c r="L34">
        <v>5.9894662913636356</v>
      </c>
      <c r="M34" s="2"/>
      <c r="N34" s="2"/>
      <c r="O34" s="25">
        <v>0</v>
      </c>
      <c r="P34" s="2">
        <v>3.8420000000000001</v>
      </c>
      <c r="Q34" s="2">
        <v>3.8420000000000001</v>
      </c>
      <c r="R34" s="2">
        <v>11.11</v>
      </c>
      <c r="S34" s="2" t="s">
        <v>449</v>
      </c>
      <c r="T34" s="25">
        <v>0</v>
      </c>
      <c r="U34" s="25"/>
      <c r="V34" s="25"/>
      <c r="W34" s="2" t="s">
        <v>474</v>
      </c>
      <c r="X34" s="2"/>
      <c r="Y34" s="2">
        <v>2</v>
      </c>
      <c r="Z34" s="2"/>
      <c r="AA34" s="2" t="s">
        <v>474</v>
      </c>
      <c r="AB34" s="2" t="s">
        <v>474</v>
      </c>
      <c r="AC34" s="2"/>
      <c r="AD34" s="2"/>
      <c r="AE34" s="2"/>
      <c r="AF34" s="2"/>
      <c r="AG34" s="2"/>
      <c r="AH34" s="2" t="s">
        <v>474</v>
      </c>
      <c r="AI34" s="2"/>
      <c r="AJ34" s="2"/>
      <c r="AK34" s="2"/>
      <c r="AL34" t="s">
        <v>474</v>
      </c>
      <c r="AP34">
        <v>14</v>
      </c>
      <c r="AQ34" s="23">
        <v>0</v>
      </c>
      <c r="AR34" s="23"/>
      <c r="AS34" s="30">
        <v>1.9090909090909089</v>
      </c>
      <c r="AT34" s="30">
        <v>2.545454545454545</v>
      </c>
      <c r="AU34" s="30">
        <v>0.54545454545454541</v>
      </c>
      <c r="AV34" s="30">
        <v>3.0909090909090908</v>
      </c>
      <c r="AW34" s="30">
        <v>0.2359550561797753</v>
      </c>
      <c r="AX34" s="30">
        <v>0.3146067415730337</v>
      </c>
      <c r="AY34" s="30">
        <v>6.7415730337078636E-2</v>
      </c>
      <c r="AZ34" s="30">
        <v>0.38202247191011229</v>
      </c>
      <c r="BA34" s="27">
        <v>0.82</v>
      </c>
      <c r="BB34" s="27">
        <v>3.44</v>
      </c>
      <c r="BC34" s="27">
        <v>2.62</v>
      </c>
      <c r="BD34" s="27">
        <v>2.642727272727273</v>
      </c>
    </row>
    <row r="35" spans="1:56" x14ac:dyDescent="0.3">
      <c r="A35" s="2" t="s">
        <v>30</v>
      </c>
      <c r="B35" s="15" t="s">
        <v>733</v>
      </c>
      <c r="C35" s="15"/>
      <c r="D35" s="2"/>
      <c r="E35" s="2"/>
      <c r="F35" s="2">
        <v>3.36</v>
      </c>
      <c r="G35" s="2" t="s">
        <v>29</v>
      </c>
      <c r="H35" s="11">
        <v>-1</v>
      </c>
      <c r="I35" t="s">
        <v>646</v>
      </c>
      <c r="J35" s="2"/>
      <c r="K35">
        <v>2.7850000000000001</v>
      </c>
      <c r="L35">
        <v>6.1010684060416667</v>
      </c>
      <c r="M35" s="2"/>
      <c r="N35" s="2"/>
      <c r="O35" s="25">
        <v>0</v>
      </c>
      <c r="P35" s="2">
        <v>5.4324000000000003</v>
      </c>
      <c r="Q35" s="2">
        <v>5.4151999999999996</v>
      </c>
      <c r="R35" s="2">
        <v>40.78</v>
      </c>
      <c r="S35" s="2"/>
      <c r="T35" s="25">
        <v>0</v>
      </c>
      <c r="U35" s="25"/>
      <c r="V35" s="25"/>
      <c r="W35" s="2" t="s">
        <v>474</v>
      </c>
      <c r="X35" s="2"/>
      <c r="Y35" s="2" t="s">
        <v>474</v>
      </c>
      <c r="Z35" s="2"/>
      <c r="AA35" s="2"/>
      <c r="AB35" s="2">
        <v>0</v>
      </c>
      <c r="AC35" s="2" t="s">
        <v>481</v>
      </c>
      <c r="AD35" s="2"/>
      <c r="AE35" s="2"/>
      <c r="AF35" s="2"/>
      <c r="AG35" s="2"/>
      <c r="AH35" s="2">
        <v>1</v>
      </c>
      <c r="AI35" s="2"/>
      <c r="AJ35" s="2"/>
      <c r="AK35" s="2"/>
      <c r="AL35">
        <v>1</v>
      </c>
      <c r="AP35">
        <v>30</v>
      </c>
      <c r="AQ35" s="23">
        <v>0</v>
      </c>
      <c r="AR35" s="23"/>
      <c r="AS35" s="30">
        <v>2</v>
      </c>
      <c r="AT35" s="30">
        <v>3</v>
      </c>
      <c r="AU35" s="30">
        <v>2</v>
      </c>
      <c r="AV35" s="30">
        <v>2.333333333333333</v>
      </c>
      <c r="AW35" s="30">
        <v>0.2142857142857143</v>
      </c>
      <c r="AX35" s="30">
        <v>0.3214285714285714</v>
      </c>
      <c r="AY35" s="30">
        <v>0.2142857142857143</v>
      </c>
      <c r="AZ35" s="30">
        <v>0.25</v>
      </c>
      <c r="BA35" s="27">
        <v>1</v>
      </c>
      <c r="BB35" s="27">
        <v>3.44</v>
      </c>
      <c r="BC35" s="27">
        <v>2.44</v>
      </c>
      <c r="BD35" s="27">
        <v>2.7850000000000001</v>
      </c>
    </row>
    <row r="36" spans="1:56" x14ac:dyDescent="0.3">
      <c r="A36" s="2" t="s">
        <v>31</v>
      </c>
      <c r="B36" s="15" t="s">
        <v>734</v>
      </c>
      <c r="C36" s="15"/>
      <c r="D36" s="2"/>
      <c r="E36" s="2"/>
      <c r="F36" s="2">
        <v>3.02</v>
      </c>
      <c r="G36" s="2" t="s">
        <v>29</v>
      </c>
      <c r="H36" s="11">
        <v>-1</v>
      </c>
      <c r="I36">
        <v>-1</v>
      </c>
      <c r="J36" s="2"/>
      <c r="K36">
        <v>2.840416666666667</v>
      </c>
      <c r="L36">
        <v>6.1351453775000007</v>
      </c>
      <c r="M36" s="2"/>
      <c r="N36" s="2"/>
      <c r="O36" s="25">
        <v>0</v>
      </c>
      <c r="P36" s="2" t="s">
        <v>474</v>
      </c>
      <c r="Q36" s="2" t="s">
        <v>474</v>
      </c>
      <c r="R36" s="2" t="s">
        <v>474</v>
      </c>
      <c r="S36" s="2"/>
      <c r="T36" s="25">
        <v>0</v>
      </c>
      <c r="U36" s="25"/>
      <c r="V36" s="25"/>
      <c r="W36" s="2" t="s">
        <v>474</v>
      </c>
      <c r="X36" s="2"/>
      <c r="Y36" s="2" t="s">
        <v>474</v>
      </c>
      <c r="Z36" s="2"/>
      <c r="AA36" s="2"/>
      <c r="AB36" s="2">
        <v>37.333333333333336</v>
      </c>
      <c r="AC36" s="2"/>
      <c r="AD36" s="2"/>
      <c r="AE36" s="2"/>
      <c r="AF36" s="2"/>
      <c r="AG36" s="2"/>
      <c r="AH36" s="2">
        <v>1</v>
      </c>
      <c r="AI36" s="2"/>
      <c r="AJ36" s="2"/>
      <c r="AK36" s="2"/>
      <c r="AL36">
        <v>1</v>
      </c>
      <c r="AP36">
        <v>30</v>
      </c>
      <c r="AQ36" s="23">
        <v>0</v>
      </c>
      <c r="AR36" s="23"/>
      <c r="AS36" s="30">
        <v>2</v>
      </c>
      <c r="AT36" s="30">
        <v>3.083333333333333</v>
      </c>
      <c r="AU36" s="30">
        <v>2.416666666666667</v>
      </c>
      <c r="AV36" s="30">
        <v>2.916666666666667</v>
      </c>
      <c r="AW36" s="30">
        <v>0.192</v>
      </c>
      <c r="AX36" s="30">
        <v>0.29599999999999999</v>
      </c>
      <c r="AY36" s="30">
        <v>0.23200000000000001</v>
      </c>
      <c r="AZ36" s="30">
        <v>0.28000000000000003</v>
      </c>
      <c r="BA36" s="27">
        <v>1.54</v>
      </c>
      <c r="BB36" s="27">
        <v>3.44</v>
      </c>
      <c r="BC36" s="27">
        <v>1.9</v>
      </c>
      <c r="BD36" s="27">
        <v>2.840416666666667</v>
      </c>
    </row>
    <row r="37" spans="1:56" x14ac:dyDescent="0.3">
      <c r="A37" s="2" t="s">
        <v>19</v>
      </c>
      <c r="B37" s="15" t="s">
        <v>729</v>
      </c>
      <c r="C37" s="15"/>
      <c r="D37" s="2"/>
      <c r="E37" s="2"/>
      <c r="F37" s="2">
        <v>3.18</v>
      </c>
      <c r="G37" s="2" t="s">
        <v>29</v>
      </c>
      <c r="H37" s="11" t="s">
        <v>562</v>
      </c>
      <c r="I37">
        <v>-1</v>
      </c>
      <c r="J37" s="2"/>
      <c r="K37">
        <v>2.8</v>
      </c>
      <c r="L37">
        <v>6.2020864082142868</v>
      </c>
      <c r="M37" s="2"/>
      <c r="N37" s="2"/>
      <c r="O37" s="25">
        <v>1</v>
      </c>
      <c r="P37" s="2" t="s">
        <v>474</v>
      </c>
      <c r="Q37" s="2" t="s">
        <v>474</v>
      </c>
      <c r="R37" s="2" t="s">
        <v>474</v>
      </c>
      <c r="S37" s="2"/>
      <c r="T37" s="25">
        <v>13.83861243</v>
      </c>
      <c r="U37" s="25">
        <v>13.83861243</v>
      </c>
      <c r="V37" s="25">
        <v>13.83861243</v>
      </c>
      <c r="W37" s="2" t="s">
        <v>474</v>
      </c>
      <c r="X37" s="2"/>
      <c r="Y37" s="2">
        <v>2</v>
      </c>
      <c r="Z37" s="2"/>
      <c r="AA37" s="2"/>
      <c r="AB37" s="2">
        <v>0</v>
      </c>
      <c r="AC37" s="2"/>
      <c r="AD37" s="2"/>
      <c r="AE37" s="2"/>
      <c r="AF37" s="2"/>
      <c r="AG37" s="2"/>
      <c r="AH37" s="2"/>
      <c r="AI37" s="2"/>
      <c r="AJ37" s="2"/>
      <c r="AK37" s="2"/>
      <c r="AP37">
        <v>18</v>
      </c>
      <c r="AQ37" s="23">
        <v>208.2630581553295</v>
      </c>
      <c r="AR37" s="23">
        <v>8.6429154356194082E-2</v>
      </c>
      <c r="AS37" s="30">
        <v>1.857142857142857</v>
      </c>
      <c r="AT37" s="30">
        <v>3</v>
      </c>
      <c r="AU37" s="30">
        <v>2</v>
      </c>
      <c r="AV37" s="30">
        <v>2</v>
      </c>
      <c r="AW37" s="30">
        <v>0.20967741935483869</v>
      </c>
      <c r="AX37" s="30">
        <v>0.33870967741935482</v>
      </c>
      <c r="AY37" s="30">
        <v>0.22580645161290319</v>
      </c>
      <c r="AZ37" s="30">
        <v>0.22580645161290319</v>
      </c>
      <c r="BA37" s="27">
        <v>1</v>
      </c>
      <c r="BB37" s="27">
        <v>3.44</v>
      </c>
      <c r="BC37" s="27">
        <v>2.44</v>
      </c>
      <c r="BD37" s="27">
        <v>2.8</v>
      </c>
    </row>
    <row r="38" spans="1:56" x14ac:dyDescent="0.3">
      <c r="A38" s="2" t="s">
        <v>25</v>
      </c>
      <c r="B38" s="15" t="s">
        <v>732</v>
      </c>
      <c r="C38" s="15"/>
      <c r="D38" s="2"/>
      <c r="E38" s="2"/>
      <c r="F38" s="2">
        <v>2.88</v>
      </c>
      <c r="G38" s="2" t="s">
        <v>29</v>
      </c>
      <c r="H38" s="11" t="s">
        <v>565</v>
      </c>
      <c r="I38" t="s">
        <v>645</v>
      </c>
      <c r="J38" s="2"/>
      <c r="K38">
        <v>2.895</v>
      </c>
      <c r="L38">
        <v>6.260504073571429</v>
      </c>
      <c r="M38" s="2"/>
      <c r="N38" s="2"/>
      <c r="O38" s="25">
        <v>1</v>
      </c>
      <c r="P38" s="2" t="s">
        <v>474</v>
      </c>
      <c r="Q38" s="2" t="s">
        <v>474</v>
      </c>
      <c r="R38" s="2" t="s">
        <v>474</v>
      </c>
      <c r="S38" s="2"/>
      <c r="T38" s="25">
        <v>12.868820120000001</v>
      </c>
      <c r="U38" s="25">
        <v>12.868820120000001</v>
      </c>
      <c r="V38" s="25">
        <v>12.868820120000001</v>
      </c>
      <c r="W38" s="2" t="s">
        <v>474</v>
      </c>
      <c r="X38" s="2"/>
      <c r="Y38" s="2">
        <v>2</v>
      </c>
      <c r="Z38" s="2"/>
      <c r="AA38" s="2"/>
      <c r="AB38" s="2">
        <v>10.666666666666668</v>
      </c>
      <c r="AC38" s="2"/>
      <c r="AD38" s="2"/>
      <c r="AE38" s="2"/>
      <c r="AF38" s="2"/>
      <c r="AG38" s="2"/>
      <c r="AH38" s="2"/>
      <c r="AI38" s="2"/>
      <c r="AJ38" s="2"/>
      <c r="AK38" s="2"/>
      <c r="AP38">
        <v>18</v>
      </c>
      <c r="AQ38" s="23">
        <v>197.4403766939285</v>
      </c>
      <c r="AR38" s="23">
        <v>9.1166762854710051E-2</v>
      </c>
      <c r="AS38" s="30">
        <v>1.857142857142857</v>
      </c>
      <c r="AT38" s="30">
        <v>3.1428571428571428</v>
      </c>
      <c r="AU38" s="30">
        <v>2.714285714285714</v>
      </c>
      <c r="AV38" s="30">
        <v>3</v>
      </c>
      <c r="AW38" s="30">
        <v>0.17333333333333331</v>
      </c>
      <c r="AX38" s="30">
        <v>0.29333333333333328</v>
      </c>
      <c r="AY38" s="30">
        <v>0.25333333333333341</v>
      </c>
      <c r="AZ38" s="30">
        <v>0.28000000000000003</v>
      </c>
      <c r="BA38" s="27">
        <v>1.6</v>
      </c>
      <c r="BB38" s="27">
        <v>3.44</v>
      </c>
      <c r="BC38" s="27">
        <v>1.84</v>
      </c>
      <c r="BD38" s="27">
        <v>2.895</v>
      </c>
    </row>
    <row r="39" spans="1:56" x14ac:dyDescent="0.3">
      <c r="A39" s="2" t="s">
        <v>32</v>
      </c>
      <c r="B39" s="15" t="s">
        <v>909</v>
      </c>
      <c r="C39" s="15"/>
      <c r="D39" s="2"/>
      <c r="E39" s="2"/>
      <c r="F39" s="2">
        <v>3.44</v>
      </c>
      <c r="G39" s="2" t="s">
        <v>29</v>
      </c>
      <c r="H39" s="11">
        <v>-1</v>
      </c>
      <c r="I39">
        <v>-1</v>
      </c>
      <c r="J39" s="2"/>
      <c r="K39">
        <v>2.6877419354838712</v>
      </c>
      <c r="L39">
        <v>6.0811360720967738</v>
      </c>
      <c r="M39" s="2"/>
      <c r="N39" s="2"/>
      <c r="O39" s="25">
        <v>0</v>
      </c>
      <c r="P39" s="2">
        <v>3.9</v>
      </c>
      <c r="Q39" s="2">
        <v>3.9</v>
      </c>
      <c r="R39" s="2">
        <v>29.65</v>
      </c>
      <c r="S39" s="2" t="s">
        <v>482</v>
      </c>
      <c r="T39" s="25">
        <v>0</v>
      </c>
      <c r="U39" s="25"/>
      <c r="V39" s="25"/>
      <c r="W39" s="2" t="s">
        <v>474</v>
      </c>
      <c r="X39" s="2"/>
      <c r="Y39" s="2" t="s">
        <v>474</v>
      </c>
      <c r="Z39" s="2"/>
      <c r="AA39" s="2"/>
      <c r="AB39" s="2">
        <v>0</v>
      </c>
      <c r="AC39" s="2"/>
      <c r="AD39" s="2"/>
      <c r="AE39" s="2"/>
      <c r="AF39" s="2"/>
      <c r="AG39" s="2"/>
      <c r="AH39" s="2">
        <v>1</v>
      </c>
      <c r="AI39" s="2"/>
      <c r="AJ39" s="2"/>
      <c r="AK39" s="2"/>
      <c r="AL39">
        <v>1</v>
      </c>
      <c r="AP39">
        <v>20</v>
      </c>
      <c r="AQ39" s="23">
        <v>0</v>
      </c>
      <c r="AR39" s="23"/>
      <c r="AS39" s="30">
        <v>1.774193548387097</v>
      </c>
      <c r="AT39" s="30">
        <v>2.580645161290323</v>
      </c>
      <c r="AU39" s="30">
        <v>0.80645161290322576</v>
      </c>
      <c r="AV39" s="30">
        <v>0</v>
      </c>
      <c r="AW39" s="30">
        <v>0.34375</v>
      </c>
      <c r="AX39" s="30">
        <v>0.5</v>
      </c>
      <c r="AY39" s="30">
        <v>0.15625</v>
      </c>
      <c r="AZ39" s="30">
        <v>0</v>
      </c>
      <c r="BA39" s="27">
        <v>0.82</v>
      </c>
      <c r="BB39" s="27">
        <v>3.44</v>
      </c>
      <c r="BC39" s="27">
        <v>2.62</v>
      </c>
      <c r="BD39" s="27">
        <v>2.6877419354838712</v>
      </c>
    </row>
    <row r="40" spans="1:56" x14ac:dyDescent="0.3">
      <c r="A40" s="2" t="s">
        <v>1003</v>
      </c>
      <c r="B40" s="20" t="s">
        <v>1004</v>
      </c>
      <c r="C40" s="15"/>
      <c r="D40" s="2"/>
      <c r="E40" s="2"/>
      <c r="F40" s="2">
        <v>3.09</v>
      </c>
      <c r="G40" s="2" t="s">
        <v>29</v>
      </c>
      <c r="H40" s="11">
        <v>-1</v>
      </c>
      <c r="I40">
        <v>-1</v>
      </c>
      <c r="J40" s="2"/>
      <c r="K40">
        <v>2.7520967741935478</v>
      </c>
      <c r="L40">
        <v>6.1207093292741934</v>
      </c>
      <c r="M40" s="2"/>
      <c r="N40" s="2"/>
      <c r="O40" s="25">
        <v>0</v>
      </c>
      <c r="P40" s="2" t="s">
        <v>474</v>
      </c>
      <c r="Q40" s="2" t="s">
        <v>474</v>
      </c>
      <c r="R40" s="2" t="s">
        <v>474</v>
      </c>
      <c r="S40" s="2"/>
      <c r="T40" s="25">
        <v>0</v>
      </c>
      <c r="U40" s="25"/>
      <c r="V40" s="25"/>
      <c r="W40" s="2" t="s">
        <v>474</v>
      </c>
      <c r="X40" s="2"/>
      <c r="Y40" s="2" t="s">
        <v>474</v>
      </c>
      <c r="Z40" s="2"/>
      <c r="AA40" s="2"/>
      <c r="AB40" s="2">
        <v>0</v>
      </c>
      <c r="AC40" s="2"/>
      <c r="AD40" s="2"/>
      <c r="AE40" s="2"/>
      <c r="AF40" s="2"/>
      <c r="AG40" s="2"/>
      <c r="AH40" s="2">
        <v>1</v>
      </c>
      <c r="AI40" s="2"/>
      <c r="AJ40" s="2"/>
      <c r="AK40" s="2"/>
      <c r="AL40">
        <v>1</v>
      </c>
      <c r="AP40">
        <v>20</v>
      </c>
      <c r="AQ40" s="23">
        <v>0</v>
      </c>
      <c r="AR40" s="23"/>
      <c r="AS40" s="30">
        <v>1.774193548387097</v>
      </c>
      <c r="AT40" s="30">
        <v>2.67741935483871</v>
      </c>
      <c r="AU40" s="30">
        <v>1.290322580645161</v>
      </c>
      <c r="AV40" s="30">
        <v>0.67741935483870963</v>
      </c>
      <c r="AW40" s="30">
        <v>0.27638190954773872</v>
      </c>
      <c r="AX40" s="30">
        <v>0.41708542713567842</v>
      </c>
      <c r="AY40" s="30">
        <v>0.20100502512562821</v>
      </c>
      <c r="AZ40" s="30">
        <v>0.1055276381909548</v>
      </c>
      <c r="BA40" s="27">
        <v>0.82</v>
      </c>
      <c r="BB40" s="27">
        <v>3.44</v>
      </c>
      <c r="BC40" s="27">
        <v>2.62</v>
      </c>
      <c r="BD40" s="27">
        <v>2.7520967741935478</v>
      </c>
    </row>
    <row r="41" spans="1:56" x14ac:dyDescent="0.3">
      <c r="A41" s="2" t="s">
        <v>33</v>
      </c>
      <c r="B41" s="15" t="s">
        <v>910</v>
      </c>
      <c r="C41" s="15"/>
      <c r="D41" s="2"/>
      <c r="E41" s="2"/>
      <c r="F41" s="2">
        <v>3.06</v>
      </c>
      <c r="G41" s="2" t="s">
        <v>29</v>
      </c>
      <c r="H41" s="11">
        <v>-1</v>
      </c>
      <c r="I41">
        <v>-1</v>
      </c>
      <c r="J41" s="2"/>
      <c r="K41">
        <v>2.7669354838709679</v>
      </c>
      <c r="L41">
        <v>6.1375918448387097</v>
      </c>
      <c r="M41" s="2"/>
      <c r="N41" s="2"/>
      <c r="O41" s="25">
        <v>0</v>
      </c>
      <c r="P41" s="2" t="s">
        <v>474</v>
      </c>
      <c r="Q41" s="2" t="s">
        <v>474</v>
      </c>
      <c r="R41" s="2" t="s">
        <v>474</v>
      </c>
      <c r="S41" s="2"/>
      <c r="T41" s="25">
        <v>0</v>
      </c>
      <c r="U41" s="25"/>
      <c r="V41" s="25"/>
      <c r="W41" s="2" t="s">
        <v>474</v>
      </c>
      <c r="X41" s="2"/>
      <c r="Y41" s="2" t="s">
        <v>474</v>
      </c>
      <c r="Z41" s="2"/>
      <c r="AA41" s="2"/>
      <c r="AB41" s="2">
        <v>0</v>
      </c>
      <c r="AC41" s="2"/>
      <c r="AD41" s="2"/>
      <c r="AE41" s="2"/>
      <c r="AF41" s="2"/>
      <c r="AG41" s="2"/>
      <c r="AH41" s="2">
        <v>1</v>
      </c>
      <c r="AI41" s="2"/>
      <c r="AJ41" s="2"/>
      <c r="AK41" s="2"/>
      <c r="AL41">
        <v>1</v>
      </c>
      <c r="AP41">
        <v>20</v>
      </c>
      <c r="AQ41" s="23">
        <v>0</v>
      </c>
      <c r="AR41" s="23"/>
      <c r="AS41" s="30">
        <v>1.774193548387097</v>
      </c>
      <c r="AT41" s="30">
        <v>2.725806451612903</v>
      </c>
      <c r="AU41" s="30">
        <v>1.435483870967742</v>
      </c>
      <c r="AV41" s="30">
        <v>0.90322580645161288</v>
      </c>
      <c r="AW41" s="30">
        <v>0.25943396226415089</v>
      </c>
      <c r="AX41" s="30">
        <v>0.3985849056603773</v>
      </c>
      <c r="AY41" s="30">
        <v>0.2099056603773585</v>
      </c>
      <c r="AZ41" s="30">
        <v>0.13207547169811321</v>
      </c>
      <c r="BA41" s="27">
        <v>0.82</v>
      </c>
      <c r="BB41" s="27">
        <v>3.44</v>
      </c>
      <c r="BC41" s="27">
        <v>2.62</v>
      </c>
      <c r="BD41" s="27">
        <v>2.7669354838709679</v>
      </c>
    </row>
    <row r="42" spans="1:56" x14ac:dyDescent="0.3">
      <c r="A42" s="2" t="s">
        <v>34</v>
      </c>
      <c r="B42" s="15" t="s">
        <v>735</v>
      </c>
      <c r="C42" s="15"/>
      <c r="D42" s="2"/>
      <c r="E42" s="2"/>
      <c r="F42" s="2">
        <v>3.31</v>
      </c>
      <c r="G42" s="2" t="s">
        <v>29</v>
      </c>
      <c r="H42" s="11" t="s">
        <v>566</v>
      </c>
      <c r="I42" t="s">
        <v>647</v>
      </c>
      <c r="J42" s="2"/>
      <c r="K42">
        <v>2.500833333333333</v>
      </c>
      <c r="L42">
        <v>5.6917605187500007</v>
      </c>
      <c r="M42" s="2"/>
      <c r="N42" s="2"/>
      <c r="O42" s="25">
        <v>1</v>
      </c>
      <c r="P42" s="2">
        <v>3.9</v>
      </c>
      <c r="Q42" s="2">
        <v>3.9</v>
      </c>
      <c r="R42" s="2">
        <v>29.65</v>
      </c>
      <c r="S42" s="2" t="s">
        <v>450</v>
      </c>
      <c r="T42" s="25">
        <v>3.9086759899999999</v>
      </c>
      <c r="U42" s="25">
        <v>3.908676100000001</v>
      </c>
      <c r="V42" s="25">
        <v>10.552604730000001</v>
      </c>
      <c r="W42" s="2" t="s">
        <v>474</v>
      </c>
      <c r="X42" s="2"/>
      <c r="Y42" s="2" t="s">
        <v>474</v>
      </c>
      <c r="Z42" s="2"/>
      <c r="AA42" s="2"/>
      <c r="AB42" s="2">
        <v>0</v>
      </c>
      <c r="AC42" s="2"/>
      <c r="AD42" s="2"/>
      <c r="AE42" s="2"/>
      <c r="AF42" s="2"/>
      <c r="AG42" s="2"/>
      <c r="AH42" s="2">
        <v>1</v>
      </c>
      <c r="AI42" s="2"/>
      <c r="AJ42" s="2"/>
      <c r="AK42" s="2"/>
      <c r="AL42">
        <v>1</v>
      </c>
      <c r="AP42">
        <v>14</v>
      </c>
      <c r="AQ42" s="23">
        <v>155.59136328639269</v>
      </c>
      <c r="AR42" s="23">
        <v>8.9979287437893268E-2</v>
      </c>
      <c r="AS42" s="30">
        <v>2</v>
      </c>
      <c r="AT42" s="30">
        <v>2.333333333333333</v>
      </c>
      <c r="AU42" s="30">
        <v>0.33333333333333331</v>
      </c>
      <c r="AV42" s="30">
        <v>0</v>
      </c>
      <c r="AW42" s="30">
        <v>0.42857142857142849</v>
      </c>
      <c r="AX42" s="30">
        <v>0.5</v>
      </c>
      <c r="AY42" s="30">
        <v>7.1428571428571425E-2</v>
      </c>
      <c r="AZ42" s="30">
        <v>0</v>
      </c>
      <c r="BA42" s="27">
        <v>0.95</v>
      </c>
      <c r="BB42" s="27">
        <v>3.44</v>
      </c>
      <c r="BC42" s="27">
        <v>2.4900000000000002</v>
      </c>
      <c r="BD42" s="27">
        <v>2.500833333333333</v>
      </c>
    </row>
    <row r="43" spans="1:56" x14ac:dyDescent="0.3">
      <c r="A43" s="2" t="s">
        <v>35</v>
      </c>
      <c r="B43" s="15" t="s">
        <v>736</v>
      </c>
      <c r="C43" s="15"/>
      <c r="D43" s="2"/>
      <c r="E43" s="2"/>
      <c r="F43" s="2">
        <v>2.98</v>
      </c>
      <c r="G43" s="2" t="s">
        <v>29</v>
      </c>
      <c r="H43" s="11" t="s">
        <v>567</v>
      </c>
      <c r="I43" t="s">
        <v>648</v>
      </c>
      <c r="J43" s="2"/>
      <c r="K43">
        <v>2.8380000000000001</v>
      </c>
      <c r="L43">
        <v>5.9914547000000002</v>
      </c>
      <c r="M43" s="2"/>
      <c r="N43" s="2"/>
      <c r="O43" s="25">
        <v>1</v>
      </c>
      <c r="P43" s="2" t="s">
        <v>474</v>
      </c>
      <c r="Q43" s="2" t="s">
        <v>474</v>
      </c>
      <c r="R43" s="2" t="s">
        <v>474</v>
      </c>
      <c r="S43" s="2" t="s">
        <v>450</v>
      </c>
      <c r="T43" s="25">
        <v>3.969049</v>
      </c>
      <c r="U43" s="25">
        <v>3.969049</v>
      </c>
      <c r="V43" s="25">
        <v>3.969049</v>
      </c>
      <c r="W43" s="2" t="s">
        <v>474</v>
      </c>
      <c r="X43" s="2"/>
      <c r="Y43" s="2" t="s">
        <v>474</v>
      </c>
      <c r="Z43" s="2"/>
      <c r="AA43" s="2"/>
      <c r="AB43" s="2">
        <v>42</v>
      </c>
      <c r="AC43" s="2"/>
      <c r="AD43" s="2"/>
      <c r="AE43" s="2"/>
      <c r="AF43" s="2"/>
      <c r="AG43" s="2"/>
      <c r="AH43" s="2">
        <v>1</v>
      </c>
      <c r="AI43" s="2"/>
      <c r="AJ43" s="2"/>
      <c r="AK43" s="2"/>
      <c r="AL43">
        <v>1</v>
      </c>
      <c r="AP43">
        <v>6</v>
      </c>
      <c r="AQ43" s="23">
        <v>62.525817922855822</v>
      </c>
      <c r="AR43" s="23">
        <v>9.5960360045234158E-2</v>
      </c>
      <c r="AS43" s="30">
        <v>2</v>
      </c>
      <c r="AT43" s="30">
        <v>2.8</v>
      </c>
      <c r="AU43" s="30">
        <v>2.4</v>
      </c>
      <c r="AV43" s="30">
        <v>2.8</v>
      </c>
      <c r="AW43" s="30">
        <v>0.2</v>
      </c>
      <c r="AX43" s="30">
        <v>0.28000000000000003</v>
      </c>
      <c r="AY43" s="30">
        <v>0.24</v>
      </c>
      <c r="AZ43" s="30">
        <v>0.28000000000000003</v>
      </c>
      <c r="BA43" s="27">
        <v>1.54</v>
      </c>
      <c r="BB43" s="27">
        <v>3.44</v>
      </c>
      <c r="BC43" s="27">
        <v>1.9</v>
      </c>
      <c r="BD43" s="27">
        <v>2.8380000000000001</v>
      </c>
    </row>
    <row r="44" spans="1:56" x14ac:dyDescent="0.3">
      <c r="A44" s="2" t="s">
        <v>37</v>
      </c>
      <c r="B44" s="15" t="s">
        <v>737</v>
      </c>
      <c r="C44" s="15"/>
      <c r="D44" s="2"/>
      <c r="E44" s="2"/>
      <c r="F44" s="2">
        <v>4.04</v>
      </c>
      <c r="G44" s="2" t="s">
        <v>36</v>
      </c>
      <c r="H44" s="11" t="s">
        <v>568</v>
      </c>
      <c r="I44" t="s">
        <v>649</v>
      </c>
      <c r="J44" s="2"/>
      <c r="K44">
        <v>2.614583333333333</v>
      </c>
      <c r="L44">
        <v>5.9505645781250003</v>
      </c>
      <c r="M44" s="2"/>
      <c r="N44" s="2"/>
      <c r="O44" s="25">
        <v>1</v>
      </c>
      <c r="P44" s="2"/>
      <c r="Q44" s="2"/>
      <c r="R44" s="2"/>
      <c r="S44" s="2"/>
      <c r="T44" s="25">
        <v>5.7458564399999998</v>
      </c>
      <c r="U44" s="25">
        <v>5.7458564399999998</v>
      </c>
      <c r="V44" s="25">
        <v>11.67169612</v>
      </c>
      <c r="W44" s="2"/>
      <c r="X44" s="2"/>
      <c r="Y44" s="2" t="s">
        <v>474</v>
      </c>
      <c r="Z44" s="2"/>
      <c r="AA44" s="2">
        <v>1</v>
      </c>
      <c r="AB44" s="2" t="s">
        <v>474</v>
      </c>
      <c r="AC44" s="2"/>
      <c r="AD44" s="2"/>
      <c r="AE44" s="2"/>
      <c r="AF44" s="2"/>
      <c r="AG44" s="2"/>
      <c r="AH44" s="2">
        <v>1</v>
      </c>
      <c r="AI44" s="2"/>
      <c r="AJ44" s="2"/>
      <c r="AK44" s="2"/>
      <c r="AL44">
        <v>1</v>
      </c>
      <c r="AP44">
        <v>30</v>
      </c>
      <c r="AQ44" s="23">
        <v>333.30247418302179</v>
      </c>
      <c r="AR44" s="23">
        <v>9.0008332742008132E-2</v>
      </c>
      <c r="AS44" s="30">
        <v>1.833333333333333</v>
      </c>
      <c r="AT44" s="30">
        <v>2.5</v>
      </c>
      <c r="AU44" s="30">
        <v>0.66666666666666663</v>
      </c>
      <c r="AV44" s="30">
        <v>0</v>
      </c>
      <c r="AW44" s="30">
        <v>0.36666666666666659</v>
      </c>
      <c r="AX44" s="30">
        <v>0.5</v>
      </c>
      <c r="AY44" s="30">
        <v>0.1333333333333333</v>
      </c>
      <c r="AZ44" s="30">
        <v>0</v>
      </c>
      <c r="BA44" s="27">
        <v>0.95</v>
      </c>
      <c r="BB44" s="27">
        <v>3.44</v>
      </c>
      <c r="BC44" s="27">
        <v>2.4900000000000002</v>
      </c>
      <c r="BD44" s="27">
        <v>2.614583333333333</v>
      </c>
    </row>
    <row r="45" spans="1:56" x14ac:dyDescent="0.3">
      <c r="A45" s="2" t="s">
        <v>38</v>
      </c>
      <c r="B45" s="15" t="s">
        <v>738</v>
      </c>
      <c r="C45" s="15"/>
      <c r="D45" s="2"/>
      <c r="E45" s="2"/>
      <c r="F45" s="2">
        <v>3.91</v>
      </c>
      <c r="G45" s="2" t="s">
        <v>36</v>
      </c>
      <c r="H45" s="11" t="s">
        <v>569</v>
      </c>
      <c r="I45" t="s">
        <v>650</v>
      </c>
      <c r="J45" s="2"/>
      <c r="K45">
        <v>2.6020833333333329</v>
      </c>
      <c r="L45">
        <v>5.9098726145833336</v>
      </c>
      <c r="M45" s="2"/>
      <c r="N45" s="2"/>
      <c r="O45" s="25">
        <v>1</v>
      </c>
      <c r="P45" s="2"/>
      <c r="Q45" s="2"/>
      <c r="R45" s="2"/>
      <c r="S45" s="2"/>
      <c r="T45" s="25">
        <v>5.8532381300000003</v>
      </c>
      <c r="U45" s="25">
        <v>5.8532371599999999</v>
      </c>
      <c r="V45" s="25">
        <v>11.912811489999999</v>
      </c>
      <c r="W45" s="2">
        <v>1</v>
      </c>
      <c r="X45" s="2"/>
      <c r="Y45" s="2" t="s">
        <v>474</v>
      </c>
      <c r="Z45" s="2"/>
      <c r="AA45" s="2">
        <v>1</v>
      </c>
      <c r="AB45" s="2" t="s">
        <v>474</v>
      </c>
      <c r="AC45" s="2"/>
      <c r="AD45" s="2"/>
      <c r="AE45" s="2"/>
      <c r="AF45" s="2"/>
      <c r="AG45" s="2">
        <v>1</v>
      </c>
      <c r="AH45" s="2">
        <v>1</v>
      </c>
      <c r="AI45" s="2"/>
      <c r="AJ45" s="2"/>
      <c r="AK45" s="2"/>
      <c r="AL45">
        <v>1</v>
      </c>
      <c r="AP45">
        <v>30</v>
      </c>
      <c r="AQ45" s="23">
        <v>353.45760058531442</v>
      </c>
      <c r="AR45" s="23">
        <v>8.487580957467307E-2</v>
      </c>
      <c r="AS45" s="30">
        <v>1.833333333333333</v>
      </c>
      <c r="AT45" s="30">
        <v>2.5</v>
      </c>
      <c r="AU45" s="30">
        <v>0.66666666666666663</v>
      </c>
      <c r="AV45" s="30">
        <v>0</v>
      </c>
      <c r="AW45" s="30">
        <v>0.36666666666666659</v>
      </c>
      <c r="AX45" s="30">
        <v>0.5</v>
      </c>
      <c r="AY45" s="30">
        <v>0.1333333333333333</v>
      </c>
      <c r="AZ45" s="30">
        <v>0</v>
      </c>
      <c r="BA45" s="27">
        <v>0.89</v>
      </c>
      <c r="BB45" s="27">
        <v>3.44</v>
      </c>
      <c r="BC45" s="27">
        <v>2.5499999999999998</v>
      </c>
      <c r="BD45" s="27">
        <v>2.6020833333333329</v>
      </c>
    </row>
    <row r="46" spans="1:56" x14ac:dyDescent="0.3">
      <c r="A46" s="2" t="s">
        <v>39</v>
      </c>
      <c r="B46" s="15" t="s">
        <v>739</v>
      </c>
      <c r="C46" s="15"/>
      <c r="D46" s="2"/>
      <c r="E46" s="2"/>
      <c r="F46" s="2">
        <v>3.79</v>
      </c>
      <c r="G46" s="2" t="s">
        <v>36</v>
      </c>
      <c r="H46" s="11">
        <v>-1</v>
      </c>
      <c r="I46">
        <v>-1</v>
      </c>
      <c r="J46" s="2"/>
      <c r="K46">
        <v>2.6316666666666668</v>
      </c>
      <c r="L46">
        <v>5.9266157452083332</v>
      </c>
      <c r="M46" s="2"/>
      <c r="N46" s="2"/>
      <c r="O46" s="25">
        <v>0</v>
      </c>
      <c r="P46" s="2"/>
      <c r="Q46" s="2"/>
      <c r="R46" s="2"/>
      <c r="S46" s="2"/>
      <c r="T46" s="25">
        <v>0</v>
      </c>
      <c r="U46" s="25"/>
      <c r="V46" s="25"/>
      <c r="W46" s="2"/>
      <c r="X46" s="2"/>
      <c r="Y46" s="2" t="s">
        <v>474</v>
      </c>
      <c r="Z46" s="2"/>
      <c r="AA46" s="2">
        <v>1</v>
      </c>
      <c r="AB46" s="2" t="s">
        <v>474</v>
      </c>
      <c r="AC46" s="2"/>
      <c r="AD46" s="2"/>
      <c r="AE46" s="2"/>
      <c r="AF46" s="2"/>
      <c r="AG46" s="2"/>
      <c r="AH46" s="2"/>
      <c r="AI46" s="2"/>
      <c r="AJ46" s="2"/>
      <c r="AK46" s="2"/>
      <c r="AP46">
        <v>30</v>
      </c>
      <c r="AQ46" s="23">
        <v>0</v>
      </c>
      <c r="AR46" s="23"/>
      <c r="AS46" s="30">
        <v>2</v>
      </c>
      <c r="AT46" s="30">
        <v>2.5</v>
      </c>
      <c r="AU46" s="30">
        <v>0.5</v>
      </c>
      <c r="AV46" s="30">
        <v>0</v>
      </c>
      <c r="AW46" s="30">
        <v>0.4</v>
      </c>
      <c r="AX46" s="30">
        <v>0.5</v>
      </c>
      <c r="AY46" s="30">
        <v>0.1</v>
      </c>
      <c r="AZ46" s="30">
        <v>0</v>
      </c>
      <c r="BA46" s="27">
        <v>1</v>
      </c>
      <c r="BB46" s="27">
        <v>3.44</v>
      </c>
      <c r="BC46" s="27">
        <v>2.44</v>
      </c>
      <c r="BD46" s="27">
        <v>2.6316666666666659</v>
      </c>
    </row>
    <row r="47" spans="1:56" x14ac:dyDescent="0.3">
      <c r="A47" s="2" t="s">
        <v>40</v>
      </c>
      <c r="B47" s="15" t="s">
        <v>740</v>
      </c>
      <c r="C47" s="15"/>
      <c r="D47" s="2"/>
      <c r="E47" s="2"/>
      <c r="F47" s="2">
        <v>3.85</v>
      </c>
      <c r="G47" s="2" t="s">
        <v>36</v>
      </c>
      <c r="H47" s="11" t="s">
        <v>570</v>
      </c>
      <c r="I47" t="s">
        <v>651</v>
      </c>
      <c r="J47" s="2"/>
      <c r="K47">
        <v>2.6270833333333332</v>
      </c>
      <c r="L47">
        <v>5.9103362479166668</v>
      </c>
      <c r="M47" s="2"/>
      <c r="N47" s="2"/>
      <c r="O47" s="25">
        <v>2</v>
      </c>
      <c r="P47" s="2"/>
      <c r="Q47" s="2"/>
      <c r="R47" s="2"/>
      <c r="S47" s="2"/>
      <c r="T47" s="25">
        <v>5.6269875200000001</v>
      </c>
      <c r="U47" s="25">
        <v>5.6269875200000001</v>
      </c>
      <c r="V47" s="25">
        <v>22.749475</v>
      </c>
      <c r="W47" s="2">
        <v>1</v>
      </c>
      <c r="X47" s="2"/>
      <c r="Y47" s="2" t="s">
        <v>474</v>
      </c>
      <c r="Z47" s="2"/>
      <c r="AA47" s="2">
        <v>1</v>
      </c>
      <c r="AB47" s="2" t="s">
        <v>474</v>
      </c>
      <c r="AC47" s="2"/>
      <c r="AD47" s="2"/>
      <c r="AE47" s="2"/>
      <c r="AF47" s="2"/>
      <c r="AG47" s="2"/>
      <c r="AH47" s="2"/>
      <c r="AI47" s="2"/>
      <c r="AJ47" s="2"/>
      <c r="AK47" s="2"/>
      <c r="AP47">
        <v>30</v>
      </c>
      <c r="AQ47" s="23">
        <v>623.81230762201892</v>
      </c>
      <c r="AR47" s="23">
        <v>9.6182776881592519E-2</v>
      </c>
      <c r="AS47" s="30">
        <v>2</v>
      </c>
      <c r="AT47" s="30">
        <v>2.5</v>
      </c>
      <c r="AU47" s="30">
        <v>0.5</v>
      </c>
      <c r="AV47" s="30">
        <v>0</v>
      </c>
      <c r="AW47" s="30">
        <v>0.4</v>
      </c>
      <c r="AX47" s="30">
        <v>0.5</v>
      </c>
      <c r="AY47" s="30">
        <v>0.1</v>
      </c>
      <c r="AZ47" s="30">
        <v>0</v>
      </c>
      <c r="BA47" s="27">
        <v>0.89</v>
      </c>
      <c r="BB47" s="27">
        <v>3.44</v>
      </c>
      <c r="BC47" s="27">
        <v>2.5499999999999998</v>
      </c>
      <c r="BD47" s="27">
        <v>2.6270833333333332</v>
      </c>
    </row>
    <row r="48" spans="1:56" x14ac:dyDescent="0.3">
      <c r="A48" s="2" t="s">
        <v>41</v>
      </c>
      <c r="B48" s="15" t="s">
        <v>741</v>
      </c>
      <c r="C48" s="15"/>
      <c r="D48" s="2"/>
      <c r="E48" s="2"/>
      <c r="F48" s="2">
        <v>3.95</v>
      </c>
      <c r="G48" s="2" t="s">
        <v>36</v>
      </c>
      <c r="H48" s="11" t="s">
        <v>571</v>
      </c>
      <c r="I48" t="s">
        <v>652</v>
      </c>
      <c r="J48" s="2"/>
      <c r="K48">
        <v>2.6473684210526311</v>
      </c>
      <c r="L48">
        <v>5.9525974578947363</v>
      </c>
      <c r="M48" s="2"/>
      <c r="N48" s="2"/>
      <c r="O48" s="25">
        <v>1</v>
      </c>
      <c r="P48" s="2"/>
      <c r="Q48" s="2"/>
      <c r="R48" s="2"/>
      <c r="S48" s="2"/>
      <c r="T48" s="25">
        <v>9.3662349099999993</v>
      </c>
      <c r="U48" s="25">
        <v>9.3662349099999993</v>
      </c>
      <c r="V48" s="25">
        <v>9.3662351000000008</v>
      </c>
      <c r="W48" s="2"/>
      <c r="X48" s="2"/>
      <c r="Y48" s="2" t="s">
        <v>474</v>
      </c>
      <c r="Z48" s="2"/>
      <c r="AA48" s="2">
        <v>1</v>
      </c>
      <c r="AB48" s="2" t="s">
        <v>474</v>
      </c>
      <c r="AC48" s="2"/>
      <c r="AD48" s="2"/>
      <c r="AE48" s="2"/>
      <c r="AF48" s="2"/>
      <c r="AG48" s="2"/>
      <c r="AH48" s="2">
        <v>1</v>
      </c>
      <c r="AI48" s="2"/>
      <c r="AJ48" s="2"/>
      <c r="AK48" s="2"/>
      <c r="AL48">
        <v>1</v>
      </c>
      <c r="AP48">
        <v>24</v>
      </c>
      <c r="AQ48" s="23">
        <v>238.908881754341</v>
      </c>
      <c r="AR48" s="23">
        <v>0.10045670895014321</v>
      </c>
      <c r="AS48" s="30">
        <v>2</v>
      </c>
      <c r="AT48" s="30">
        <v>2.5263157894736841</v>
      </c>
      <c r="AU48" s="30">
        <v>0.52631578947368418</v>
      </c>
      <c r="AV48" s="30">
        <v>0</v>
      </c>
      <c r="AW48" s="30">
        <v>0.39583333333333343</v>
      </c>
      <c r="AX48" s="30">
        <v>0.5</v>
      </c>
      <c r="AY48" s="30">
        <v>0.1041666666666667</v>
      </c>
      <c r="AZ48" s="30">
        <v>0</v>
      </c>
      <c r="BA48" s="27">
        <v>1.1000000000000001</v>
      </c>
      <c r="BB48" s="27">
        <v>3.44</v>
      </c>
      <c r="BC48" s="27">
        <v>2.34</v>
      </c>
      <c r="BD48" s="27">
        <v>2.647368421052632</v>
      </c>
    </row>
    <row r="49" spans="1:56" x14ac:dyDescent="0.3">
      <c r="A49" s="2" t="s">
        <v>39</v>
      </c>
      <c r="B49" s="15" t="s">
        <v>739</v>
      </c>
      <c r="C49" s="15"/>
      <c r="D49" s="2"/>
      <c r="E49" s="2"/>
      <c r="F49" s="2">
        <v>3.79</v>
      </c>
      <c r="G49" s="2" t="s">
        <v>36</v>
      </c>
      <c r="H49" s="11">
        <v>-1</v>
      </c>
      <c r="I49">
        <v>-1</v>
      </c>
      <c r="J49" s="2"/>
      <c r="K49">
        <v>2.6316666666666668</v>
      </c>
      <c r="L49">
        <v>5.9266157452083332</v>
      </c>
      <c r="M49" s="2"/>
      <c r="N49" s="2"/>
      <c r="O49" s="25">
        <v>0</v>
      </c>
      <c r="P49" s="2"/>
      <c r="Q49" s="2"/>
      <c r="R49" s="2"/>
      <c r="S49" s="2"/>
      <c r="T49" s="25">
        <v>0</v>
      </c>
      <c r="U49" s="25"/>
      <c r="V49" s="25"/>
      <c r="W49" s="2"/>
      <c r="X49" s="2"/>
      <c r="Y49" s="2" t="s">
        <v>474</v>
      </c>
      <c r="Z49" s="2"/>
      <c r="AA49" s="2">
        <v>1</v>
      </c>
      <c r="AB49" s="2" t="s">
        <v>474</v>
      </c>
      <c r="AC49" s="2"/>
      <c r="AD49" s="2"/>
      <c r="AE49" s="2"/>
      <c r="AF49" s="2"/>
      <c r="AG49" s="2"/>
      <c r="AH49" s="2">
        <v>1</v>
      </c>
      <c r="AI49" s="2"/>
      <c r="AJ49" s="2"/>
      <c r="AK49" s="2"/>
      <c r="AL49">
        <v>1</v>
      </c>
      <c r="AP49">
        <v>30</v>
      </c>
      <c r="AQ49" s="23">
        <v>0</v>
      </c>
      <c r="AR49" s="23"/>
      <c r="AS49" s="30">
        <v>2</v>
      </c>
      <c r="AT49" s="30">
        <v>2.5</v>
      </c>
      <c r="AU49" s="30">
        <v>0.5</v>
      </c>
      <c r="AV49" s="30">
        <v>0</v>
      </c>
      <c r="AW49" s="30">
        <v>0.4</v>
      </c>
      <c r="AX49" s="30">
        <v>0.5</v>
      </c>
      <c r="AY49" s="30">
        <v>0.1</v>
      </c>
      <c r="AZ49" s="30">
        <v>0</v>
      </c>
      <c r="BA49" s="27">
        <v>1</v>
      </c>
      <c r="BB49" s="27">
        <v>3.44</v>
      </c>
      <c r="BC49" s="27">
        <v>2.44</v>
      </c>
      <c r="BD49" s="27">
        <v>2.6316666666666659</v>
      </c>
    </row>
    <row r="50" spans="1:56" x14ac:dyDescent="0.3">
      <c r="A50" s="2" t="s">
        <v>42</v>
      </c>
      <c r="B50" s="15" t="s">
        <v>742</v>
      </c>
      <c r="C50" s="15"/>
      <c r="D50" s="2"/>
      <c r="E50" s="2"/>
      <c r="F50" s="2">
        <v>3.82</v>
      </c>
      <c r="G50" s="2" t="s">
        <v>36</v>
      </c>
      <c r="H50" s="11">
        <v>-1</v>
      </c>
      <c r="I50">
        <v>-1</v>
      </c>
      <c r="J50" s="2"/>
      <c r="K50">
        <v>2.6295833333333332</v>
      </c>
      <c r="L50">
        <v>5.9184746406250008</v>
      </c>
      <c r="M50" s="2"/>
      <c r="N50" s="2"/>
      <c r="O50" s="25">
        <v>0</v>
      </c>
      <c r="P50" s="2"/>
      <c r="Q50" s="2"/>
      <c r="R50" s="2"/>
      <c r="S50" s="2"/>
      <c r="T50" s="25">
        <v>0</v>
      </c>
      <c r="U50" s="25"/>
      <c r="V50" s="25"/>
      <c r="W50" s="2"/>
      <c r="X50" s="2"/>
      <c r="Y50" s="2" t="s">
        <v>474</v>
      </c>
      <c r="Z50" s="2"/>
      <c r="AA50" s="2">
        <v>1</v>
      </c>
      <c r="AB50" s="2" t="s">
        <v>474</v>
      </c>
      <c r="AC50" s="2"/>
      <c r="AD50" s="2"/>
      <c r="AE50" s="2"/>
      <c r="AF50" s="2"/>
      <c r="AG50" s="2"/>
      <c r="AH50" s="2">
        <v>1</v>
      </c>
      <c r="AI50" s="2"/>
      <c r="AJ50" s="2"/>
      <c r="AK50" s="2"/>
      <c r="AL50">
        <v>1</v>
      </c>
      <c r="AP50">
        <v>30</v>
      </c>
      <c r="AQ50" s="23">
        <v>0</v>
      </c>
      <c r="AR50" s="23"/>
      <c r="AS50" s="30">
        <v>2</v>
      </c>
      <c r="AT50" s="30">
        <v>2.5</v>
      </c>
      <c r="AU50" s="30">
        <v>0.5</v>
      </c>
      <c r="AV50" s="30">
        <v>0</v>
      </c>
      <c r="AW50" s="30">
        <v>0.4</v>
      </c>
      <c r="AX50" s="30">
        <v>0.5</v>
      </c>
      <c r="AY50" s="30">
        <v>0.1</v>
      </c>
      <c r="AZ50" s="30">
        <v>0</v>
      </c>
      <c r="BA50" s="27">
        <v>0.95</v>
      </c>
      <c r="BB50" s="27">
        <v>3.44</v>
      </c>
      <c r="BC50" s="27">
        <v>2.4900000000000002</v>
      </c>
      <c r="BD50" s="27">
        <v>2.6295833333333332</v>
      </c>
    </row>
    <row r="51" spans="1:56" x14ac:dyDescent="0.3">
      <c r="A51" s="2" t="s">
        <v>40</v>
      </c>
      <c r="B51" s="15" t="s">
        <v>740</v>
      </c>
      <c r="C51" s="15"/>
      <c r="D51" s="2"/>
      <c r="E51" s="2"/>
      <c r="F51" s="2">
        <v>3.85</v>
      </c>
      <c r="G51" s="2" t="s">
        <v>36</v>
      </c>
      <c r="H51" s="11" t="s">
        <v>570</v>
      </c>
      <c r="I51" t="s">
        <v>651</v>
      </c>
      <c r="J51" s="2"/>
      <c r="K51">
        <v>2.6270833333333332</v>
      </c>
      <c r="L51">
        <v>5.9103362479166668</v>
      </c>
      <c r="M51" s="2"/>
      <c r="N51" s="2"/>
      <c r="O51" s="25">
        <v>2</v>
      </c>
      <c r="P51" s="2"/>
      <c r="Q51" s="2"/>
      <c r="R51" s="2"/>
      <c r="S51" s="2"/>
      <c r="T51" s="25">
        <v>5.6269875200000001</v>
      </c>
      <c r="U51" s="25">
        <v>5.6269875200000001</v>
      </c>
      <c r="V51" s="25">
        <v>22.749475</v>
      </c>
      <c r="W51" s="2"/>
      <c r="X51" s="2"/>
      <c r="Y51" s="2" t="s">
        <v>474</v>
      </c>
      <c r="Z51" s="2"/>
      <c r="AA51" s="2">
        <v>1</v>
      </c>
      <c r="AB51" s="2" t="s">
        <v>474</v>
      </c>
      <c r="AC51" s="2"/>
      <c r="AD51" s="2"/>
      <c r="AE51" s="2"/>
      <c r="AF51" s="2"/>
      <c r="AG51" s="2"/>
      <c r="AH51" s="2">
        <v>1</v>
      </c>
      <c r="AI51" s="2"/>
      <c r="AJ51" s="2"/>
      <c r="AK51" s="2"/>
      <c r="AL51">
        <v>1</v>
      </c>
      <c r="AP51">
        <v>30</v>
      </c>
      <c r="AQ51" s="23">
        <v>623.81230762201892</v>
      </c>
      <c r="AR51" s="23">
        <v>9.6182776881592519E-2</v>
      </c>
      <c r="AS51" s="30">
        <v>2</v>
      </c>
      <c r="AT51" s="30">
        <v>2.5</v>
      </c>
      <c r="AU51" s="30">
        <v>0.5</v>
      </c>
      <c r="AV51" s="30">
        <v>0</v>
      </c>
      <c r="AW51" s="30">
        <v>0.4</v>
      </c>
      <c r="AX51" s="30">
        <v>0.5</v>
      </c>
      <c r="AY51" s="30">
        <v>0.1</v>
      </c>
      <c r="AZ51" s="30">
        <v>0</v>
      </c>
      <c r="BA51" s="27">
        <v>0.89</v>
      </c>
      <c r="BB51" s="27">
        <v>3.44</v>
      </c>
      <c r="BC51" s="27">
        <v>2.5499999999999998</v>
      </c>
      <c r="BD51" s="27">
        <v>2.6270833333333332</v>
      </c>
    </row>
    <row r="52" spans="1:56" x14ac:dyDescent="0.3">
      <c r="A52" s="2" t="s">
        <v>43</v>
      </c>
      <c r="B52" s="15" t="s">
        <v>743</v>
      </c>
      <c r="C52" s="15"/>
      <c r="D52" s="2"/>
      <c r="E52" s="2"/>
      <c r="F52" s="2">
        <v>4.07</v>
      </c>
      <c r="G52" s="2" t="s">
        <v>36</v>
      </c>
      <c r="H52" s="11" t="s">
        <v>572</v>
      </c>
      <c r="I52">
        <v>-1</v>
      </c>
      <c r="J52" s="2"/>
      <c r="K52">
        <v>2.623684210526315</v>
      </c>
      <c r="L52">
        <v>5.9521582263157891</v>
      </c>
      <c r="M52" s="2"/>
      <c r="N52" s="2"/>
      <c r="O52" s="25">
        <v>1</v>
      </c>
      <c r="P52" s="2"/>
      <c r="Q52" s="2"/>
      <c r="R52" s="2"/>
      <c r="S52" s="2"/>
      <c r="T52" s="25">
        <v>9.9321903099999993</v>
      </c>
      <c r="U52" s="25">
        <v>9.9321903099999993</v>
      </c>
      <c r="V52" s="25">
        <v>9.9321899499999997</v>
      </c>
      <c r="W52" s="2"/>
      <c r="X52" s="2"/>
      <c r="Y52" s="2" t="s">
        <v>474</v>
      </c>
      <c r="Z52" s="2"/>
      <c r="AA52" s="2">
        <v>1</v>
      </c>
      <c r="AB52" s="2" t="s">
        <v>474</v>
      </c>
      <c r="AC52" s="2"/>
      <c r="AD52" s="2"/>
      <c r="AE52" s="2"/>
      <c r="AF52" s="2"/>
      <c r="AG52" s="2"/>
      <c r="AH52" s="2">
        <v>1</v>
      </c>
      <c r="AI52" s="2"/>
      <c r="AJ52" s="2"/>
      <c r="AK52" s="2"/>
      <c r="AL52">
        <v>1</v>
      </c>
      <c r="AP52">
        <v>24</v>
      </c>
      <c r="AQ52" s="23">
        <v>275.17611786249188</v>
      </c>
      <c r="AR52" s="23">
        <v>8.7216871094871057E-2</v>
      </c>
      <c r="AS52" s="30">
        <v>1.8421052631578949</v>
      </c>
      <c r="AT52" s="30">
        <v>2.5263157894736841</v>
      </c>
      <c r="AU52" s="30">
        <v>0.68421052631578949</v>
      </c>
      <c r="AV52" s="30">
        <v>0</v>
      </c>
      <c r="AW52" s="30">
        <v>0.36458333333333343</v>
      </c>
      <c r="AX52" s="30">
        <v>0.5</v>
      </c>
      <c r="AY52" s="30">
        <v>0.13541666666666671</v>
      </c>
      <c r="AZ52" s="30">
        <v>0</v>
      </c>
      <c r="BA52" s="27">
        <v>0.89</v>
      </c>
      <c r="BB52" s="27">
        <v>3.44</v>
      </c>
      <c r="BC52" s="27">
        <v>2.5499999999999998</v>
      </c>
      <c r="BD52" s="27">
        <v>2.6236842105263158</v>
      </c>
    </row>
    <row r="53" spans="1:56" x14ac:dyDescent="0.3">
      <c r="A53" s="2" t="s">
        <v>37</v>
      </c>
      <c r="B53" s="15" t="s">
        <v>737</v>
      </c>
      <c r="C53" s="15"/>
      <c r="D53" s="2"/>
      <c r="E53" s="2"/>
      <c r="F53" s="2">
        <v>4.04</v>
      </c>
      <c r="G53" s="2" t="s">
        <v>36</v>
      </c>
      <c r="H53" s="11" t="s">
        <v>568</v>
      </c>
      <c r="I53" t="s">
        <v>649</v>
      </c>
      <c r="J53" s="2"/>
      <c r="K53">
        <v>2.614583333333333</v>
      </c>
      <c r="L53">
        <v>5.9505645781250003</v>
      </c>
      <c r="M53" s="2"/>
      <c r="N53" s="2"/>
      <c r="O53" s="25">
        <v>1</v>
      </c>
      <c r="P53" s="2"/>
      <c r="Q53" s="2"/>
      <c r="R53" s="2"/>
      <c r="S53" s="2"/>
      <c r="T53" s="25">
        <v>5.7458564399999998</v>
      </c>
      <c r="U53" s="25">
        <v>5.7458564399999998</v>
      </c>
      <c r="V53" s="25">
        <v>11.67169612</v>
      </c>
      <c r="W53" s="2"/>
      <c r="X53" s="2"/>
      <c r="Y53" s="2" t="s">
        <v>474</v>
      </c>
      <c r="Z53" s="2"/>
      <c r="AA53" s="2">
        <v>1</v>
      </c>
      <c r="AB53" s="2" t="s">
        <v>474</v>
      </c>
      <c r="AC53" s="2"/>
      <c r="AD53" s="2"/>
      <c r="AE53" s="2"/>
      <c r="AF53" s="2"/>
      <c r="AG53" s="2"/>
      <c r="AH53" s="2"/>
      <c r="AI53" s="2"/>
      <c r="AJ53" s="2"/>
      <c r="AK53" s="2"/>
      <c r="AP53">
        <v>30</v>
      </c>
      <c r="AQ53" s="23">
        <v>333.30247418302179</v>
      </c>
      <c r="AR53" s="23">
        <v>9.0008332742008132E-2</v>
      </c>
      <c r="AS53" s="30">
        <v>1.833333333333333</v>
      </c>
      <c r="AT53" s="30">
        <v>2.5</v>
      </c>
      <c r="AU53" s="30">
        <v>0.66666666666666663</v>
      </c>
      <c r="AV53" s="30">
        <v>0</v>
      </c>
      <c r="AW53" s="30">
        <v>0.36666666666666659</v>
      </c>
      <c r="AX53" s="30">
        <v>0.5</v>
      </c>
      <c r="AY53" s="30">
        <v>0.1333333333333333</v>
      </c>
      <c r="AZ53" s="30">
        <v>0</v>
      </c>
      <c r="BA53" s="27">
        <v>0.95</v>
      </c>
      <c r="BB53" s="27">
        <v>3.44</v>
      </c>
      <c r="BC53" s="27">
        <v>2.4900000000000002</v>
      </c>
      <c r="BD53" s="27">
        <v>2.614583333333333</v>
      </c>
    </row>
    <row r="54" spans="1:56" x14ac:dyDescent="0.3">
      <c r="A54" s="2" t="s">
        <v>38</v>
      </c>
      <c r="B54" s="15" t="s">
        <v>738</v>
      </c>
      <c r="C54" s="15"/>
      <c r="D54" s="2"/>
      <c r="E54" s="2"/>
      <c r="F54" s="2">
        <v>3.87</v>
      </c>
      <c r="G54" s="2" t="s">
        <v>36</v>
      </c>
      <c r="H54" s="11" t="s">
        <v>569</v>
      </c>
      <c r="I54" t="s">
        <v>650</v>
      </c>
      <c r="J54" s="2"/>
      <c r="K54">
        <v>2.6020833333333329</v>
      </c>
      <c r="L54">
        <v>5.9098726145833336</v>
      </c>
      <c r="M54" s="2"/>
      <c r="N54" s="2"/>
      <c r="O54" s="25">
        <v>1</v>
      </c>
      <c r="P54" s="2"/>
      <c r="Q54" s="2"/>
      <c r="R54" s="2"/>
      <c r="S54" s="2"/>
      <c r="T54" s="25">
        <v>5.8532381300000003</v>
      </c>
      <c r="U54" s="25">
        <v>5.8532371599999999</v>
      </c>
      <c r="V54" s="25">
        <v>11.912811489999999</v>
      </c>
      <c r="W54" s="2"/>
      <c r="X54" s="2"/>
      <c r="Y54" s="2" t="s">
        <v>474</v>
      </c>
      <c r="Z54" s="2"/>
      <c r="AA54" s="2">
        <v>1</v>
      </c>
      <c r="AB54" s="2" t="s">
        <v>474</v>
      </c>
      <c r="AC54" s="2"/>
      <c r="AD54" s="2"/>
      <c r="AE54" s="2"/>
      <c r="AF54" s="2"/>
      <c r="AG54" s="2"/>
      <c r="AH54" s="2"/>
      <c r="AI54" s="2"/>
      <c r="AJ54" s="2"/>
      <c r="AK54" s="2"/>
      <c r="AP54">
        <v>30</v>
      </c>
      <c r="AQ54" s="23">
        <v>353.45760058531442</v>
      </c>
      <c r="AR54" s="23">
        <v>8.487580957467307E-2</v>
      </c>
      <c r="AS54" s="30">
        <v>1.833333333333333</v>
      </c>
      <c r="AT54" s="30">
        <v>2.5</v>
      </c>
      <c r="AU54" s="30">
        <v>0.66666666666666663</v>
      </c>
      <c r="AV54" s="30">
        <v>0</v>
      </c>
      <c r="AW54" s="30">
        <v>0.36666666666666659</v>
      </c>
      <c r="AX54" s="30">
        <v>0.5</v>
      </c>
      <c r="AY54" s="30">
        <v>0.1333333333333333</v>
      </c>
      <c r="AZ54" s="30">
        <v>0</v>
      </c>
      <c r="BA54" s="27">
        <v>0.89</v>
      </c>
      <c r="BB54" s="27">
        <v>3.44</v>
      </c>
      <c r="BC54" s="27">
        <v>2.5499999999999998</v>
      </c>
      <c r="BD54" s="27">
        <v>2.6020833333333329</v>
      </c>
    </row>
    <row r="55" spans="1:56" x14ac:dyDescent="0.3">
      <c r="A55" s="2" t="s">
        <v>44</v>
      </c>
      <c r="B55" s="15" t="s">
        <v>744</v>
      </c>
      <c r="C55" s="15"/>
      <c r="D55" s="2"/>
      <c r="E55" s="2"/>
      <c r="F55" s="2">
        <v>3.4</v>
      </c>
      <c r="G55" s="2" t="s">
        <v>36</v>
      </c>
      <c r="H55" s="11" t="s">
        <v>573</v>
      </c>
      <c r="I55">
        <v>-1</v>
      </c>
      <c r="J55" s="2"/>
      <c r="K55">
        <v>2.521176470588236</v>
      </c>
      <c r="L55">
        <v>5.6898745917647062</v>
      </c>
      <c r="M55" s="2"/>
      <c r="N55" s="2"/>
      <c r="O55" s="25">
        <v>1</v>
      </c>
      <c r="P55" s="2"/>
      <c r="Q55" s="2"/>
      <c r="R55" s="2"/>
      <c r="S55" s="2"/>
      <c r="T55" s="25">
        <v>15.28115725</v>
      </c>
      <c r="U55" s="25">
        <v>15.28115725</v>
      </c>
      <c r="V55" s="25">
        <v>15.28115725</v>
      </c>
      <c r="W55" s="2"/>
      <c r="X55" s="2"/>
      <c r="Y55" s="2" t="s">
        <v>474</v>
      </c>
      <c r="Z55" s="2"/>
      <c r="AA55" s="2">
        <v>1</v>
      </c>
      <c r="AB55" s="2" t="s">
        <v>474</v>
      </c>
      <c r="AC55" s="2"/>
      <c r="AD55" s="2"/>
      <c r="AE55" s="2"/>
      <c r="AF55" s="2"/>
      <c r="AG55" s="2"/>
      <c r="AH55" s="2"/>
      <c r="AI55" s="2"/>
      <c r="AJ55" s="2"/>
      <c r="AK55" s="2"/>
      <c r="AP55">
        <v>20</v>
      </c>
      <c r="AQ55" s="23">
        <v>229.90248606119221</v>
      </c>
      <c r="AR55" s="23">
        <v>8.6993404650164072E-2</v>
      </c>
      <c r="AS55" s="30">
        <v>1.882352941176471</v>
      </c>
      <c r="AT55" s="30">
        <v>2.3529411764705879</v>
      </c>
      <c r="AU55" s="30">
        <v>0.47058823529411759</v>
      </c>
      <c r="AV55" s="30">
        <v>0</v>
      </c>
      <c r="AW55" s="30">
        <v>0.4</v>
      </c>
      <c r="AX55" s="30">
        <v>0.5</v>
      </c>
      <c r="AY55" s="30">
        <v>9.9999999999999992E-2</v>
      </c>
      <c r="AZ55" s="30">
        <v>0</v>
      </c>
      <c r="BA55" s="27">
        <v>0.82</v>
      </c>
      <c r="BB55" s="27">
        <v>3.44</v>
      </c>
      <c r="BC55" s="27">
        <v>2.62</v>
      </c>
      <c r="BD55" s="27">
        <v>2.5211764705882351</v>
      </c>
    </row>
    <row r="56" spans="1:56" x14ac:dyDescent="0.3">
      <c r="A56" s="2" t="s">
        <v>34</v>
      </c>
      <c r="B56" s="15" t="s">
        <v>735</v>
      </c>
      <c r="C56" s="15"/>
      <c r="D56" s="2"/>
      <c r="E56" s="2"/>
      <c r="F56" s="2">
        <v>3.2</v>
      </c>
      <c r="G56" s="2" t="s">
        <v>36</v>
      </c>
      <c r="H56" s="11" t="s">
        <v>566</v>
      </c>
      <c r="I56" t="s">
        <v>647</v>
      </c>
      <c r="J56" s="2"/>
      <c r="K56">
        <v>2.500833333333333</v>
      </c>
      <c r="L56">
        <v>5.6917605187500007</v>
      </c>
      <c r="M56" s="2"/>
      <c r="N56" s="2"/>
      <c r="O56" s="25">
        <v>1</v>
      </c>
      <c r="P56" s="2"/>
      <c r="Q56" s="2"/>
      <c r="R56" s="2"/>
      <c r="S56" s="2"/>
      <c r="T56" s="25">
        <v>3.9086759899999999</v>
      </c>
      <c r="U56" s="25">
        <v>3.908676100000001</v>
      </c>
      <c r="V56" s="25">
        <v>10.552604730000001</v>
      </c>
      <c r="W56" s="2"/>
      <c r="X56" s="2"/>
      <c r="Y56" s="2" t="s">
        <v>474</v>
      </c>
      <c r="Z56" s="2"/>
      <c r="AA56" s="2">
        <v>1</v>
      </c>
      <c r="AB56" s="2" t="s">
        <v>474</v>
      </c>
      <c r="AC56" s="2"/>
      <c r="AD56" s="2"/>
      <c r="AE56" s="2"/>
      <c r="AF56" s="2"/>
      <c r="AG56" s="2"/>
      <c r="AH56" s="2"/>
      <c r="AI56" s="2"/>
      <c r="AJ56" s="2"/>
      <c r="AK56" s="2"/>
      <c r="AP56">
        <v>14</v>
      </c>
      <c r="AQ56" s="23">
        <v>155.59136328639269</v>
      </c>
      <c r="AR56" s="23">
        <v>8.9979287437893268E-2</v>
      </c>
      <c r="AS56" s="30">
        <v>2</v>
      </c>
      <c r="AT56" s="30">
        <v>2.333333333333333</v>
      </c>
      <c r="AU56" s="30">
        <v>0.33333333333333331</v>
      </c>
      <c r="AV56" s="30">
        <v>0</v>
      </c>
      <c r="AW56" s="30">
        <v>0.42857142857142849</v>
      </c>
      <c r="AX56" s="30">
        <v>0.5</v>
      </c>
      <c r="AY56" s="30">
        <v>7.1428571428571425E-2</v>
      </c>
      <c r="AZ56" s="30">
        <v>0</v>
      </c>
      <c r="BA56" s="27">
        <v>0.95</v>
      </c>
      <c r="BB56" s="27">
        <v>3.44</v>
      </c>
      <c r="BC56" s="27">
        <v>2.4900000000000002</v>
      </c>
      <c r="BD56" s="27">
        <v>2.500833333333333</v>
      </c>
    </row>
    <row r="57" spans="1:56" x14ac:dyDescent="0.3">
      <c r="A57" s="2" t="s">
        <v>45</v>
      </c>
      <c r="B57" s="15" t="s">
        <v>745</v>
      </c>
      <c r="C57" s="15"/>
      <c r="D57" s="2"/>
      <c r="E57" s="2"/>
      <c r="F57" s="2">
        <v>3.3</v>
      </c>
      <c r="G57" s="2" t="s">
        <v>36</v>
      </c>
      <c r="H57" s="11" t="s">
        <v>574</v>
      </c>
      <c r="I57">
        <v>-1</v>
      </c>
      <c r="J57" s="2"/>
      <c r="K57">
        <v>2.5188235294117649</v>
      </c>
      <c r="L57">
        <v>5.720303876470588</v>
      </c>
      <c r="M57" s="2"/>
      <c r="N57" s="2"/>
      <c r="O57" s="25">
        <v>1</v>
      </c>
      <c r="P57" s="2"/>
      <c r="Q57" s="2"/>
      <c r="R57" s="2"/>
      <c r="S57" s="2"/>
      <c r="T57" s="25">
        <v>3.91068857</v>
      </c>
      <c r="U57" s="25">
        <v>3.9106874500000002</v>
      </c>
      <c r="V57" s="25">
        <v>14.360376649999999</v>
      </c>
      <c r="W57" s="2"/>
      <c r="X57" s="2"/>
      <c r="Y57" s="2" t="s">
        <v>474</v>
      </c>
      <c r="Z57" s="2"/>
      <c r="AA57" s="2">
        <v>1</v>
      </c>
      <c r="AB57" s="2" t="s">
        <v>474</v>
      </c>
      <c r="AC57" s="2"/>
      <c r="AD57" s="2"/>
      <c r="AE57" s="2"/>
      <c r="AF57" s="2"/>
      <c r="AG57" s="2"/>
      <c r="AH57" s="2"/>
      <c r="AI57" s="2"/>
      <c r="AJ57" s="2"/>
      <c r="AK57" s="2"/>
      <c r="AP57">
        <v>20</v>
      </c>
      <c r="AQ57" s="23">
        <v>215.5098899352688</v>
      </c>
      <c r="AR57" s="23">
        <v>9.2803165580972902E-2</v>
      </c>
      <c r="AS57" s="30">
        <v>2</v>
      </c>
      <c r="AT57" s="30">
        <v>2.3529411764705879</v>
      </c>
      <c r="AU57" s="30">
        <v>0.35294117647058831</v>
      </c>
      <c r="AV57" s="30">
        <v>0</v>
      </c>
      <c r="AW57" s="30">
        <v>0.42499999999999999</v>
      </c>
      <c r="AX57" s="30">
        <v>0.5</v>
      </c>
      <c r="AY57" s="30">
        <v>7.4999999999999997E-2</v>
      </c>
      <c r="AZ57" s="30">
        <v>0</v>
      </c>
      <c r="BA57" s="27">
        <v>0.95</v>
      </c>
      <c r="BB57" s="27">
        <v>3.44</v>
      </c>
      <c r="BC57" s="27">
        <v>2.4900000000000002</v>
      </c>
      <c r="BD57" s="27">
        <v>2.518823529411764</v>
      </c>
    </row>
    <row r="58" spans="1:56" x14ac:dyDescent="0.3">
      <c r="A58" s="2" t="s">
        <v>46</v>
      </c>
      <c r="B58" s="15" t="s">
        <v>746</v>
      </c>
      <c r="C58" s="15"/>
      <c r="D58" s="2"/>
      <c r="E58" s="2"/>
      <c r="F58" s="2">
        <v>3.8</v>
      </c>
      <c r="G58" s="2" t="s">
        <v>36</v>
      </c>
      <c r="H58" s="11" t="s">
        <v>575</v>
      </c>
      <c r="I58" t="s">
        <v>653</v>
      </c>
      <c r="J58" s="2"/>
      <c r="K58">
        <v>2.669090909090909</v>
      </c>
      <c r="L58">
        <v>5.9831974772727277</v>
      </c>
      <c r="M58" s="2"/>
      <c r="N58" s="2"/>
      <c r="O58" s="25">
        <v>2</v>
      </c>
      <c r="P58" s="2"/>
      <c r="Q58" s="2"/>
      <c r="R58" s="2"/>
      <c r="S58" s="2"/>
      <c r="T58" s="25">
        <v>7.41544296</v>
      </c>
      <c r="U58" s="25">
        <v>7.4154429599999991</v>
      </c>
      <c r="V58" s="25">
        <v>7.41544296</v>
      </c>
      <c r="W58" s="2"/>
      <c r="X58" s="2"/>
      <c r="Y58" s="2" t="s">
        <v>474</v>
      </c>
      <c r="Z58" s="2"/>
      <c r="AA58" s="2">
        <v>1</v>
      </c>
      <c r="AB58" s="2" t="s">
        <v>474</v>
      </c>
      <c r="AC58" s="2"/>
      <c r="AD58" s="2"/>
      <c r="AE58" s="2"/>
      <c r="AF58" s="2"/>
      <c r="AG58" s="2"/>
      <c r="AH58" s="2"/>
      <c r="AI58" s="2"/>
      <c r="AJ58" s="2"/>
      <c r="AK58" s="2"/>
      <c r="AP58">
        <v>14</v>
      </c>
      <c r="AQ58" s="23">
        <v>288.33429290182369</v>
      </c>
      <c r="AR58" s="23">
        <v>9.7109503410799117E-2</v>
      </c>
      <c r="AS58" s="30">
        <v>2</v>
      </c>
      <c r="AT58" s="30">
        <v>2.545454545454545</v>
      </c>
      <c r="AU58" s="30">
        <v>0.54545454545454541</v>
      </c>
      <c r="AV58" s="30">
        <v>0</v>
      </c>
      <c r="AW58" s="30">
        <v>0.39285714285714279</v>
      </c>
      <c r="AX58" s="30">
        <v>0.5</v>
      </c>
      <c r="AY58" s="30">
        <v>0.1071428571428571</v>
      </c>
      <c r="AZ58" s="30">
        <v>0</v>
      </c>
      <c r="BA58" s="27">
        <v>1.1000000000000001</v>
      </c>
      <c r="BB58" s="27">
        <v>3.44</v>
      </c>
      <c r="BC58" s="27">
        <v>2.34</v>
      </c>
      <c r="BD58" s="27">
        <v>2.669090909090909</v>
      </c>
    </row>
    <row r="59" spans="1:56" x14ac:dyDescent="0.3">
      <c r="A59" s="2" t="s">
        <v>47</v>
      </c>
      <c r="B59" s="15" t="s">
        <v>747</v>
      </c>
      <c r="C59" s="15"/>
      <c r="D59" s="2"/>
      <c r="E59" s="2"/>
      <c r="F59" s="2">
        <v>3.8</v>
      </c>
      <c r="G59" s="2" t="s">
        <v>36</v>
      </c>
      <c r="H59" s="11">
        <v>-1</v>
      </c>
      <c r="I59">
        <v>-1</v>
      </c>
      <c r="J59" s="2"/>
      <c r="K59">
        <v>2.6511111111111112</v>
      </c>
      <c r="L59">
        <v>5.9544359512962952</v>
      </c>
      <c r="M59" s="2"/>
      <c r="N59" s="2"/>
      <c r="O59" s="25">
        <v>0</v>
      </c>
      <c r="P59" s="2"/>
      <c r="Q59" s="2"/>
      <c r="R59" s="2"/>
      <c r="S59" s="2"/>
      <c r="T59" s="25">
        <v>0</v>
      </c>
      <c r="U59" s="25"/>
      <c r="V59" s="25"/>
      <c r="W59" s="2"/>
      <c r="X59" s="2"/>
      <c r="Y59" s="2" t="s">
        <v>474</v>
      </c>
      <c r="Z59" s="2"/>
      <c r="AA59" s="2">
        <v>1</v>
      </c>
      <c r="AB59" s="2" t="s">
        <v>474</v>
      </c>
      <c r="AC59" s="2"/>
      <c r="AD59" s="2"/>
      <c r="AE59" s="2"/>
      <c r="AF59" s="2"/>
      <c r="AG59" s="2"/>
      <c r="AH59" s="2"/>
      <c r="AI59" s="2"/>
      <c r="AJ59" s="2"/>
      <c r="AK59" s="2"/>
      <c r="AP59">
        <v>34</v>
      </c>
      <c r="AQ59" s="23">
        <v>0</v>
      </c>
      <c r="AR59" s="23"/>
      <c r="AS59" s="30">
        <v>2</v>
      </c>
      <c r="AT59" s="30">
        <v>2.518518518518519</v>
      </c>
      <c r="AU59" s="30">
        <v>0.51851851851851849</v>
      </c>
      <c r="AV59" s="30">
        <v>0</v>
      </c>
      <c r="AW59" s="30">
        <v>0.39705882352941169</v>
      </c>
      <c r="AX59" s="30">
        <v>0.5</v>
      </c>
      <c r="AY59" s="30">
        <v>0.1029411764705882</v>
      </c>
      <c r="AZ59" s="30">
        <v>0</v>
      </c>
      <c r="BA59" s="27">
        <v>1</v>
      </c>
      <c r="BB59" s="27">
        <v>3.44</v>
      </c>
      <c r="BC59" s="27">
        <v>2.44</v>
      </c>
      <c r="BD59" s="27">
        <v>2.6511111111111112</v>
      </c>
    </row>
    <row r="60" spans="1:56" x14ac:dyDescent="0.3">
      <c r="A60" s="2" t="s">
        <v>40</v>
      </c>
      <c r="B60" s="15" t="s">
        <v>740</v>
      </c>
      <c r="C60" s="15"/>
      <c r="D60" s="2"/>
      <c r="E60" s="2"/>
      <c r="F60" s="2">
        <v>3.85</v>
      </c>
      <c r="G60" s="2" t="s">
        <v>36</v>
      </c>
      <c r="H60" s="11" t="s">
        <v>570</v>
      </c>
      <c r="I60" t="s">
        <v>651</v>
      </c>
      <c r="J60" s="2"/>
      <c r="K60">
        <v>2.6270833333333332</v>
      </c>
      <c r="L60">
        <v>5.9103362479166668</v>
      </c>
      <c r="M60" s="2"/>
      <c r="N60" s="2"/>
      <c r="O60" s="25">
        <v>2</v>
      </c>
      <c r="P60" s="2"/>
      <c r="Q60" s="2"/>
      <c r="R60" s="2"/>
      <c r="S60" s="2"/>
      <c r="T60" s="25">
        <v>5.6269875200000001</v>
      </c>
      <c r="U60" s="25">
        <v>5.6269875200000001</v>
      </c>
      <c r="V60" s="25">
        <v>22.749475</v>
      </c>
      <c r="W60" s="2"/>
      <c r="X60" s="2"/>
      <c r="Y60" s="2" t="s">
        <v>474</v>
      </c>
      <c r="Z60" s="2"/>
      <c r="AA60" s="2">
        <v>1</v>
      </c>
      <c r="AB60" s="2" t="s">
        <v>474</v>
      </c>
      <c r="AC60" s="2"/>
      <c r="AD60" s="2"/>
      <c r="AE60" s="2"/>
      <c r="AF60" s="2"/>
      <c r="AG60" s="2"/>
      <c r="AH60" s="2"/>
      <c r="AI60" s="2"/>
      <c r="AJ60" s="2"/>
      <c r="AK60" s="2"/>
      <c r="AP60">
        <v>30</v>
      </c>
      <c r="AQ60" s="23">
        <v>623.81230762201892</v>
      </c>
      <c r="AR60" s="23">
        <v>9.6182776881592519E-2</v>
      </c>
      <c r="AS60" s="30">
        <v>2</v>
      </c>
      <c r="AT60" s="30">
        <v>2.5</v>
      </c>
      <c r="AU60" s="30">
        <v>0.5</v>
      </c>
      <c r="AV60" s="30">
        <v>0</v>
      </c>
      <c r="AW60" s="30">
        <v>0.4</v>
      </c>
      <c r="AX60" s="30">
        <v>0.5</v>
      </c>
      <c r="AY60" s="30">
        <v>0.1</v>
      </c>
      <c r="AZ60" s="30">
        <v>0</v>
      </c>
      <c r="BA60" s="27">
        <v>0.89</v>
      </c>
      <c r="BB60" s="27">
        <v>3.44</v>
      </c>
      <c r="BC60" s="27">
        <v>2.5499999999999998</v>
      </c>
      <c r="BD60" s="27">
        <v>2.6270833333333332</v>
      </c>
    </row>
    <row r="61" spans="1:56" x14ac:dyDescent="0.3">
      <c r="A61" s="2" t="s">
        <v>48</v>
      </c>
      <c r="B61" s="15" t="s">
        <v>748</v>
      </c>
      <c r="C61" s="15"/>
      <c r="D61" s="2"/>
      <c r="E61" s="2"/>
      <c r="F61" s="2">
        <v>4.3</v>
      </c>
      <c r="G61" s="2" t="s">
        <v>36</v>
      </c>
      <c r="H61" s="11" t="s">
        <v>576</v>
      </c>
      <c r="I61" t="s">
        <v>654</v>
      </c>
      <c r="J61" s="2"/>
      <c r="K61">
        <v>2.6618181818181821</v>
      </c>
      <c r="L61">
        <v>6.0537295018181814</v>
      </c>
      <c r="M61" s="2"/>
      <c r="N61" s="2"/>
      <c r="O61" s="25">
        <v>2</v>
      </c>
      <c r="P61" s="2"/>
      <c r="Q61" s="2"/>
      <c r="R61" s="2"/>
      <c r="S61" s="2"/>
      <c r="T61" s="25">
        <v>7.4836094600000003</v>
      </c>
      <c r="U61" s="25">
        <v>7.4836094600000003</v>
      </c>
      <c r="V61" s="25">
        <v>7.4836094600000003</v>
      </c>
      <c r="W61" s="2"/>
      <c r="X61" s="2"/>
      <c r="Y61" s="2" t="s">
        <v>474</v>
      </c>
      <c r="Z61" s="2"/>
      <c r="AA61" s="2">
        <v>1</v>
      </c>
      <c r="AB61" s="2" t="s">
        <v>474</v>
      </c>
      <c r="AC61" s="2"/>
      <c r="AD61" s="2"/>
      <c r="AE61" s="2"/>
      <c r="AF61" s="2"/>
      <c r="AG61" s="2"/>
      <c r="AH61" s="2"/>
      <c r="AI61" s="2"/>
      <c r="AJ61" s="2"/>
      <c r="AK61" s="2"/>
      <c r="AP61">
        <v>14</v>
      </c>
      <c r="AQ61" s="23">
        <v>296.35915518228359</v>
      </c>
      <c r="AR61" s="23">
        <v>9.4479956196318104E-2</v>
      </c>
      <c r="AS61" s="30">
        <v>1.8181818181818179</v>
      </c>
      <c r="AT61" s="30">
        <v>2.545454545454545</v>
      </c>
      <c r="AU61" s="30">
        <v>0.72727272727272729</v>
      </c>
      <c r="AV61" s="30">
        <v>0</v>
      </c>
      <c r="AW61" s="30">
        <v>0.35714285714285721</v>
      </c>
      <c r="AX61" s="30">
        <v>0.5</v>
      </c>
      <c r="AY61" s="30">
        <v>0.1428571428571429</v>
      </c>
      <c r="AZ61" s="30">
        <v>0</v>
      </c>
      <c r="BA61" s="27">
        <v>1</v>
      </c>
      <c r="BB61" s="27">
        <v>3.44</v>
      </c>
      <c r="BC61" s="27">
        <v>2.44</v>
      </c>
      <c r="BD61" s="27">
        <v>2.6618181818181821</v>
      </c>
    </row>
    <row r="62" spans="1:56" x14ac:dyDescent="0.3">
      <c r="A62" s="2" t="s">
        <v>49</v>
      </c>
      <c r="B62" s="15" t="s">
        <v>749</v>
      </c>
      <c r="C62" s="15"/>
      <c r="D62" s="2"/>
      <c r="E62" s="2"/>
      <c r="F62" s="2">
        <v>4</v>
      </c>
      <c r="G62" s="2" t="s">
        <v>36</v>
      </c>
      <c r="H62" s="11" t="s">
        <v>577</v>
      </c>
      <c r="I62" t="s">
        <v>655</v>
      </c>
      <c r="J62" s="2"/>
      <c r="K62">
        <v>2.6527272727272728</v>
      </c>
      <c r="L62">
        <v>6.0182046818181814</v>
      </c>
      <c r="M62" s="2"/>
      <c r="N62" s="2"/>
      <c r="O62" s="25">
        <v>8</v>
      </c>
      <c r="P62" s="2"/>
      <c r="Q62" s="2"/>
      <c r="R62" s="2"/>
      <c r="S62" s="2"/>
      <c r="T62" s="25">
        <v>5.8017180100000001</v>
      </c>
      <c r="U62" s="25">
        <v>7.9756520899999996</v>
      </c>
      <c r="V62" s="25">
        <v>27.352093400000001</v>
      </c>
      <c r="W62" s="2"/>
      <c r="X62" s="2"/>
      <c r="Y62" s="2" t="s">
        <v>474</v>
      </c>
      <c r="Z62" s="2"/>
      <c r="AA62" s="2">
        <v>1</v>
      </c>
      <c r="AB62" s="2" t="s">
        <v>474</v>
      </c>
      <c r="AC62" s="2"/>
      <c r="AD62" s="2"/>
      <c r="AE62" s="2"/>
      <c r="AF62" s="2"/>
      <c r="AG62" s="2"/>
      <c r="AH62" s="2"/>
      <c r="AI62" s="2"/>
      <c r="AJ62" s="2"/>
      <c r="AK62" s="2"/>
      <c r="AP62">
        <v>14</v>
      </c>
      <c r="AQ62" s="23">
        <v>1265.6493143942739</v>
      </c>
      <c r="AR62" s="23">
        <v>8.8492127105210025E-2</v>
      </c>
      <c r="AS62" s="30">
        <v>1.8181818181818179</v>
      </c>
      <c r="AT62" s="30">
        <v>2.545454545454545</v>
      </c>
      <c r="AU62" s="30">
        <v>0.72727272727272729</v>
      </c>
      <c r="AV62" s="30">
        <v>0</v>
      </c>
      <c r="AW62" s="30">
        <v>0.35714285714285721</v>
      </c>
      <c r="AX62" s="30">
        <v>0.5</v>
      </c>
      <c r="AY62" s="30">
        <v>0.1428571428571429</v>
      </c>
      <c r="AZ62" s="30">
        <v>0</v>
      </c>
      <c r="BA62" s="27">
        <v>0.95</v>
      </c>
      <c r="BB62" s="27">
        <v>3.44</v>
      </c>
      <c r="BC62" s="27">
        <v>2.4900000000000002</v>
      </c>
      <c r="BD62" s="27">
        <v>2.6527272727272719</v>
      </c>
    </row>
    <row r="63" spans="1:56" x14ac:dyDescent="0.3">
      <c r="A63" s="2" t="s">
        <v>38</v>
      </c>
      <c r="B63" s="15" t="s">
        <v>738</v>
      </c>
      <c r="C63" s="15"/>
      <c r="D63" s="2"/>
      <c r="E63" s="2"/>
      <c r="F63" s="2">
        <v>3.91</v>
      </c>
      <c r="G63" s="2" t="s">
        <v>36</v>
      </c>
      <c r="H63" s="11" t="s">
        <v>569</v>
      </c>
      <c r="I63" t="s">
        <v>650</v>
      </c>
      <c r="J63" s="2"/>
      <c r="K63">
        <v>2.6020833333333329</v>
      </c>
      <c r="L63">
        <v>5.9098726145833336</v>
      </c>
      <c r="M63" s="2"/>
      <c r="N63" s="2"/>
      <c r="O63" s="25">
        <v>1</v>
      </c>
      <c r="P63" s="2"/>
      <c r="Q63" s="2"/>
      <c r="R63" s="2"/>
      <c r="S63" s="2"/>
      <c r="T63" s="25">
        <v>5.8532381300000003</v>
      </c>
      <c r="U63" s="25">
        <v>5.8532371599999999</v>
      </c>
      <c r="V63" s="25">
        <v>11.912811489999999</v>
      </c>
      <c r="W63" s="2"/>
      <c r="X63" s="2"/>
      <c r="Y63" s="2" t="s">
        <v>474</v>
      </c>
      <c r="Z63" s="2"/>
      <c r="AA63" s="2">
        <v>1</v>
      </c>
      <c r="AB63" s="2" t="s">
        <v>474</v>
      </c>
      <c r="AC63" s="2"/>
      <c r="AD63" s="2"/>
      <c r="AE63" s="2"/>
      <c r="AF63" s="2"/>
      <c r="AG63" s="2"/>
      <c r="AH63" s="2"/>
      <c r="AI63" s="2"/>
      <c r="AJ63" s="2"/>
      <c r="AK63" s="2"/>
      <c r="AP63">
        <v>30</v>
      </c>
      <c r="AQ63" s="23">
        <v>353.45760058531442</v>
      </c>
      <c r="AR63" s="23">
        <v>8.487580957467307E-2</v>
      </c>
      <c r="AS63" s="30">
        <v>1.833333333333333</v>
      </c>
      <c r="AT63" s="30">
        <v>2.5</v>
      </c>
      <c r="AU63" s="30">
        <v>0.66666666666666663</v>
      </c>
      <c r="AV63" s="30">
        <v>0</v>
      </c>
      <c r="AW63" s="30">
        <v>0.36666666666666659</v>
      </c>
      <c r="AX63" s="30">
        <v>0.5</v>
      </c>
      <c r="AY63" s="30">
        <v>0.1333333333333333</v>
      </c>
      <c r="AZ63" s="30">
        <v>0</v>
      </c>
      <c r="BA63" s="27">
        <v>0.89</v>
      </c>
      <c r="BB63" s="27">
        <v>3.44</v>
      </c>
      <c r="BC63" s="27">
        <v>2.5499999999999998</v>
      </c>
      <c r="BD63" s="27">
        <v>2.6020833333333329</v>
      </c>
    </row>
    <row r="64" spans="1:56" x14ac:dyDescent="0.3">
      <c r="A64" s="2" t="s">
        <v>51</v>
      </c>
      <c r="B64" s="15" t="s">
        <v>727</v>
      </c>
      <c r="C64" s="15"/>
      <c r="D64" s="2"/>
      <c r="E64" s="2"/>
      <c r="F64" s="2">
        <v>5.5</v>
      </c>
      <c r="G64" s="2" t="s">
        <v>52</v>
      </c>
      <c r="H64" s="11" t="s">
        <v>560</v>
      </c>
      <c r="I64" t="s">
        <v>641</v>
      </c>
      <c r="J64" s="2"/>
      <c r="K64">
        <v>2.7821428571428579</v>
      </c>
      <c r="L64">
        <v>6.2021612289285706</v>
      </c>
      <c r="M64" s="2"/>
      <c r="N64" s="2"/>
      <c r="O64" s="25">
        <v>1</v>
      </c>
      <c r="P64" s="2"/>
      <c r="Q64" s="2"/>
      <c r="R64" s="2"/>
      <c r="S64" s="2"/>
      <c r="T64" s="25">
        <v>12.88926011</v>
      </c>
      <c r="U64" s="25">
        <v>12.88926011</v>
      </c>
      <c r="V64" s="25">
        <v>12.88926011</v>
      </c>
      <c r="W64" s="2"/>
      <c r="X64" s="2">
        <v>1</v>
      </c>
      <c r="Y64" s="2" t="s">
        <v>474</v>
      </c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P64">
        <v>18</v>
      </c>
      <c r="AQ64" s="23">
        <v>195.03203980213701</v>
      </c>
      <c r="AR64" s="23">
        <v>9.2292528029042184E-2</v>
      </c>
      <c r="AS64" s="30">
        <v>2</v>
      </c>
      <c r="AT64" s="30">
        <v>3</v>
      </c>
      <c r="AU64" s="30">
        <v>1.857142857142857</v>
      </c>
      <c r="AV64" s="30">
        <v>4</v>
      </c>
      <c r="AW64" s="30">
        <v>0.18421052631578949</v>
      </c>
      <c r="AX64" s="30">
        <v>0.27631578947368418</v>
      </c>
      <c r="AY64" s="30">
        <v>0.1710526315789474</v>
      </c>
      <c r="AZ64" s="30">
        <v>0.36842105263157893</v>
      </c>
      <c r="BA64" s="27">
        <v>0.95</v>
      </c>
      <c r="BB64" s="27">
        <v>3.44</v>
      </c>
      <c r="BC64" s="27">
        <v>2.4900000000000002</v>
      </c>
      <c r="BD64" s="27">
        <v>2.782142857142857</v>
      </c>
    </row>
    <row r="65" spans="1:56" x14ac:dyDescent="0.3">
      <c r="A65" s="2" t="s">
        <v>53</v>
      </c>
      <c r="B65" s="15" t="s">
        <v>750</v>
      </c>
      <c r="C65" s="15"/>
      <c r="D65" s="2"/>
      <c r="E65" s="2"/>
      <c r="F65" s="2">
        <v>1.96</v>
      </c>
      <c r="G65" s="2" t="s">
        <v>54</v>
      </c>
      <c r="H65" s="11" t="s">
        <v>578</v>
      </c>
      <c r="I65">
        <v>-1</v>
      </c>
      <c r="J65" s="2"/>
      <c r="K65">
        <v>2.633</v>
      </c>
      <c r="L65">
        <v>5.9240260669999998</v>
      </c>
      <c r="M65" s="2"/>
      <c r="N65" s="2"/>
      <c r="O65" s="25">
        <v>1</v>
      </c>
      <c r="P65" s="2"/>
      <c r="Q65" s="2"/>
      <c r="R65" s="2"/>
      <c r="S65" s="2" t="s">
        <v>454</v>
      </c>
      <c r="T65" s="25">
        <v>5.6904349999999999</v>
      </c>
      <c r="U65" s="25">
        <v>5.6904349999999999</v>
      </c>
      <c r="V65" s="25">
        <v>4.0362910000000003</v>
      </c>
      <c r="W65" s="2"/>
      <c r="X65" s="2">
        <v>1</v>
      </c>
      <c r="Y65" s="2" t="s">
        <v>474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P65">
        <v>12</v>
      </c>
      <c r="AQ65" s="23">
        <v>130.69934266020451</v>
      </c>
      <c r="AR65" s="23">
        <v>9.1813774696617348E-2</v>
      </c>
      <c r="AS65" s="30">
        <v>2</v>
      </c>
      <c r="AT65" s="30">
        <v>2.6</v>
      </c>
      <c r="AU65" s="30">
        <v>1.6</v>
      </c>
      <c r="AV65" s="30">
        <v>0</v>
      </c>
      <c r="AW65" s="30">
        <v>0.32258064516129031</v>
      </c>
      <c r="AX65" s="30">
        <v>0.41935483870967738</v>
      </c>
      <c r="AY65" s="30">
        <v>0.25806451612903231</v>
      </c>
      <c r="AZ65" s="30">
        <v>0</v>
      </c>
      <c r="BA65" s="27">
        <v>0.95</v>
      </c>
      <c r="BB65" s="27">
        <v>3.44</v>
      </c>
      <c r="BC65" s="27">
        <v>2.4900000000000002</v>
      </c>
      <c r="BD65" s="27">
        <v>2.633</v>
      </c>
    </row>
    <row r="66" spans="1:56" x14ac:dyDescent="0.3">
      <c r="A66" s="2" t="s">
        <v>44</v>
      </c>
      <c r="B66" s="15" t="s">
        <v>744</v>
      </c>
      <c r="C66" s="15"/>
      <c r="D66" s="2"/>
      <c r="E66" s="2"/>
      <c r="F66" s="2">
        <v>3.63</v>
      </c>
      <c r="G66" s="2" t="s">
        <v>55</v>
      </c>
      <c r="H66" s="11" t="s">
        <v>573</v>
      </c>
      <c r="I66">
        <v>-1</v>
      </c>
      <c r="J66" s="2"/>
      <c r="K66">
        <v>2.521176470588236</v>
      </c>
      <c r="L66">
        <v>5.6898745917647062</v>
      </c>
      <c r="M66" s="2"/>
      <c r="N66" s="2"/>
      <c r="O66" s="25">
        <v>1</v>
      </c>
      <c r="P66" s="2">
        <v>3.8769</v>
      </c>
      <c r="Q66" s="2">
        <v>3.8769</v>
      </c>
      <c r="R66" s="2">
        <v>29.824000000000002</v>
      </c>
      <c r="S66" s="2" t="s">
        <v>450</v>
      </c>
      <c r="T66" s="25">
        <v>15.28115725</v>
      </c>
      <c r="U66" s="25">
        <v>15.28115725</v>
      </c>
      <c r="V66" s="25">
        <v>15.28115725</v>
      </c>
      <c r="W66" s="2">
        <v>1</v>
      </c>
      <c r="X66" s="2"/>
      <c r="Y66" s="2" t="s">
        <v>474</v>
      </c>
      <c r="Z66" s="2"/>
      <c r="AA66" s="2"/>
      <c r="AB66" s="2"/>
      <c r="AC66" s="2"/>
      <c r="AD66" s="2"/>
      <c r="AE66" s="2">
        <v>1</v>
      </c>
      <c r="AF66" s="2"/>
      <c r="AG66" s="2">
        <v>1</v>
      </c>
      <c r="AH66" s="2">
        <v>1</v>
      </c>
      <c r="AI66" s="2"/>
      <c r="AJ66" s="2"/>
      <c r="AK66" s="2"/>
      <c r="AL66">
        <v>1</v>
      </c>
      <c r="AP66">
        <v>20</v>
      </c>
      <c r="AQ66" s="23">
        <v>229.90248606119221</v>
      </c>
      <c r="AR66" s="23">
        <v>8.6993404650164072E-2</v>
      </c>
      <c r="AS66" s="30">
        <v>1.882352941176471</v>
      </c>
      <c r="AT66" s="30">
        <v>2.3529411764705879</v>
      </c>
      <c r="AU66" s="30">
        <v>0.47058823529411759</v>
      </c>
      <c r="AV66" s="30">
        <v>0</v>
      </c>
      <c r="AW66" s="30">
        <v>0.4</v>
      </c>
      <c r="AX66" s="30">
        <v>0.5</v>
      </c>
      <c r="AY66" s="30">
        <v>9.9999999999999992E-2</v>
      </c>
      <c r="AZ66" s="30">
        <v>0</v>
      </c>
      <c r="BA66" s="27">
        <v>0.82</v>
      </c>
      <c r="BB66" s="27">
        <v>3.44</v>
      </c>
      <c r="BC66" s="27">
        <v>2.62</v>
      </c>
      <c r="BD66" s="27">
        <v>2.5211764705882351</v>
      </c>
    </row>
    <row r="67" spans="1:56" x14ac:dyDescent="0.3">
      <c r="A67" s="2" t="s">
        <v>701</v>
      </c>
      <c r="B67" s="19" t="s">
        <v>921</v>
      </c>
      <c r="C67" s="15"/>
      <c r="D67" s="2"/>
      <c r="E67" s="2"/>
      <c r="F67" s="2">
        <v>2.67</v>
      </c>
      <c r="G67" s="2" t="s">
        <v>55</v>
      </c>
      <c r="H67" s="11">
        <v>-1</v>
      </c>
      <c r="I67">
        <v>-1</v>
      </c>
      <c r="J67" s="2"/>
      <c r="K67">
        <v>2.673474320241692</v>
      </c>
      <c r="L67">
        <v>6.086490604281928</v>
      </c>
      <c r="M67" s="2"/>
      <c r="N67" s="2"/>
      <c r="O67" s="25">
        <v>0</v>
      </c>
      <c r="P67" s="2">
        <v>3.8079999999999998</v>
      </c>
      <c r="Q67" s="2">
        <v>3.8079999999999998</v>
      </c>
      <c r="R67" s="2">
        <v>28.87</v>
      </c>
      <c r="S67" s="2" t="s">
        <v>450</v>
      </c>
      <c r="T67" s="25">
        <v>0</v>
      </c>
      <c r="U67" s="25"/>
      <c r="V67" s="25"/>
      <c r="W67" s="2">
        <v>1</v>
      </c>
      <c r="X67" s="2"/>
      <c r="Y67" s="2" t="s">
        <v>474</v>
      </c>
      <c r="Z67" s="2"/>
      <c r="AA67" s="2"/>
      <c r="AB67" s="2"/>
      <c r="AC67" s="2"/>
      <c r="AD67" s="2"/>
      <c r="AE67" s="2">
        <v>1</v>
      </c>
      <c r="AF67" s="2"/>
      <c r="AG67" s="2">
        <v>1</v>
      </c>
      <c r="AH67" s="2">
        <v>1</v>
      </c>
      <c r="AI67" s="2"/>
      <c r="AJ67" s="2"/>
      <c r="AK67" s="2"/>
      <c r="AL67">
        <v>1</v>
      </c>
      <c r="AP67">
        <v>20</v>
      </c>
      <c r="AQ67" s="23">
        <v>0</v>
      </c>
      <c r="AR67" s="23"/>
      <c r="AS67" s="30">
        <v>1.933534743202417</v>
      </c>
      <c r="AT67" s="30">
        <v>2.4712990936555901</v>
      </c>
      <c r="AU67" s="30">
        <v>0.75528700906344426</v>
      </c>
      <c r="AV67" s="30">
        <v>0</v>
      </c>
      <c r="AW67" s="30">
        <v>0.37470725995316168</v>
      </c>
      <c r="AX67" s="30">
        <v>0.47892271662763469</v>
      </c>
      <c r="AY67" s="30">
        <v>0.1463700234192038</v>
      </c>
      <c r="AZ67" s="30">
        <v>0</v>
      </c>
      <c r="BA67" s="27">
        <v>0.82</v>
      </c>
      <c r="BB67" s="27">
        <v>3.44</v>
      </c>
      <c r="BC67" s="27">
        <v>2.62</v>
      </c>
      <c r="BD67" s="27">
        <v>2.673474320241692</v>
      </c>
    </row>
    <row r="68" spans="1:56" x14ac:dyDescent="0.3">
      <c r="A68" s="2" t="s">
        <v>44</v>
      </c>
      <c r="B68" s="19" t="s">
        <v>744</v>
      </c>
      <c r="C68" s="15"/>
      <c r="D68" s="2" t="s">
        <v>700</v>
      </c>
      <c r="E68" s="2" t="s">
        <v>1096</v>
      </c>
      <c r="F68" s="2">
        <v>3.59</v>
      </c>
      <c r="G68" s="2" t="s">
        <v>55</v>
      </c>
      <c r="H68" s="11" t="s">
        <v>573</v>
      </c>
      <c r="I68">
        <v>-1</v>
      </c>
      <c r="J68" s="2"/>
      <c r="K68">
        <v>2.521176470588236</v>
      </c>
      <c r="L68">
        <v>5.6898745917647062</v>
      </c>
      <c r="M68" s="2"/>
      <c r="N68" s="2"/>
      <c r="O68" s="25">
        <v>1</v>
      </c>
      <c r="P68" s="2">
        <f xml:space="preserve"> 3.857</f>
        <v>3.8570000000000002</v>
      </c>
      <c r="Q68" s="2">
        <f xml:space="preserve"> 3.857</f>
        <v>3.8570000000000002</v>
      </c>
      <c r="R68" s="2">
        <v>14.692</v>
      </c>
      <c r="S68" s="2" t="s">
        <v>449</v>
      </c>
      <c r="T68" s="25">
        <v>15.28115725</v>
      </c>
      <c r="U68" s="25">
        <v>15.28115725</v>
      </c>
      <c r="V68" s="25">
        <v>15.28115725</v>
      </c>
      <c r="W68" s="2">
        <v>1</v>
      </c>
      <c r="X68" s="2"/>
      <c r="Y68" s="2" t="s">
        <v>474</v>
      </c>
      <c r="Z68" s="2"/>
      <c r="AA68" s="2"/>
      <c r="AB68" s="2"/>
      <c r="AC68" s="2"/>
      <c r="AD68" s="2"/>
      <c r="AE68" s="2">
        <v>1</v>
      </c>
      <c r="AF68" s="2"/>
      <c r="AG68" s="2">
        <v>1</v>
      </c>
      <c r="AH68" s="2">
        <v>1</v>
      </c>
      <c r="AI68" s="2"/>
      <c r="AJ68" s="2"/>
      <c r="AK68" s="2">
        <v>1</v>
      </c>
      <c r="AL68">
        <v>1</v>
      </c>
      <c r="AO68">
        <v>1</v>
      </c>
      <c r="AP68">
        <v>20</v>
      </c>
      <c r="AQ68" s="23">
        <v>229.90248606119221</v>
      </c>
      <c r="AR68" s="23">
        <v>8.6993404650164072E-2</v>
      </c>
      <c r="AS68" s="30">
        <v>1.882352941176471</v>
      </c>
      <c r="AT68" s="30">
        <v>2.3529411764705879</v>
      </c>
      <c r="AU68" s="30">
        <v>0.47058823529411759</v>
      </c>
      <c r="AV68" s="30">
        <v>0</v>
      </c>
      <c r="AW68" s="30">
        <v>0.4</v>
      </c>
      <c r="AX68" s="30">
        <v>0.5</v>
      </c>
      <c r="AY68" s="30">
        <v>9.9999999999999992E-2</v>
      </c>
      <c r="AZ68" s="30">
        <v>0</v>
      </c>
      <c r="BA68" s="27">
        <v>0.82</v>
      </c>
      <c r="BB68" s="27">
        <v>3.44</v>
      </c>
      <c r="BC68" s="27">
        <v>2.62</v>
      </c>
      <c r="BD68" s="27">
        <v>2.5211764705882351</v>
      </c>
    </row>
    <row r="69" spans="1:56" s="1" customFormat="1" x14ac:dyDescent="0.3">
      <c r="A69" s="2" t="s">
        <v>108</v>
      </c>
      <c r="B69" s="15" t="s">
        <v>751</v>
      </c>
      <c r="C69" s="15"/>
      <c r="D69" s="2"/>
      <c r="E69" s="2"/>
      <c r="F69" s="2">
        <v>3.55</v>
      </c>
      <c r="G69" s="2" t="s">
        <v>457</v>
      </c>
      <c r="H69" s="11" t="s">
        <v>579</v>
      </c>
      <c r="I69" t="s">
        <v>656</v>
      </c>
      <c r="J69" s="2"/>
      <c r="K69">
        <v>2.8410526315789468</v>
      </c>
      <c r="L69">
        <v>6.1729587136842099</v>
      </c>
      <c r="M69" s="2"/>
      <c r="N69" s="2"/>
      <c r="O69" s="25">
        <v>1</v>
      </c>
      <c r="P69" s="2">
        <f>5.45</f>
        <v>5.45</v>
      </c>
      <c r="Q69" s="2">
        <v>5.4059999999999997</v>
      </c>
      <c r="R69" s="2">
        <v>32.832000000000001</v>
      </c>
      <c r="S69" s="2"/>
      <c r="T69" s="25">
        <v>3.86469438</v>
      </c>
      <c r="U69" s="25">
        <v>3.86469438</v>
      </c>
      <c r="V69" s="25">
        <v>16.978874730000001</v>
      </c>
      <c r="W69" s="2">
        <v>1</v>
      </c>
      <c r="X69" s="2"/>
      <c r="Y69" s="2" t="s">
        <v>474</v>
      </c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P69">
        <v>24</v>
      </c>
      <c r="AQ69" s="23">
        <v>251.01098912285789</v>
      </c>
      <c r="AR69" s="23">
        <v>9.5613343797681868E-2</v>
      </c>
      <c r="AS69" s="30">
        <v>2</v>
      </c>
      <c r="AT69" s="30">
        <v>3.1578947368421049</v>
      </c>
      <c r="AU69" s="30">
        <v>2.4210526315789469</v>
      </c>
      <c r="AV69" s="30">
        <v>2.947368421052631</v>
      </c>
      <c r="AW69" s="30">
        <v>0.19</v>
      </c>
      <c r="AX69" s="30">
        <v>0.3</v>
      </c>
      <c r="AY69" s="30">
        <v>0.23</v>
      </c>
      <c r="AZ69" s="30">
        <v>0.28000000000000003</v>
      </c>
      <c r="BA69" s="27">
        <v>1.54</v>
      </c>
      <c r="BB69" s="27">
        <v>3.44</v>
      </c>
      <c r="BC69" s="27">
        <v>1.9</v>
      </c>
      <c r="BD69" s="27">
        <v>2.8410526315789468</v>
      </c>
    </row>
    <row r="70" spans="1:56" x14ac:dyDescent="0.3">
      <c r="A70" s="2" t="s">
        <v>56</v>
      </c>
      <c r="B70" s="15" t="s">
        <v>752</v>
      </c>
      <c r="C70" s="15"/>
      <c r="D70" s="2"/>
      <c r="E70" s="2"/>
      <c r="F70" s="2">
        <v>2.34</v>
      </c>
      <c r="G70" s="2" t="s">
        <v>457</v>
      </c>
      <c r="H70" s="11">
        <v>-1</v>
      </c>
      <c r="I70">
        <v>-1</v>
      </c>
      <c r="J70" s="2"/>
      <c r="K70">
        <v>2.8706666666666671</v>
      </c>
      <c r="L70">
        <v>6.2652784753333339</v>
      </c>
      <c r="M70" s="2"/>
      <c r="N70" s="2"/>
      <c r="O70" s="25">
        <v>0</v>
      </c>
      <c r="P70" s="2"/>
      <c r="Q70" s="2"/>
      <c r="R70" s="2"/>
      <c r="S70" s="2"/>
      <c r="T70" s="25">
        <v>0</v>
      </c>
      <c r="U70" s="25"/>
      <c r="V70" s="25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P70">
        <v>20</v>
      </c>
      <c r="AQ70" s="23">
        <v>0</v>
      </c>
      <c r="AR70" s="23"/>
      <c r="AS70" s="30">
        <v>2</v>
      </c>
      <c r="AT70" s="30">
        <v>3.0666666666666669</v>
      </c>
      <c r="AU70" s="30">
        <v>1.7333333333333329</v>
      </c>
      <c r="AV70" s="30">
        <v>1.8666666666666669</v>
      </c>
      <c r="AW70" s="30">
        <v>0.23076923076923081</v>
      </c>
      <c r="AX70" s="30">
        <v>0.35384615384615392</v>
      </c>
      <c r="AY70" s="30">
        <v>0.2</v>
      </c>
      <c r="AZ70" s="30">
        <v>0.2153846153846154</v>
      </c>
      <c r="BA70" s="27">
        <v>1.54</v>
      </c>
      <c r="BB70" s="27">
        <v>3.44</v>
      </c>
      <c r="BC70" s="27">
        <v>1.9</v>
      </c>
      <c r="BD70" s="27">
        <v>2.8706666666666658</v>
      </c>
    </row>
    <row r="71" spans="1:56" x14ac:dyDescent="0.3">
      <c r="A71" s="2" t="s">
        <v>56</v>
      </c>
      <c r="B71" s="19" t="s">
        <v>752</v>
      </c>
      <c r="C71" s="15"/>
      <c r="D71" s="2" t="s">
        <v>702</v>
      </c>
      <c r="E71" s="2" t="s">
        <v>1096</v>
      </c>
      <c r="F71" s="2">
        <v>1.64</v>
      </c>
      <c r="G71" s="2" t="s">
        <v>457</v>
      </c>
      <c r="H71" s="11">
        <v>-1</v>
      </c>
      <c r="I71">
        <v>-1</v>
      </c>
      <c r="J71" s="2"/>
      <c r="K71">
        <v>2.8706666666666671</v>
      </c>
      <c r="L71">
        <v>6.2652784753333339</v>
      </c>
      <c r="M71" s="2"/>
      <c r="N71" s="2"/>
      <c r="O71" s="25">
        <v>0</v>
      </c>
      <c r="P71" s="2"/>
      <c r="Q71" s="2"/>
      <c r="R71" s="2"/>
      <c r="S71" s="2"/>
      <c r="T71" s="25">
        <v>0</v>
      </c>
      <c r="U71" s="25"/>
      <c r="V71" s="25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P71">
        <v>20</v>
      </c>
      <c r="AQ71" s="23">
        <v>0</v>
      </c>
      <c r="AR71" s="23"/>
      <c r="AS71" s="30">
        <v>2</v>
      </c>
      <c r="AT71" s="30">
        <v>3.0666666666666669</v>
      </c>
      <c r="AU71" s="30">
        <v>1.7333333333333329</v>
      </c>
      <c r="AV71" s="30">
        <v>1.8666666666666669</v>
      </c>
      <c r="AW71" s="30">
        <v>0.23076923076923081</v>
      </c>
      <c r="AX71" s="30">
        <v>0.35384615384615392</v>
      </c>
      <c r="AY71" s="30">
        <v>0.2</v>
      </c>
      <c r="AZ71" s="30">
        <v>0.2153846153846154</v>
      </c>
      <c r="BA71" s="27">
        <v>1.54</v>
      </c>
      <c r="BB71" s="27">
        <v>3.44</v>
      </c>
      <c r="BC71" s="27">
        <v>1.9</v>
      </c>
      <c r="BD71" s="27">
        <v>2.8706666666666658</v>
      </c>
    </row>
    <row r="72" spans="1:56" x14ac:dyDescent="0.3">
      <c r="A72" s="2" t="s">
        <v>187</v>
      </c>
      <c r="B72" s="15" t="s">
        <v>753</v>
      </c>
      <c r="C72" s="15"/>
      <c r="D72" s="2"/>
      <c r="E72" s="2"/>
      <c r="F72" s="2">
        <v>4.5999999999999996</v>
      </c>
      <c r="G72" s="2" t="s">
        <v>58</v>
      </c>
      <c r="H72" s="11" t="s">
        <v>580</v>
      </c>
      <c r="I72" t="s">
        <v>657</v>
      </c>
      <c r="J72" s="2"/>
      <c r="K72">
        <v>2.6345454545454552</v>
      </c>
      <c r="L72">
        <v>6.036062318181818</v>
      </c>
      <c r="M72" s="2"/>
      <c r="N72" s="2"/>
      <c r="O72" s="25">
        <v>2</v>
      </c>
      <c r="P72" s="2"/>
      <c r="Q72" s="2"/>
      <c r="R72" s="2"/>
      <c r="S72" s="2"/>
      <c r="T72" s="25">
        <v>13.81974189</v>
      </c>
      <c r="U72" s="25">
        <v>13.81974189</v>
      </c>
      <c r="V72" s="25">
        <v>5.7110870199999999</v>
      </c>
      <c r="W72" s="2"/>
      <c r="X72" s="2"/>
      <c r="Y72" s="2"/>
      <c r="Z72" s="2"/>
      <c r="AA72" s="2">
        <v>0.9</v>
      </c>
      <c r="AB72" s="2">
        <v>1</v>
      </c>
      <c r="AC72" s="2"/>
      <c r="AD72" s="2"/>
      <c r="AE72" s="2"/>
      <c r="AF72" s="2"/>
      <c r="AG72" s="2"/>
      <c r="AH72" s="2">
        <v>1</v>
      </c>
      <c r="AI72" s="2">
        <v>1</v>
      </c>
      <c r="AJ72" s="2"/>
      <c r="AK72" s="2"/>
      <c r="AL72">
        <v>1</v>
      </c>
      <c r="AM72">
        <v>1</v>
      </c>
      <c r="AP72">
        <v>14</v>
      </c>
      <c r="AQ72" s="23">
        <v>309.44138863753989</v>
      </c>
      <c r="AR72" s="23">
        <v>9.0485633235046756E-2</v>
      </c>
      <c r="AS72" s="30">
        <v>2</v>
      </c>
      <c r="AT72" s="30">
        <v>2.545454545454545</v>
      </c>
      <c r="AU72" s="30">
        <v>0.54545454545454541</v>
      </c>
      <c r="AV72" s="30">
        <v>2.545454545454545</v>
      </c>
      <c r="AW72" s="30">
        <v>0.26190476190476192</v>
      </c>
      <c r="AX72" s="30">
        <v>0.33333333333333331</v>
      </c>
      <c r="AY72" s="30">
        <v>7.1428571428571425E-2</v>
      </c>
      <c r="AZ72" s="30">
        <v>0.33333333333333331</v>
      </c>
      <c r="BA72" s="27">
        <v>0.95</v>
      </c>
      <c r="BB72" s="27">
        <v>3.44</v>
      </c>
      <c r="BC72" s="27">
        <v>2.4900000000000002</v>
      </c>
      <c r="BD72" s="27">
        <v>2.6345454545454539</v>
      </c>
    </row>
    <row r="73" spans="1:56" x14ac:dyDescent="0.3">
      <c r="A73" s="2" t="s">
        <v>49</v>
      </c>
      <c r="B73" s="15" t="s">
        <v>749</v>
      </c>
      <c r="C73" s="15"/>
      <c r="D73" s="2"/>
      <c r="E73" s="2"/>
      <c r="F73" s="2">
        <v>3.9</v>
      </c>
      <c r="G73" s="2" t="s">
        <v>58</v>
      </c>
      <c r="H73" s="11" t="s">
        <v>577</v>
      </c>
      <c r="I73" t="s">
        <v>655</v>
      </c>
      <c r="J73" s="2"/>
      <c r="K73">
        <v>2.6527272727272728</v>
      </c>
      <c r="L73">
        <v>6.0182046818181814</v>
      </c>
      <c r="M73" s="2"/>
      <c r="N73" s="2"/>
      <c r="O73" s="25">
        <v>8</v>
      </c>
      <c r="P73" s="2"/>
      <c r="Q73" s="2"/>
      <c r="R73" s="2"/>
      <c r="S73" s="2"/>
      <c r="T73" s="25">
        <v>5.8017180100000001</v>
      </c>
      <c r="U73" s="25">
        <v>7.9756520899999996</v>
      </c>
      <c r="V73" s="25">
        <v>27.352093400000001</v>
      </c>
      <c r="W73" s="2"/>
      <c r="X73" s="2"/>
      <c r="Y73" s="2"/>
      <c r="Z73" s="2"/>
      <c r="AA73" s="2">
        <v>0.7</v>
      </c>
      <c r="AB73" s="2">
        <v>1</v>
      </c>
      <c r="AC73" s="2"/>
      <c r="AD73" s="2"/>
      <c r="AE73" s="2"/>
      <c r="AF73" s="2"/>
      <c r="AG73" s="2"/>
      <c r="AH73" s="2">
        <v>1</v>
      </c>
      <c r="AI73" s="2">
        <v>1</v>
      </c>
      <c r="AJ73" s="2"/>
      <c r="AK73" s="2"/>
      <c r="AL73">
        <v>1</v>
      </c>
      <c r="AM73">
        <v>1</v>
      </c>
      <c r="AP73">
        <v>14</v>
      </c>
      <c r="AQ73" s="23">
        <v>1265.6493143942739</v>
      </c>
      <c r="AR73" s="23">
        <v>8.8492127105210025E-2</v>
      </c>
      <c r="AS73" s="30">
        <v>1.8181818181818179</v>
      </c>
      <c r="AT73" s="30">
        <v>2.545454545454545</v>
      </c>
      <c r="AU73" s="30">
        <v>0.72727272727272729</v>
      </c>
      <c r="AV73" s="30">
        <v>0</v>
      </c>
      <c r="AW73" s="30">
        <v>0.35714285714285721</v>
      </c>
      <c r="AX73" s="30">
        <v>0.5</v>
      </c>
      <c r="AY73" s="30">
        <v>0.1428571428571429</v>
      </c>
      <c r="AZ73" s="30">
        <v>0</v>
      </c>
      <c r="BA73" s="27">
        <v>0.95</v>
      </c>
      <c r="BB73" s="27">
        <v>3.44</v>
      </c>
      <c r="BC73" s="27">
        <v>2.4900000000000002</v>
      </c>
      <c r="BD73" s="27">
        <v>2.6527272727272719</v>
      </c>
    </row>
    <row r="74" spans="1:56" x14ac:dyDescent="0.3">
      <c r="A74" s="2" t="s">
        <v>57</v>
      </c>
      <c r="B74" s="15" t="s">
        <v>754</v>
      </c>
      <c r="C74" s="15"/>
      <c r="D74" s="2"/>
      <c r="E74" s="2"/>
      <c r="F74" s="2">
        <v>3.6</v>
      </c>
      <c r="G74" s="2" t="s">
        <v>58</v>
      </c>
      <c r="H74" s="11" t="s">
        <v>581</v>
      </c>
      <c r="I74" t="s">
        <v>658</v>
      </c>
      <c r="J74" s="2"/>
      <c r="K74">
        <v>2.6749999999999998</v>
      </c>
      <c r="L74">
        <v>5.9690498749999996</v>
      </c>
      <c r="M74" s="2"/>
      <c r="N74" s="2"/>
      <c r="O74" s="25">
        <v>1</v>
      </c>
      <c r="P74" s="2"/>
      <c r="Q74" s="2"/>
      <c r="R74" s="2"/>
      <c r="S74" s="2"/>
      <c r="T74" s="25">
        <v>2.92483936</v>
      </c>
      <c r="U74" s="25">
        <v>2.92483936</v>
      </c>
      <c r="V74" s="25">
        <v>3.4422619999999999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P74">
        <v>2</v>
      </c>
      <c r="AQ74" s="23">
        <v>25.502259160055111</v>
      </c>
      <c r="AR74" s="23">
        <v>7.8424424575398208E-2</v>
      </c>
      <c r="AS74" s="30">
        <v>2</v>
      </c>
      <c r="AT74" s="30">
        <v>2</v>
      </c>
      <c r="AU74" s="30">
        <v>4</v>
      </c>
      <c r="AV74" s="30">
        <v>0</v>
      </c>
      <c r="AW74" s="30">
        <v>0.25</v>
      </c>
      <c r="AX74" s="30">
        <v>0.25</v>
      </c>
      <c r="AY74" s="30">
        <v>0.5</v>
      </c>
      <c r="AZ74" s="30">
        <v>0</v>
      </c>
      <c r="BA74" s="27">
        <v>1.91</v>
      </c>
      <c r="BB74" s="27">
        <v>3.44</v>
      </c>
      <c r="BC74" s="27">
        <v>1.53</v>
      </c>
      <c r="BD74" s="27">
        <v>2.6749999999999998</v>
      </c>
    </row>
    <row r="75" spans="1:56" x14ac:dyDescent="0.3">
      <c r="A75" s="2" t="s">
        <v>59</v>
      </c>
      <c r="B75" s="15" t="s">
        <v>755</v>
      </c>
      <c r="C75" s="15"/>
      <c r="D75" s="2"/>
      <c r="E75" s="2"/>
      <c r="F75" s="2">
        <v>4.2</v>
      </c>
      <c r="G75" s="2" t="s">
        <v>58</v>
      </c>
      <c r="H75" s="11">
        <v>-1</v>
      </c>
      <c r="I75">
        <v>-1</v>
      </c>
      <c r="J75" s="2"/>
      <c r="K75">
        <v>2.6207407407407408</v>
      </c>
      <c r="L75">
        <v>5.9672971914814816</v>
      </c>
      <c r="M75" s="2"/>
      <c r="N75" s="2"/>
      <c r="O75" s="25">
        <v>0</v>
      </c>
      <c r="P75" s="2"/>
      <c r="Q75" s="2"/>
      <c r="R75" s="2"/>
      <c r="S75" s="2"/>
      <c r="T75" s="25">
        <v>0</v>
      </c>
      <c r="U75" s="25"/>
      <c r="V75" s="25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>
        <v>1</v>
      </c>
      <c r="AI75" s="2"/>
      <c r="AJ75" s="2"/>
      <c r="AK75" s="2"/>
      <c r="AL75">
        <v>1</v>
      </c>
      <c r="AP75">
        <v>34</v>
      </c>
      <c r="AQ75" s="23">
        <v>0</v>
      </c>
      <c r="AR75" s="23"/>
      <c r="AS75" s="30">
        <v>1.8518518518518521</v>
      </c>
      <c r="AT75" s="30">
        <v>2.518518518518519</v>
      </c>
      <c r="AU75" s="30">
        <v>0.66666666666666663</v>
      </c>
      <c r="AV75" s="30">
        <v>3.1111111111111112</v>
      </c>
      <c r="AW75" s="30">
        <v>0.22727272727272729</v>
      </c>
      <c r="AX75" s="30">
        <v>0.30909090909090908</v>
      </c>
      <c r="AY75" s="30">
        <v>8.1818181818181804E-2</v>
      </c>
      <c r="AZ75" s="30">
        <v>0.38181818181818178</v>
      </c>
      <c r="BA75" s="27">
        <v>0.82</v>
      </c>
      <c r="BB75" s="27">
        <v>3.44</v>
      </c>
      <c r="BC75" s="27">
        <v>2.62</v>
      </c>
      <c r="BD75" s="27">
        <v>2.6207407407407399</v>
      </c>
    </row>
    <row r="76" spans="1:56" x14ac:dyDescent="0.3">
      <c r="A76" s="2" t="s">
        <v>60</v>
      </c>
      <c r="B76" s="15" t="s">
        <v>756</v>
      </c>
      <c r="C76" s="15"/>
      <c r="D76" s="2"/>
      <c r="E76" s="2"/>
      <c r="F76" s="2">
        <v>3.55</v>
      </c>
      <c r="G76" s="2" t="s">
        <v>58</v>
      </c>
      <c r="H76" s="11">
        <v>-1</v>
      </c>
      <c r="I76">
        <v>-1</v>
      </c>
      <c r="J76" s="2"/>
      <c r="K76">
        <v>2.642962962962963</v>
      </c>
      <c r="L76">
        <v>5.9454711914814808</v>
      </c>
      <c r="M76" s="2"/>
      <c r="N76" s="2"/>
      <c r="O76" s="25">
        <v>0</v>
      </c>
      <c r="P76" s="2"/>
      <c r="Q76" s="2"/>
      <c r="R76" s="2"/>
      <c r="S76" s="2"/>
      <c r="T76" s="25">
        <v>0</v>
      </c>
      <c r="U76" s="25"/>
      <c r="V76" s="25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>
        <v>1</v>
      </c>
      <c r="AI76" s="2"/>
      <c r="AJ76" s="2"/>
      <c r="AK76" s="2"/>
      <c r="AL76">
        <v>1</v>
      </c>
      <c r="AP76">
        <v>34</v>
      </c>
      <c r="AQ76" s="23">
        <v>0</v>
      </c>
      <c r="AR76" s="23"/>
      <c r="AS76" s="30">
        <v>1.62962962962963</v>
      </c>
      <c r="AT76" s="30">
        <v>2.518518518518519</v>
      </c>
      <c r="AU76" s="30">
        <v>0.88888888888888884</v>
      </c>
      <c r="AV76" s="30">
        <v>0</v>
      </c>
      <c r="AW76" s="30">
        <v>0.32352941176470579</v>
      </c>
      <c r="AX76" s="30">
        <v>0.5</v>
      </c>
      <c r="AY76" s="30">
        <v>0.1764705882352941</v>
      </c>
      <c r="AZ76" s="30">
        <v>0</v>
      </c>
      <c r="BA76" s="27">
        <v>0.82</v>
      </c>
      <c r="BB76" s="27">
        <v>3.44</v>
      </c>
      <c r="BC76" s="27">
        <v>2.62</v>
      </c>
      <c r="BD76" s="27">
        <v>2.642962962962963</v>
      </c>
    </row>
    <row r="77" spans="1:56" x14ac:dyDescent="0.3">
      <c r="A77" s="2" t="s">
        <v>61</v>
      </c>
      <c r="B77" s="15" t="s">
        <v>757</v>
      </c>
      <c r="C77" s="15"/>
      <c r="D77" s="2"/>
      <c r="E77" s="2"/>
      <c r="F77" s="2">
        <v>2.54</v>
      </c>
      <c r="G77" s="2" t="s">
        <v>63</v>
      </c>
      <c r="H77" s="11" t="s">
        <v>582</v>
      </c>
      <c r="I77" t="s">
        <v>659</v>
      </c>
      <c r="J77" s="2"/>
      <c r="K77">
        <v>2.4571428571428569</v>
      </c>
      <c r="L77">
        <v>5.6224409357142857</v>
      </c>
      <c r="M77" s="2"/>
      <c r="N77" s="2"/>
      <c r="O77" s="25">
        <v>1</v>
      </c>
      <c r="P77" s="2">
        <v>3.8860999999999999</v>
      </c>
      <c r="Q77" s="2">
        <v>3.8860999999999999</v>
      </c>
      <c r="R77" s="2">
        <v>12.5922</v>
      </c>
      <c r="S77" s="2" t="s">
        <v>450</v>
      </c>
      <c r="T77" s="25">
        <v>3.8962357000000001</v>
      </c>
      <c r="U77" s="25">
        <v>3.8962353200000002</v>
      </c>
      <c r="V77" s="25">
        <v>6.87349342</v>
      </c>
      <c r="W77" s="2">
        <v>1</v>
      </c>
      <c r="X77" s="2">
        <v>1</v>
      </c>
      <c r="Y77" s="2"/>
      <c r="Z77" s="2"/>
      <c r="AA77" s="2">
        <v>0.4</v>
      </c>
      <c r="AB77" s="2">
        <v>1</v>
      </c>
      <c r="AC77" s="2"/>
      <c r="AD77" s="2"/>
      <c r="AE77" s="2">
        <v>1</v>
      </c>
      <c r="AF77" s="2">
        <v>1</v>
      </c>
      <c r="AG77" s="2"/>
      <c r="AH77" s="2">
        <v>1</v>
      </c>
      <c r="AI77" s="2"/>
      <c r="AJ77" s="2"/>
      <c r="AK77" s="2">
        <v>1</v>
      </c>
      <c r="AL77">
        <v>1</v>
      </c>
      <c r="AO77">
        <v>1</v>
      </c>
      <c r="AP77">
        <v>8</v>
      </c>
      <c r="AQ77" s="23">
        <v>95.595427689592043</v>
      </c>
      <c r="AR77" s="23">
        <v>8.3686010862117841E-2</v>
      </c>
      <c r="AS77" s="30">
        <v>2</v>
      </c>
      <c r="AT77" s="30">
        <v>2.285714285714286</v>
      </c>
      <c r="AU77" s="30">
        <v>0.2857142857142857</v>
      </c>
      <c r="AV77" s="30">
        <v>0</v>
      </c>
      <c r="AW77" s="30">
        <v>0.4375</v>
      </c>
      <c r="AX77" s="30">
        <v>0.5</v>
      </c>
      <c r="AY77" s="30">
        <v>6.25E-2</v>
      </c>
      <c r="AZ77" s="30">
        <v>0</v>
      </c>
      <c r="BA77" s="27">
        <v>0.95</v>
      </c>
      <c r="BB77" s="27">
        <v>3.44</v>
      </c>
      <c r="BC77" s="27">
        <v>2.4900000000000002</v>
      </c>
      <c r="BD77" s="27">
        <v>2.4571428571428569</v>
      </c>
    </row>
    <row r="78" spans="1:56" x14ac:dyDescent="0.3">
      <c r="A78" s="2" t="s">
        <v>62</v>
      </c>
      <c r="B78" s="19" t="s">
        <v>922</v>
      </c>
      <c r="C78" s="15"/>
      <c r="D78" s="2"/>
      <c r="E78" s="2"/>
      <c r="F78" s="2">
        <v>2.3199999999999998</v>
      </c>
      <c r="G78" s="2" t="s">
        <v>63</v>
      </c>
      <c r="H78" s="11">
        <v>-1</v>
      </c>
      <c r="I78">
        <v>-1</v>
      </c>
      <c r="J78" s="2"/>
      <c r="K78">
        <v>2.459285714285715</v>
      </c>
      <c r="L78">
        <v>5.625208883928571</v>
      </c>
      <c r="M78" s="2"/>
      <c r="N78" s="2"/>
      <c r="O78" s="25">
        <v>0</v>
      </c>
      <c r="P78" s="2">
        <v>3.8915000000000002</v>
      </c>
      <c r="Q78" s="2">
        <v>3.8915000000000002</v>
      </c>
      <c r="R78" s="2">
        <v>12.589499999999999</v>
      </c>
      <c r="S78" s="2" t="s">
        <v>450</v>
      </c>
      <c r="T78" s="25">
        <v>0</v>
      </c>
      <c r="U78" s="25"/>
      <c r="V78" s="25"/>
      <c r="W78" s="2">
        <v>1</v>
      </c>
      <c r="X78" s="2">
        <v>1</v>
      </c>
      <c r="Y78" s="2"/>
      <c r="Z78" s="2"/>
      <c r="AA78" s="2">
        <v>1.3</v>
      </c>
      <c r="AB78" s="2">
        <v>1</v>
      </c>
      <c r="AC78" s="2"/>
      <c r="AD78" s="2"/>
      <c r="AE78" s="2">
        <v>1</v>
      </c>
      <c r="AF78" s="2">
        <v>1</v>
      </c>
      <c r="AG78" s="2"/>
      <c r="AH78" s="2">
        <v>1</v>
      </c>
      <c r="AI78" s="2"/>
      <c r="AJ78" s="2"/>
      <c r="AK78" s="2">
        <v>1</v>
      </c>
      <c r="AL78">
        <v>1</v>
      </c>
      <c r="AO78">
        <v>1</v>
      </c>
      <c r="AP78">
        <v>8</v>
      </c>
      <c r="AQ78" s="23">
        <v>0</v>
      </c>
      <c r="AR78" s="23"/>
      <c r="AS78" s="30">
        <v>2</v>
      </c>
      <c r="AT78" s="30">
        <v>2.285714285714286</v>
      </c>
      <c r="AU78" s="30">
        <v>0.3</v>
      </c>
      <c r="AV78" s="30">
        <v>0</v>
      </c>
      <c r="AW78" s="30">
        <v>0.43613707165109028</v>
      </c>
      <c r="AX78" s="30">
        <v>0.49844236760124599</v>
      </c>
      <c r="AY78" s="30">
        <v>6.5420560747663545E-2</v>
      </c>
      <c r="AZ78" s="30">
        <v>0</v>
      </c>
      <c r="BA78" s="27">
        <v>0.95</v>
      </c>
      <c r="BB78" s="27">
        <v>3.44</v>
      </c>
      <c r="BC78" s="27">
        <v>2.4900000000000002</v>
      </c>
      <c r="BD78" s="27">
        <v>2.4592857142857141</v>
      </c>
    </row>
    <row r="79" spans="1:56" x14ac:dyDescent="0.3">
      <c r="A79" s="2" t="s">
        <v>911</v>
      </c>
      <c r="B79" s="19" t="s">
        <v>923</v>
      </c>
      <c r="C79" s="15"/>
      <c r="D79" s="2"/>
      <c r="E79" s="2"/>
      <c r="F79" s="2">
        <v>2.2200000000000002</v>
      </c>
      <c r="G79" s="2" t="s">
        <v>63</v>
      </c>
      <c r="H79" s="11">
        <v>-1</v>
      </c>
      <c r="I79">
        <v>-1</v>
      </c>
      <c r="J79" s="2"/>
      <c r="K79">
        <v>2.4614285714285709</v>
      </c>
      <c r="L79">
        <v>5.627976832142858</v>
      </c>
      <c r="M79" s="2"/>
      <c r="N79" s="2"/>
      <c r="O79" s="25">
        <v>0</v>
      </c>
      <c r="P79" s="2">
        <v>3.8965000000000001</v>
      </c>
      <c r="Q79" s="2">
        <v>3.8965000000000001</v>
      </c>
      <c r="R79" s="2">
        <v>12.6137</v>
      </c>
      <c r="S79" s="2" t="s">
        <v>450</v>
      </c>
      <c r="T79" s="25">
        <v>0</v>
      </c>
      <c r="U79" s="25"/>
      <c r="V79" s="25"/>
      <c r="W79" s="2">
        <v>1</v>
      </c>
      <c r="X79" s="2">
        <v>1</v>
      </c>
      <c r="Y79" s="2"/>
      <c r="Z79" s="2"/>
      <c r="AA79" s="2">
        <v>3.2</v>
      </c>
      <c r="AB79" s="2">
        <v>1</v>
      </c>
      <c r="AC79" s="2"/>
      <c r="AD79" s="2"/>
      <c r="AE79" s="2">
        <v>1</v>
      </c>
      <c r="AF79" s="2">
        <v>1</v>
      </c>
      <c r="AG79" s="2"/>
      <c r="AH79" s="2">
        <v>1</v>
      </c>
      <c r="AI79" s="2"/>
      <c r="AJ79" s="2"/>
      <c r="AK79" s="2">
        <v>1</v>
      </c>
      <c r="AL79">
        <v>1</v>
      </c>
      <c r="AO79">
        <v>1</v>
      </c>
      <c r="AP79">
        <v>8</v>
      </c>
      <c r="AQ79" s="23">
        <v>0</v>
      </c>
      <c r="AR79" s="23"/>
      <c r="AS79" s="30">
        <v>2</v>
      </c>
      <c r="AT79" s="30">
        <v>2.285714285714286</v>
      </c>
      <c r="AU79" s="30">
        <v>0.31428571428571428</v>
      </c>
      <c r="AV79" s="30">
        <v>0</v>
      </c>
      <c r="AW79" s="30">
        <v>0.43478260869565211</v>
      </c>
      <c r="AX79" s="30">
        <v>0.49689440993788808</v>
      </c>
      <c r="AY79" s="30">
        <v>6.8322981366459631E-2</v>
      </c>
      <c r="AZ79" s="30">
        <v>0</v>
      </c>
      <c r="BA79" s="27">
        <v>0.95</v>
      </c>
      <c r="BB79" s="27">
        <v>3.44</v>
      </c>
      <c r="BC79" s="27">
        <v>2.4900000000000002</v>
      </c>
      <c r="BD79" s="27">
        <v>2.4614285714285709</v>
      </c>
    </row>
    <row r="80" spans="1:56" x14ac:dyDescent="0.3">
      <c r="A80" s="2" t="s">
        <v>912</v>
      </c>
      <c r="B80" s="19" t="s">
        <v>924</v>
      </c>
      <c r="C80" s="15"/>
      <c r="D80" s="2"/>
      <c r="E80" s="2"/>
      <c r="F80" s="2">
        <v>2.16</v>
      </c>
      <c r="G80" s="2" t="s">
        <v>63</v>
      </c>
      <c r="H80" s="11">
        <v>-1</v>
      </c>
      <c r="I80">
        <v>-1</v>
      </c>
      <c r="J80" s="2"/>
      <c r="K80">
        <v>2.463571428571429</v>
      </c>
      <c r="L80">
        <v>5.6307447803571433</v>
      </c>
      <c r="M80" s="2"/>
      <c r="N80" s="2"/>
      <c r="O80" s="25">
        <v>0</v>
      </c>
      <c r="P80" s="2">
        <v>3.9016999999999999</v>
      </c>
      <c r="Q80" s="2">
        <v>3.9016999999999999</v>
      </c>
      <c r="R80" s="2">
        <v>12.593500000000001</v>
      </c>
      <c r="S80" s="2" t="s">
        <v>450</v>
      </c>
      <c r="T80" s="25">
        <v>0</v>
      </c>
      <c r="U80" s="25"/>
      <c r="V80" s="25"/>
      <c r="W80" s="2">
        <v>1</v>
      </c>
      <c r="X80" s="2">
        <v>1</v>
      </c>
      <c r="Y80" s="2"/>
      <c r="Z80" s="2"/>
      <c r="AA80" s="2">
        <v>3.4</v>
      </c>
      <c r="AB80" s="2">
        <v>1</v>
      </c>
      <c r="AC80" s="2"/>
      <c r="AD80" s="2"/>
      <c r="AE80" s="2">
        <v>1</v>
      </c>
      <c r="AF80" s="2">
        <v>1</v>
      </c>
      <c r="AG80" s="2"/>
      <c r="AH80" s="2">
        <v>1</v>
      </c>
      <c r="AI80" s="2"/>
      <c r="AJ80" s="2"/>
      <c r="AK80" s="2">
        <v>1</v>
      </c>
      <c r="AL80">
        <v>1</v>
      </c>
      <c r="AO80">
        <v>1</v>
      </c>
      <c r="AP80">
        <v>8</v>
      </c>
      <c r="AQ80" s="23">
        <v>0</v>
      </c>
      <c r="AR80" s="23"/>
      <c r="AS80" s="30">
        <v>2</v>
      </c>
      <c r="AT80" s="30">
        <v>2.285714285714286</v>
      </c>
      <c r="AU80" s="30">
        <v>0.32857142857142863</v>
      </c>
      <c r="AV80" s="30">
        <v>0</v>
      </c>
      <c r="AW80" s="30">
        <v>0.43343653250774</v>
      </c>
      <c r="AX80" s="30">
        <v>0.49535603715170279</v>
      </c>
      <c r="AY80" s="30">
        <v>7.1207430340557279E-2</v>
      </c>
      <c r="AZ80" s="30">
        <v>0</v>
      </c>
      <c r="BA80" s="27">
        <v>0.95</v>
      </c>
      <c r="BB80" s="27">
        <v>3.44</v>
      </c>
      <c r="BC80" s="27">
        <v>2.4900000000000002</v>
      </c>
      <c r="BD80" s="27">
        <v>2.463571428571429</v>
      </c>
    </row>
    <row r="81" spans="1:56" x14ac:dyDescent="0.3">
      <c r="A81" s="2" t="s">
        <v>913</v>
      </c>
      <c r="B81" s="19" t="s">
        <v>925</v>
      </c>
      <c r="C81" s="15"/>
      <c r="D81" s="2"/>
      <c r="E81" s="2"/>
      <c r="F81" s="2">
        <v>2.1</v>
      </c>
      <c r="G81" s="2" t="s">
        <v>63</v>
      </c>
      <c r="H81" s="11">
        <v>-1</v>
      </c>
      <c r="I81">
        <v>-1</v>
      </c>
      <c r="J81" s="2"/>
      <c r="K81">
        <v>2.4657142857142862</v>
      </c>
      <c r="L81">
        <v>5.6335127285714286</v>
      </c>
      <c r="M81" s="2"/>
      <c r="N81" s="2"/>
      <c r="O81" s="25">
        <v>0</v>
      </c>
      <c r="P81" s="2">
        <v>3.9022000000000001</v>
      </c>
      <c r="Q81" s="2">
        <v>3.9022000000000001</v>
      </c>
      <c r="R81" s="2">
        <v>12.6189</v>
      </c>
      <c r="S81" s="2" t="s">
        <v>450</v>
      </c>
      <c r="T81" s="25">
        <v>0</v>
      </c>
      <c r="U81" s="25"/>
      <c r="V81" s="25"/>
      <c r="W81" s="2">
        <v>1</v>
      </c>
      <c r="X81" s="2">
        <v>1</v>
      </c>
      <c r="Y81" s="2"/>
      <c r="Z81" s="2"/>
      <c r="AA81" s="2">
        <v>3.8</v>
      </c>
      <c r="AB81" s="2">
        <v>1</v>
      </c>
      <c r="AC81" s="2"/>
      <c r="AD81" s="2"/>
      <c r="AE81" s="2">
        <v>1</v>
      </c>
      <c r="AF81" s="2">
        <v>1</v>
      </c>
      <c r="AG81" s="2"/>
      <c r="AH81" s="2">
        <v>1</v>
      </c>
      <c r="AI81" s="2"/>
      <c r="AJ81" s="2"/>
      <c r="AK81" s="2">
        <v>1</v>
      </c>
      <c r="AL81">
        <v>1</v>
      </c>
      <c r="AO81">
        <v>1</v>
      </c>
      <c r="AP81">
        <v>8</v>
      </c>
      <c r="AQ81" s="23">
        <v>0</v>
      </c>
      <c r="AR81" s="23"/>
      <c r="AS81" s="30">
        <v>2</v>
      </c>
      <c r="AT81" s="30">
        <v>2.285714285714286</v>
      </c>
      <c r="AU81" s="30">
        <v>0.34285714285714292</v>
      </c>
      <c r="AV81" s="30">
        <v>0</v>
      </c>
      <c r="AW81" s="30">
        <v>0.4320987654320988</v>
      </c>
      <c r="AX81" s="30">
        <v>0.49382716049382719</v>
      </c>
      <c r="AY81" s="30">
        <v>7.4074074074074084E-2</v>
      </c>
      <c r="AZ81" s="30">
        <v>0</v>
      </c>
      <c r="BA81" s="27">
        <v>0.95</v>
      </c>
      <c r="BB81" s="27">
        <v>3.44</v>
      </c>
      <c r="BC81" s="27">
        <v>2.4900000000000002</v>
      </c>
      <c r="BD81" s="27">
        <v>2.4657142857142849</v>
      </c>
    </row>
    <row r="82" spans="1:56" x14ac:dyDescent="0.3">
      <c r="A82" s="2" t="s">
        <v>914</v>
      </c>
      <c r="B82" s="19" t="s">
        <v>926</v>
      </c>
      <c r="C82" s="15"/>
      <c r="D82" s="2"/>
      <c r="E82" s="2"/>
      <c r="F82" s="2">
        <v>2.08</v>
      </c>
      <c r="G82" s="2" t="s">
        <v>63</v>
      </c>
      <c r="H82" s="11">
        <v>-1</v>
      </c>
      <c r="I82">
        <v>-1</v>
      </c>
      <c r="J82" s="2"/>
      <c r="K82">
        <v>2.467857142857143</v>
      </c>
      <c r="L82">
        <v>5.6362806767857148</v>
      </c>
      <c r="M82" s="2"/>
      <c r="N82" s="2"/>
      <c r="O82" s="25">
        <v>0</v>
      </c>
      <c r="P82" s="2">
        <v>3.9043999999999999</v>
      </c>
      <c r="Q82" s="2">
        <v>3.9043999999999999</v>
      </c>
      <c r="R82" s="2">
        <v>12.6092</v>
      </c>
      <c r="S82" s="2" t="s">
        <v>450</v>
      </c>
      <c r="T82" s="25">
        <v>0</v>
      </c>
      <c r="U82" s="25"/>
      <c r="V82" s="25"/>
      <c r="W82" s="2">
        <v>1</v>
      </c>
      <c r="X82" s="2">
        <v>1</v>
      </c>
      <c r="Y82" s="2"/>
      <c r="Z82" s="2"/>
      <c r="AA82" s="2">
        <v>4.2</v>
      </c>
      <c r="AB82" s="2">
        <v>1</v>
      </c>
      <c r="AC82" s="2"/>
      <c r="AD82" s="2"/>
      <c r="AE82" s="2">
        <v>1</v>
      </c>
      <c r="AF82" s="2">
        <v>1</v>
      </c>
      <c r="AG82" s="2"/>
      <c r="AH82" s="2">
        <v>1</v>
      </c>
      <c r="AI82" s="2"/>
      <c r="AJ82" s="2"/>
      <c r="AK82" s="2">
        <v>1</v>
      </c>
      <c r="AL82">
        <v>1</v>
      </c>
      <c r="AO82">
        <v>1</v>
      </c>
      <c r="AP82">
        <v>8</v>
      </c>
      <c r="AQ82" s="23">
        <v>0</v>
      </c>
      <c r="AR82" s="23"/>
      <c r="AS82" s="30">
        <v>2</v>
      </c>
      <c r="AT82" s="30">
        <v>2.285714285714286</v>
      </c>
      <c r="AU82" s="30">
        <v>0.35714285714285721</v>
      </c>
      <c r="AV82" s="30">
        <v>0</v>
      </c>
      <c r="AW82" s="30">
        <v>0.43076923076923068</v>
      </c>
      <c r="AX82" s="30">
        <v>0.49230769230769222</v>
      </c>
      <c r="AY82" s="30">
        <v>7.6923076923076913E-2</v>
      </c>
      <c r="AZ82" s="30">
        <v>0</v>
      </c>
      <c r="BA82" s="27">
        <v>0.95</v>
      </c>
      <c r="BB82" s="27">
        <v>3.44</v>
      </c>
      <c r="BC82" s="27">
        <v>2.4900000000000002</v>
      </c>
      <c r="BD82" s="27">
        <v>2.467857142857143</v>
      </c>
    </row>
    <row r="83" spans="1:56" x14ac:dyDescent="0.3">
      <c r="A83" s="2" t="s">
        <v>217</v>
      </c>
      <c r="B83" s="19" t="s">
        <v>758</v>
      </c>
      <c r="C83" s="15"/>
      <c r="D83" s="2"/>
      <c r="E83" s="2"/>
      <c r="F83" s="2">
        <v>4.0999999999999996</v>
      </c>
      <c r="G83" s="2" t="s">
        <v>65</v>
      </c>
      <c r="H83" s="11" t="s">
        <v>611</v>
      </c>
      <c r="I83" t="s">
        <v>660</v>
      </c>
      <c r="J83" s="2"/>
      <c r="K83">
        <v>2.6056249999999999</v>
      </c>
      <c r="L83">
        <v>5.9703320286696879</v>
      </c>
      <c r="M83" s="2"/>
      <c r="N83" s="2"/>
      <c r="O83" s="25">
        <v>1</v>
      </c>
      <c r="P83" s="2">
        <v>3.87</v>
      </c>
      <c r="Q83" s="2">
        <v>3.87</v>
      </c>
      <c r="R83" s="2">
        <v>15.1</v>
      </c>
      <c r="S83" s="2" t="s">
        <v>449</v>
      </c>
      <c r="T83" s="25">
        <v>3.950634</v>
      </c>
      <c r="U83" s="25">
        <v>3.950634</v>
      </c>
      <c r="V83" s="25">
        <v>15.513552000000001</v>
      </c>
      <c r="W83" s="2">
        <v>1</v>
      </c>
      <c r="X83" s="2">
        <v>1</v>
      </c>
      <c r="Y83" s="2"/>
      <c r="Z83" s="2"/>
      <c r="AA83" s="2"/>
      <c r="AB83" s="2">
        <v>1</v>
      </c>
      <c r="AC83" s="2"/>
      <c r="AD83" s="2"/>
      <c r="AE83" s="2"/>
      <c r="AF83" s="2"/>
      <c r="AG83" s="2">
        <v>1</v>
      </c>
      <c r="AH83" s="2"/>
      <c r="AI83" s="2"/>
      <c r="AJ83" s="2"/>
      <c r="AK83" s="2"/>
      <c r="AP83">
        <v>20</v>
      </c>
      <c r="AQ83" s="23">
        <v>242.1279024923125</v>
      </c>
      <c r="AR83" s="23">
        <v>8.2600971611006269E-2</v>
      </c>
      <c r="AS83" s="30">
        <v>1.9375</v>
      </c>
      <c r="AT83" s="30">
        <v>2.5</v>
      </c>
      <c r="AU83" s="30">
        <v>0.5625</v>
      </c>
      <c r="AV83" s="30">
        <v>2.625</v>
      </c>
      <c r="AW83" s="30">
        <v>0.25409836065573771</v>
      </c>
      <c r="AX83" s="30">
        <v>0.32786885245901642</v>
      </c>
      <c r="AY83" s="30">
        <v>7.3770491803278687E-2</v>
      </c>
      <c r="AZ83" s="30">
        <v>0.34426229508196721</v>
      </c>
      <c r="BA83" s="27">
        <v>0.79</v>
      </c>
      <c r="BB83" s="27">
        <v>3.44</v>
      </c>
      <c r="BC83" s="27">
        <v>2.65</v>
      </c>
      <c r="BD83" s="27">
        <v>2.6056249999999999</v>
      </c>
    </row>
    <row r="84" spans="1:56" x14ac:dyDescent="0.3">
      <c r="A84" s="2" t="s">
        <v>703</v>
      </c>
      <c r="B84" s="19" t="s">
        <v>927</v>
      </c>
      <c r="C84" s="2" t="s">
        <v>705</v>
      </c>
      <c r="D84" s="2"/>
      <c r="E84" s="2"/>
      <c r="F84" s="2">
        <v>4.3</v>
      </c>
      <c r="G84" s="2" t="s">
        <v>65</v>
      </c>
      <c r="H84" s="14" t="s">
        <v>707</v>
      </c>
      <c r="I84">
        <v>7221084</v>
      </c>
      <c r="J84" s="2"/>
      <c r="K84">
        <v>2.6235072281583909</v>
      </c>
      <c r="L84">
        <v>6.0278785903935539</v>
      </c>
      <c r="M84" s="2"/>
      <c r="N84" s="2"/>
      <c r="O84" s="25">
        <v>0</v>
      </c>
      <c r="P84" s="2"/>
      <c r="Q84" s="2"/>
      <c r="R84" s="2">
        <v>17.2</v>
      </c>
      <c r="S84" s="2"/>
      <c r="T84" s="25">
        <v>0</v>
      </c>
      <c r="U84" s="25"/>
      <c r="V84" s="25"/>
      <c r="W84" s="2">
        <v>1</v>
      </c>
      <c r="X84" s="2">
        <v>1</v>
      </c>
      <c r="Y84" s="2"/>
      <c r="Z84" s="2"/>
      <c r="AA84" s="2"/>
      <c r="AB84" s="2">
        <v>1</v>
      </c>
      <c r="AC84" s="2"/>
      <c r="AD84" s="2"/>
      <c r="AE84" s="2"/>
      <c r="AF84" s="2"/>
      <c r="AG84" s="2">
        <v>1</v>
      </c>
      <c r="AH84" s="2"/>
      <c r="AI84" s="2"/>
      <c r="AJ84" s="2"/>
      <c r="AK84" s="2"/>
      <c r="AP84">
        <v>20</v>
      </c>
      <c r="AQ84" s="23">
        <v>0</v>
      </c>
      <c r="AR84" s="23"/>
      <c r="AS84" s="30">
        <v>1.940917661847894</v>
      </c>
      <c r="AT84" s="30">
        <v>2.5141420490257702</v>
      </c>
      <c r="AU84" s="30">
        <v>0.56568196103079826</v>
      </c>
      <c r="AV84" s="30">
        <v>2.6398491514770579</v>
      </c>
      <c r="AW84" s="30">
        <v>0.2533639645553003</v>
      </c>
      <c r="AX84" s="30">
        <v>0.32819166393173621</v>
      </c>
      <c r="AY84" s="30">
        <v>7.3843124384640635E-2</v>
      </c>
      <c r="AZ84" s="30">
        <v>0.34460124712832302</v>
      </c>
      <c r="BA84" s="27">
        <v>0.79</v>
      </c>
      <c r="BB84" s="27">
        <v>3.44</v>
      </c>
      <c r="BC84" s="27">
        <v>2.65</v>
      </c>
      <c r="BD84" s="27">
        <v>2.62350722815839</v>
      </c>
    </row>
    <row r="85" spans="1:56" x14ac:dyDescent="0.3">
      <c r="A85" s="2" t="s">
        <v>704</v>
      </c>
      <c r="B85" s="19" t="s">
        <v>928</v>
      </c>
      <c r="C85" s="2" t="s">
        <v>706</v>
      </c>
      <c r="D85" s="2"/>
      <c r="E85" s="2"/>
      <c r="F85" s="2">
        <v>4.2</v>
      </c>
      <c r="G85" s="2" t="s">
        <v>65</v>
      </c>
      <c r="H85" s="11">
        <v>-1</v>
      </c>
      <c r="I85">
        <v>-1</v>
      </c>
      <c r="J85" s="2"/>
      <c r="K85">
        <v>2.671675977653631</v>
      </c>
      <c r="L85">
        <v>6.2243029613210306</v>
      </c>
      <c r="M85" s="2"/>
      <c r="N85" s="2"/>
      <c r="O85" s="25">
        <v>0</v>
      </c>
      <c r="P85" s="2"/>
      <c r="Q85" s="2"/>
      <c r="R85" s="2">
        <v>14.4</v>
      </c>
      <c r="S85" s="2"/>
      <c r="T85" s="25">
        <v>0</v>
      </c>
      <c r="U85" s="25"/>
      <c r="V85" s="25"/>
      <c r="W85" s="2">
        <v>1</v>
      </c>
      <c r="X85" s="2">
        <v>1</v>
      </c>
      <c r="Y85" s="2"/>
      <c r="Z85" s="2"/>
      <c r="AA85" s="2"/>
      <c r="AB85" s="2">
        <v>1</v>
      </c>
      <c r="AC85" s="2"/>
      <c r="AD85" s="2"/>
      <c r="AE85" s="2"/>
      <c r="AF85" s="2"/>
      <c r="AG85" s="2"/>
      <c r="AH85" s="2"/>
      <c r="AI85" s="2"/>
      <c r="AJ85" s="2"/>
      <c r="AK85" s="2"/>
      <c r="AP85">
        <v>20</v>
      </c>
      <c r="AQ85" s="23">
        <v>0</v>
      </c>
      <c r="AR85" s="23"/>
      <c r="AS85" s="30">
        <v>1.937926753569212</v>
      </c>
      <c r="AT85" s="30">
        <v>2.4829298572315328</v>
      </c>
      <c r="AU85" s="30">
        <v>0.55865921787709494</v>
      </c>
      <c r="AV85" s="30">
        <v>2.6070763500931098</v>
      </c>
      <c r="AW85" s="30">
        <v>0.25544100801832759</v>
      </c>
      <c r="AX85" s="30">
        <v>0.32727867779414171</v>
      </c>
      <c r="AY85" s="30">
        <v>7.3637702503681887E-2</v>
      </c>
      <c r="AZ85" s="30">
        <v>0.3436426116838488</v>
      </c>
      <c r="BA85" s="27">
        <v>0.79</v>
      </c>
      <c r="BB85" s="27">
        <v>3.44</v>
      </c>
      <c r="BC85" s="27">
        <v>2.65</v>
      </c>
      <c r="BD85" s="27">
        <v>2.671675977653631</v>
      </c>
    </row>
    <row r="86" spans="1:56" x14ac:dyDescent="0.3">
      <c r="A86" s="2" t="s">
        <v>883</v>
      </c>
      <c r="B86" s="19" t="s">
        <v>929</v>
      </c>
      <c r="C86" s="2" t="s">
        <v>882</v>
      </c>
      <c r="D86" s="2"/>
      <c r="E86" s="2"/>
      <c r="F86" s="2">
        <v>4</v>
      </c>
      <c r="G86" s="2" t="s">
        <v>65</v>
      </c>
      <c r="H86" s="11">
        <v>-1</v>
      </c>
      <c r="I86">
        <v>-1</v>
      </c>
      <c r="J86" s="2"/>
      <c r="K86">
        <v>2.6937500000000001</v>
      </c>
      <c r="L86">
        <v>6.2824412981156881</v>
      </c>
      <c r="M86" s="2"/>
      <c r="N86" s="2"/>
      <c r="O86" s="25">
        <v>0</v>
      </c>
      <c r="P86" s="2"/>
      <c r="Q86" s="2"/>
      <c r="R86" s="2">
        <v>28.5</v>
      </c>
      <c r="S86" s="2"/>
      <c r="T86" s="25">
        <v>0</v>
      </c>
      <c r="U86" s="25"/>
      <c r="V86" s="25"/>
      <c r="W86" s="2">
        <v>1</v>
      </c>
      <c r="X86" s="2">
        <v>1</v>
      </c>
      <c r="Y86" s="2"/>
      <c r="Z86" s="2"/>
      <c r="AA86" s="2"/>
      <c r="AB86" s="2">
        <v>1</v>
      </c>
      <c r="AC86" s="2"/>
      <c r="AD86" s="2"/>
      <c r="AE86" s="2"/>
      <c r="AF86" s="2"/>
      <c r="AG86" s="2"/>
      <c r="AH86" s="2"/>
      <c r="AI86" s="2"/>
      <c r="AJ86" s="2"/>
      <c r="AK86" s="2"/>
      <c r="AP86">
        <v>20</v>
      </c>
      <c r="AQ86" s="23">
        <v>0</v>
      </c>
      <c r="AR86" s="23"/>
      <c r="AS86" s="30">
        <v>1.9375</v>
      </c>
      <c r="AT86" s="30">
        <v>2.5</v>
      </c>
      <c r="AU86" s="30">
        <v>0.5625</v>
      </c>
      <c r="AV86" s="30">
        <v>2.625</v>
      </c>
      <c r="AW86" s="30">
        <v>0.25409836065573771</v>
      </c>
      <c r="AX86" s="30">
        <v>0.32786885245901642</v>
      </c>
      <c r="AY86" s="30">
        <v>7.3770491803278687E-2</v>
      </c>
      <c r="AZ86" s="30">
        <v>0.34426229508196721</v>
      </c>
      <c r="BA86" s="27">
        <v>1</v>
      </c>
      <c r="BB86" s="27">
        <v>3.44</v>
      </c>
      <c r="BC86" s="27">
        <v>2.44</v>
      </c>
      <c r="BD86" s="27">
        <v>2.6937500000000001</v>
      </c>
    </row>
    <row r="87" spans="1:56" x14ac:dyDescent="0.3">
      <c r="A87" s="2" t="s">
        <v>66</v>
      </c>
      <c r="B87" s="15" t="s">
        <v>759</v>
      </c>
      <c r="C87" s="15"/>
      <c r="D87" s="2"/>
      <c r="E87" s="2"/>
      <c r="F87" s="2">
        <v>2.62</v>
      </c>
      <c r="G87" s="2" t="s">
        <v>67</v>
      </c>
      <c r="H87" s="11" t="s">
        <v>583</v>
      </c>
      <c r="I87" t="s">
        <v>661</v>
      </c>
      <c r="J87" s="2"/>
      <c r="K87">
        <v>2.8395833333333331</v>
      </c>
      <c r="L87">
        <v>6.168614470625001</v>
      </c>
      <c r="M87" s="2"/>
      <c r="N87" s="2"/>
      <c r="O87" s="25">
        <v>2</v>
      </c>
      <c r="P87" s="2">
        <v>5.4580000000000002</v>
      </c>
      <c r="Q87" s="2">
        <v>5.4210000000000003</v>
      </c>
      <c r="R87" s="2">
        <v>41.02</v>
      </c>
      <c r="S87" s="2" t="s">
        <v>460</v>
      </c>
      <c r="T87" s="25">
        <v>5.5344280000000001</v>
      </c>
      <c r="U87" s="25">
        <v>5.4860709999999999</v>
      </c>
      <c r="V87" s="25">
        <v>20.96113527</v>
      </c>
      <c r="W87" s="2">
        <v>1</v>
      </c>
      <c r="X87" s="2"/>
      <c r="Y87" s="2"/>
      <c r="Z87" s="2"/>
      <c r="AA87" s="2"/>
      <c r="AB87" s="2">
        <v>1</v>
      </c>
      <c r="AC87" s="2"/>
      <c r="AD87" s="2"/>
      <c r="AE87" s="2"/>
      <c r="AF87" s="2"/>
      <c r="AG87" s="2">
        <v>1</v>
      </c>
      <c r="AH87" s="2">
        <v>1</v>
      </c>
      <c r="AI87" s="2"/>
      <c r="AJ87" s="2">
        <v>1</v>
      </c>
      <c r="AK87" s="2"/>
      <c r="AL87">
        <v>1</v>
      </c>
      <c r="AN87">
        <v>1</v>
      </c>
      <c r="AP87">
        <v>30</v>
      </c>
      <c r="AQ87" s="23">
        <v>630.95473618941708</v>
      </c>
      <c r="AR87" s="23">
        <v>9.5093984653104466E-2</v>
      </c>
      <c r="AS87" s="30">
        <v>2</v>
      </c>
      <c r="AT87" s="30">
        <v>3.125</v>
      </c>
      <c r="AU87" s="30">
        <v>2.583333333333333</v>
      </c>
      <c r="AV87" s="30">
        <v>2.916666666666667</v>
      </c>
      <c r="AW87" s="30">
        <v>0.18823529411764711</v>
      </c>
      <c r="AX87" s="30">
        <v>0.29411764705882348</v>
      </c>
      <c r="AY87" s="30">
        <v>0.24313725490196081</v>
      </c>
      <c r="AZ87" s="30">
        <v>0.2745098039215686</v>
      </c>
      <c r="BA87" s="27">
        <v>1.54</v>
      </c>
      <c r="BB87" s="27">
        <v>3.44</v>
      </c>
      <c r="BC87" s="27">
        <v>1.9</v>
      </c>
      <c r="BD87" s="27">
        <v>2.839583333333334</v>
      </c>
    </row>
    <row r="88" spans="1:56" x14ac:dyDescent="0.3">
      <c r="A88" s="2" t="s">
        <v>68</v>
      </c>
      <c r="B88" s="15" t="s">
        <v>760</v>
      </c>
      <c r="C88" s="15"/>
      <c r="D88" s="2"/>
      <c r="E88" s="2"/>
      <c r="F88" s="2">
        <v>2.67</v>
      </c>
      <c r="G88" s="2" t="s">
        <v>67</v>
      </c>
      <c r="H88" s="11">
        <v>-1</v>
      </c>
      <c r="I88">
        <v>-1</v>
      </c>
      <c r="J88" s="2"/>
      <c r="K88">
        <v>2.80125</v>
      </c>
      <c r="L88">
        <v>6.1250013054166672</v>
      </c>
      <c r="M88" s="2"/>
      <c r="N88" s="2"/>
      <c r="O88" s="25">
        <v>0</v>
      </c>
      <c r="P88" s="2">
        <v>5.4359999999999999</v>
      </c>
      <c r="Q88" s="2">
        <v>5.42</v>
      </c>
      <c r="R88" s="2">
        <v>41.19</v>
      </c>
      <c r="S88" s="2" t="s">
        <v>460</v>
      </c>
      <c r="T88" s="25">
        <v>0</v>
      </c>
      <c r="U88" s="25"/>
      <c r="V88" s="25"/>
      <c r="W88" s="2">
        <v>1</v>
      </c>
      <c r="X88" s="2"/>
      <c r="Y88" s="2"/>
      <c r="Z88" s="2"/>
      <c r="AA88" s="2"/>
      <c r="AB88" s="2">
        <v>1</v>
      </c>
      <c r="AC88" s="2"/>
      <c r="AD88" s="2"/>
      <c r="AE88" s="2"/>
      <c r="AF88" s="2"/>
      <c r="AG88" s="2">
        <v>1</v>
      </c>
      <c r="AH88" s="2">
        <v>1</v>
      </c>
      <c r="AI88" s="2"/>
      <c r="AJ88" s="2">
        <v>1</v>
      </c>
      <c r="AK88" s="2"/>
      <c r="AL88">
        <v>1</v>
      </c>
      <c r="AN88">
        <v>1</v>
      </c>
      <c r="AP88">
        <v>30</v>
      </c>
      <c r="AQ88" s="23">
        <v>0</v>
      </c>
      <c r="AR88" s="23"/>
      <c r="AS88" s="30">
        <v>2</v>
      </c>
      <c r="AT88" s="30">
        <v>3</v>
      </c>
      <c r="AU88" s="30">
        <v>2.208333333333333</v>
      </c>
      <c r="AV88" s="30">
        <v>2.333333333333333</v>
      </c>
      <c r="AW88" s="30">
        <v>0.20960698689956331</v>
      </c>
      <c r="AX88" s="30">
        <v>0.31441048034934499</v>
      </c>
      <c r="AY88" s="30">
        <v>0.23144104803493451</v>
      </c>
      <c r="AZ88" s="30">
        <v>0.24454148471615719</v>
      </c>
      <c r="BA88" s="27">
        <v>1.1000000000000001</v>
      </c>
      <c r="BB88" s="27">
        <v>3.44</v>
      </c>
      <c r="BC88" s="27">
        <v>2.34</v>
      </c>
      <c r="BD88" s="27">
        <v>2.80125</v>
      </c>
    </row>
    <row r="89" spans="1:56" x14ac:dyDescent="0.3">
      <c r="A89" s="2" t="s">
        <v>69</v>
      </c>
      <c r="B89" s="15" t="s">
        <v>761</v>
      </c>
      <c r="C89" s="15"/>
      <c r="D89" s="2"/>
      <c r="E89" s="2"/>
      <c r="F89" s="2">
        <v>2.71</v>
      </c>
      <c r="G89" s="2" t="s">
        <v>67</v>
      </c>
      <c r="H89" s="11">
        <v>-1</v>
      </c>
      <c r="I89">
        <v>-1</v>
      </c>
      <c r="J89" s="2"/>
      <c r="K89">
        <v>2.762916666666666</v>
      </c>
      <c r="L89">
        <v>6.0813881402083334</v>
      </c>
      <c r="M89" s="2"/>
      <c r="N89" s="2"/>
      <c r="O89" s="25">
        <v>0</v>
      </c>
      <c r="P89" s="2">
        <v>5.4370000000000003</v>
      </c>
      <c r="Q89" s="2">
        <v>5.4359999999999999</v>
      </c>
      <c r="R89" s="2">
        <v>41.29</v>
      </c>
      <c r="S89" s="2" t="s">
        <v>460</v>
      </c>
      <c r="T89" s="25">
        <v>0</v>
      </c>
      <c r="U89" s="25"/>
      <c r="V89" s="25"/>
      <c r="W89" s="2">
        <v>1</v>
      </c>
      <c r="X89" s="2"/>
      <c r="Y89" s="2"/>
      <c r="Z89" s="2"/>
      <c r="AA89" s="2"/>
      <c r="AB89" s="2">
        <v>1</v>
      </c>
      <c r="AC89" s="2"/>
      <c r="AD89" s="2"/>
      <c r="AE89" s="2"/>
      <c r="AF89" s="2"/>
      <c r="AG89" s="2">
        <v>1</v>
      </c>
      <c r="AH89" s="2">
        <v>1</v>
      </c>
      <c r="AI89" s="2"/>
      <c r="AJ89" s="2">
        <v>1</v>
      </c>
      <c r="AK89" s="2"/>
      <c r="AL89">
        <v>1</v>
      </c>
      <c r="AN89">
        <v>1</v>
      </c>
      <c r="AP89">
        <v>30</v>
      </c>
      <c r="AQ89" s="23">
        <v>0</v>
      </c>
      <c r="AR89" s="23"/>
      <c r="AS89" s="30">
        <v>2</v>
      </c>
      <c r="AT89" s="30">
        <v>2.875</v>
      </c>
      <c r="AU89" s="30">
        <v>1.833333333333333</v>
      </c>
      <c r="AV89" s="30">
        <v>1.75</v>
      </c>
      <c r="AW89" s="30">
        <v>0.23645320197044331</v>
      </c>
      <c r="AX89" s="30">
        <v>0.33990147783251229</v>
      </c>
      <c r="AY89" s="30">
        <v>0.21674876847290639</v>
      </c>
      <c r="AZ89" s="30">
        <v>0.2068965517241379</v>
      </c>
      <c r="BA89" s="27">
        <v>1.1000000000000001</v>
      </c>
      <c r="BB89" s="27">
        <v>3.44</v>
      </c>
      <c r="BC89" s="27">
        <v>2.34</v>
      </c>
      <c r="BD89" s="27">
        <v>2.7629166666666669</v>
      </c>
    </row>
    <row r="90" spans="1:56" x14ac:dyDescent="0.3">
      <c r="A90" s="2" t="s">
        <v>70</v>
      </c>
      <c r="B90" s="15" t="s">
        <v>762</v>
      </c>
      <c r="C90" s="15"/>
      <c r="D90" s="2"/>
      <c r="E90" s="2"/>
      <c r="F90" s="2">
        <v>2.75</v>
      </c>
      <c r="G90" s="2" t="s">
        <v>71</v>
      </c>
      <c r="H90" s="11" t="s">
        <v>584</v>
      </c>
      <c r="I90" t="s">
        <v>662</v>
      </c>
      <c r="J90" s="2"/>
      <c r="K90">
        <v>3.0044444444444438</v>
      </c>
      <c r="L90">
        <v>6.4228342255555546</v>
      </c>
      <c r="M90" s="2"/>
      <c r="N90" s="2"/>
      <c r="O90" s="25">
        <v>2</v>
      </c>
      <c r="P90" s="2"/>
      <c r="Q90" s="2"/>
      <c r="R90" s="2"/>
      <c r="S90" s="2"/>
      <c r="T90" s="25">
        <v>8.3195821399999996</v>
      </c>
      <c r="U90" s="25">
        <v>8.3195821399999996</v>
      </c>
      <c r="V90" s="25">
        <v>8.2425581700000006</v>
      </c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P90">
        <v>12</v>
      </c>
      <c r="AQ90" s="23">
        <v>248.80917443900231</v>
      </c>
      <c r="AR90" s="23">
        <v>9.6459465588893734E-2</v>
      </c>
      <c r="AS90" s="30">
        <v>2</v>
      </c>
      <c r="AT90" s="30">
        <v>3.333333333333333</v>
      </c>
      <c r="AU90" s="30">
        <v>2.666666666666667</v>
      </c>
      <c r="AV90" s="30">
        <v>4.666666666666667</v>
      </c>
      <c r="AW90" s="30">
        <v>0.15789473684210531</v>
      </c>
      <c r="AX90" s="30">
        <v>0.26315789473684209</v>
      </c>
      <c r="AY90" s="30">
        <v>0.2105263157894737</v>
      </c>
      <c r="AZ90" s="30">
        <v>0.36842105263157898</v>
      </c>
      <c r="BA90" s="27">
        <v>2.02</v>
      </c>
      <c r="BB90" s="27">
        <v>3.44</v>
      </c>
      <c r="BC90" s="27">
        <v>1.42</v>
      </c>
      <c r="BD90" s="27">
        <v>3.0044444444444438</v>
      </c>
    </row>
    <row r="91" spans="1:56" x14ac:dyDescent="0.3">
      <c r="A91" s="2" t="s">
        <v>72</v>
      </c>
      <c r="B91" s="15" t="s">
        <v>763</v>
      </c>
      <c r="C91" s="15"/>
      <c r="D91" s="2"/>
      <c r="E91" s="2"/>
      <c r="F91" s="2">
        <v>3.59</v>
      </c>
      <c r="G91" s="2" t="s">
        <v>78</v>
      </c>
      <c r="H91" s="11" t="s">
        <v>585</v>
      </c>
      <c r="I91" t="s">
        <v>663</v>
      </c>
      <c r="J91" s="2"/>
      <c r="K91">
        <v>2.46</v>
      </c>
      <c r="L91">
        <v>5.5854910899999997</v>
      </c>
      <c r="M91" s="2"/>
      <c r="N91" s="2"/>
      <c r="O91" s="25">
        <v>2</v>
      </c>
      <c r="P91" s="2"/>
      <c r="Q91" s="2"/>
      <c r="R91" s="2"/>
      <c r="S91" s="2"/>
      <c r="T91" s="25">
        <v>3.8703880000000002</v>
      </c>
      <c r="U91" s="25">
        <v>3.8703880000000002</v>
      </c>
      <c r="V91" s="25">
        <v>13.604850000000001</v>
      </c>
      <c r="W91" s="2">
        <v>1</v>
      </c>
      <c r="X91" s="2"/>
      <c r="Y91" s="2"/>
      <c r="Z91" s="2"/>
      <c r="AA91" s="2">
        <v>3.59</v>
      </c>
      <c r="AB91" s="2"/>
      <c r="AC91" s="2"/>
      <c r="AD91" s="2"/>
      <c r="AE91" s="2"/>
      <c r="AF91" s="2"/>
      <c r="AG91" s="2"/>
      <c r="AH91" s="2">
        <v>1</v>
      </c>
      <c r="AI91" s="2"/>
      <c r="AJ91" s="2"/>
      <c r="AK91" s="2"/>
      <c r="AL91">
        <v>1</v>
      </c>
      <c r="AP91">
        <v>8</v>
      </c>
      <c r="AQ91" s="23">
        <v>203.79933701026059</v>
      </c>
      <c r="AR91" s="23">
        <v>7.8508596910668346E-2</v>
      </c>
      <c r="AS91" s="30">
        <v>1.857142857142857</v>
      </c>
      <c r="AT91" s="30">
        <v>2.285714285714286</v>
      </c>
      <c r="AU91" s="30">
        <v>0.42857142857142849</v>
      </c>
      <c r="AV91" s="30">
        <v>0</v>
      </c>
      <c r="AW91" s="30">
        <v>0.40625000000000011</v>
      </c>
      <c r="AX91" s="30">
        <v>0.5</v>
      </c>
      <c r="AY91" s="30">
        <v>9.375E-2</v>
      </c>
      <c r="AZ91" s="30">
        <v>0</v>
      </c>
      <c r="BA91" s="27">
        <v>0.82</v>
      </c>
      <c r="BB91" s="27">
        <v>3.44</v>
      </c>
      <c r="BC91" s="27">
        <v>2.62</v>
      </c>
      <c r="BD91" s="27">
        <v>2.46</v>
      </c>
    </row>
    <row r="92" spans="1:56" x14ac:dyDescent="0.3">
      <c r="A92" s="2" t="s">
        <v>73</v>
      </c>
      <c r="B92" s="19" t="s">
        <v>930</v>
      </c>
      <c r="C92" s="15"/>
      <c r="D92" s="2"/>
      <c r="E92" s="2"/>
      <c r="F92" s="2">
        <v>3.74</v>
      </c>
      <c r="G92" s="2" t="s">
        <v>78</v>
      </c>
      <c r="H92" s="11">
        <v>-1</v>
      </c>
      <c r="I92">
        <v>-1</v>
      </c>
      <c r="J92" s="2"/>
      <c r="K92">
        <v>2.4569999999999999</v>
      </c>
      <c r="L92">
        <v>5.5866607328571423</v>
      </c>
      <c r="M92" s="2"/>
      <c r="N92" s="2"/>
      <c r="O92" s="25">
        <v>0</v>
      </c>
      <c r="P92" s="2"/>
      <c r="Q92" s="2"/>
      <c r="R92" s="2"/>
      <c r="S92" s="2"/>
      <c r="T92" s="25">
        <v>0</v>
      </c>
      <c r="U92" s="25"/>
      <c r="V92" s="25"/>
      <c r="W92" s="2">
        <v>1</v>
      </c>
      <c r="X92" s="2"/>
      <c r="Y92" s="2"/>
      <c r="Z92" s="2"/>
      <c r="AA92" s="2">
        <v>3.74</v>
      </c>
      <c r="AB92" s="2"/>
      <c r="AC92" s="2"/>
      <c r="AD92" s="2"/>
      <c r="AE92" s="2"/>
      <c r="AF92" s="2"/>
      <c r="AG92" s="2"/>
      <c r="AH92" s="2">
        <v>1</v>
      </c>
      <c r="AI92" s="2"/>
      <c r="AJ92" s="2"/>
      <c r="AK92" s="2"/>
      <c r="AL92">
        <v>1</v>
      </c>
      <c r="AP92">
        <v>8</v>
      </c>
      <c r="AQ92" s="23">
        <v>0</v>
      </c>
      <c r="AR92" s="23"/>
      <c r="AS92" s="30">
        <v>1.857142857142857</v>
      </c>
      <c r="AT92" s="30">
        <v>2.285714285714286</v>
      </c>
      <c r="AU92" s="30">
        <v>0.42857142857142849</v>
      </c>
      <c r="AV92" s="30">
        <v>0</v>
      </c>
      <c r="AW92" s="30">
        <v>0.40625000000000011</v>
      </c>
      <c r="AX92" s="30">
        <v>0.5</v>
      </c>
      <c r="AY92" s="30">
        <v>9.375E-2</v>
      </c>
      <c r="AZ92" s="30">
        <v>0</v>
      </c>
      <c r="BA92" s="27">
        <v>0.82</v>
      </c>
      <c r="BB92" s="27">
        <v>3.44</v>
      </c>
      <c r="BC92" s="27">
        <v>2.62</v>
      </c>
      <c r="BD92" s="27">
        <v>2.4569999999999999</v>
      </c>
    </row>
    <row r="93" spans="1:56" x14ac:dyDescent="0.3">
      <c r="A93" s="2" t="s">
        <v>77</v>
      </c>
      <c r="B93" s="19" t="s">
        <v>931</v>
      </c>
      <c r="C93" s="15"/>
      <c r="D93" s="2"/>
      <c r="E93" s="2"/>
      <c r="F93" s="2">
        <v>3.82</v>
      </c>
      <c r="G93" s="2" t="s">
        <v>78</v>
      </c>
      <c r="H93" s="11">
        <v>-1</v>
      </c>
      <c r="I93">
        <v>-1</v>
      </c>
      <c r="J93" s="2"/>
      <c r="K93">
        <v>2.4510000000000001</v>
      </c>
      <c r="L93">
        <v>5.5890000185714284</v>
      </c>
      <c r="M93" s="2"/>
      <c r="N93" s="2"/>
      <c r="O93" s="25">
        <v>0</v>
      </c>
      <c r="P93" s="2"/>
      <c r="Q93" s="2"/>
      <c r="R93" s="2"/>
      <c r="S93" s="2"/>
      <c r="T93" s="25">
        <v>0</v>
      </c>
      <c r="U93" s="25"/>
      <c r="V93" s="25"/>
      <c r="W93" s="2">
        <v>1</v>
      </c>
      <c r="X93" s="2"/>
      <c r="Y93" s="2"/>
      <c r="Z93" s="2"/>
      <c r="AA93" s="2">
        <v>3.82</v>
      </c>
      <c r="AB93" s="2"/>
      <c r="AC93" s="2"/>
      <c r="AD93" s="2"/>
      <c r="AE93" s="2"/>
      <c r="AF93" s="2"/>
      <c r="AG93" s="2"/>
      <c r="AH93" s="2">
        <v>1</v>
      </c>
      <c r="AI93" s="2"/>
      <c r="AJ93" s="2"/>
      <c r="AK93" s="2"/>
      <c r="AL93">
        <v>1</v>
      </c>
      <c r="AP93">
        <v>8</v>
      </c>
      <c r="AQ93" s="23">
        <v>0</v>
      </c>
      <c r="AR93" s="23"/>
      <c r="AS93" s="30">
        <v>1.857142857142857</v>
      </c>
      <c r="AT93" s="30">
        <v>2.285714285714286</v>
      </c>
      <c r="AU93" s="30">
        <v>0.42857142857142849</v>
      </c>
      <c r="AV93" s="30">
        <v>0</v>
      </c>
      <c r="AW93" s="30">
        <v>0.40625000000000011</v>
      </c>
      <c r="AX93" s="30">
        <v>0.5</v>
      </c>
      <c r="AY93" s="30">
        <v>9.375E-2</v>
      </c>
      <c r="AZ93" s="30">
        <v>0</v>
      </c>
      <c r="BA93" s="27">
        <v>0.82</v>
      </c>
      <c r="BB93" s="27">
        <v>3.44</v>
      </c>
      <c r="BC93" s="27">
        <v>2.62</v>
      </c>
      <c r="BD93" s="27">
        <v>2.4510000000000001</v>
      </c>
    </row>
    <row r="94" spans="1:56" x14ac:dyDescent="0.3">
      <c r="A94" s="2" t="s">
        <v>76</v>
      </c>
      <c r="B94" s="19" t="s">
        <v>932</v>
      </c>
      <c r="C94" s="15"/>
      <c r="D94" s="2"/>
      <c r="E94" s="2"/>
      <c r="F94" s="2">
        <v>4.16</v>
      </c>
      <c r="G94" s="2" t="s">
        <v>78</v>
      </c>
      <c r="H94" s="11">
        <v>-1</v>
      </c>
      <c r="I94">
        <v>-1</v>
      </c>
      <c r="J94" s="2"/>
      <c r="K94">
        <v>2.4449999999999998</v>
      </c>
      <c r="L94">
        <v>5.5913393042857136</v>
      </c>
      <c r="M94" s="2"/>
      <c r="N94" s="2"/>
      <c r="O94" s="25">
        <v>0</v>
      </c>
      <c r="P94" s="2"/>
      <c r="Q94" s="2"/>
      <c r="R94" s="2"/>
      <c r="S94" s="2"/>
      <c r="T94" s="25">
        <v>0</v>
      </c>
      <c r="U94" s="25"/>
      <c r="V94" s="25"/>
      <c r="W94" s="2">
        <v>1</v>
      </c>
      <c r="X94" s="2"/>
      <c r="Y94" s="2"/>
      <c r="Z94" s="2"/>
      <c r="AA94" s="2">
        <v>4.16</v>
      </c>
      <c r="AB94" s="2"/>
      <c r="AC94" s="2"/>
      <c r="AD94" s="2"/>
      <c r="AE94" s="2"/>
      <c r="AF94" s="2"/>
      <c r="AG94" s="2"/>
      <c r="AH94" s="2">
        <v>1</v>
      </c>
      <c r="AI94" s="2"/>
      <c r="AJ94" s="2"/>
      <c r="AK94" s="2"/>
      <c r="AL94">
        <v>1</v>
      </c>
      <c r="AP94">
        <v>8</v>
      </c>
      <c r="AQ94" s="23">
        <v>0</v>
      </c>
      <c r="AR94" s="23"/>
      <c r="AS94" s="30">
        <v>1.857142857142857</v>
      </c>
      <c r="AT94" s="30">
        <v>2.285714285714286</v>
      </c>
      <c r="AU94" s="30">
        <v>0.42857142857142849</v>
      </c>
      <c r="AV94" s="30">
        <v>0</v>
      </c>
      <c r="AW94" s="30">
        <v>0.40625000000000011</v>
      </c>
      <c r="AX94" s="30">
        <v>0.5</v>
      </c>
      <c r="AY94" s="30">
        <v>9.375E-2</v>
      </c>
      <c r="AZ94" s="30">
        <v>0</v>
      </c>
      <c r="BA94" s="27">
        <v>0.82</v>
      </c>
      <c r="BB94" s="27">
        <v>3.44</v>
      </c>
      <c r="BC94" s="27">
        <v>2.62</v>
      </c>
      <c r="BD94" s="27">
        <v>2.4449999999999998</v>
      </c>
    </row>
    <row r="95" spans="1:56" x14ac:dyDescent="0.3">
      <c r="A95" s="2" t="s">
        <v>75</v>
      </c>
      <c r="B95" s="19" t="s">
        <v>933</v>
      </c>
      <c r="C95" s="15"/>
      <c r="D95" s="2"/>
      <c r="E95" s="2"/>
      <c r="F95" s="2">
        <v>3.52</v>
      </c>
      <c r="G95" s="2" t="s">
        <v>78</v>
      </c>
      <c r="H95" s="11">
        <v>-1</v>
      </c>
      <c r="I95">
        <v>-1</v>
      </c>
      <c r="J95" s="2"/>
      <c r="K95">
        <v>2.4390000000000001</v>
      </c>
      <c r="L95">
        <v>5.5936785899999997</v>
      </c>
      <c r="M95" s="2"/>
      <c r="N95" s="2"/>
      <c r="O95" s="25">
        <v>0</v>
      </c>
      <c r="P95" s="2"/>
      <c r="Q95" s="2"/>
      <c r="R95" s="2"/>
      <c r="S95" s="2"/>
      <c r="T95" s="25">
        <v>0</v>
      </c>
      <c r="U95" s="25"/>
      <c r="V95" s="25"/>
      <c r="W95" s="2">
        <v>1</v>
      </c>
      <c r="X95" s="2"/>
      <c r="Y95" s="2"/>
      <c r="Z95" s="2"/>
      <c r="AA95" s="2">
        <v>3.52</v>
      </c>
      <c r="AB95" s="2"/>
      <c r="AC95" s="2"/>
      <c r="AD95" s="2"/>
      <c r="AE95" s="2"/>
      <c r="AF95" s="2"/>
      <c r="AG95" s="2"/>
      <c r="AH95" s="2">
        <v>1</v>
      </c>
      <c r="AI95" s="2"/>
      <c r="AJ95" s="2"/>
      <c r="AK95" s="2"/>
      <c r="AL95">
        <v>1</v>
      </c>
      <c r="AP95">
        <v>8</v>
      </c>
      <c r="AQ95" s="23">
        <v>0</v>
      </c>
      <c r="AR95" s="23"/>
      <c r="AS95" s="30">
        <v>1.857142857142857</v>
      </c>
      <c r="AT95" s="30">
        <v>2.285714285714286</v>
      </c>
      <c r="AU95" s="30">
        <v>0.42857142857142849</v>
      </c>
      <c r="AV95" s="30">
        <v>0</v>
      </c>
      <c r="AW95" s="30">
        <v>0.40625000000000011</v>
      </c>
      <c r="AX95" s="30">
        <v>0.5</v>
      </c>
      <c r="AY95" s="30">
        <v>9.375E-2</v>
      </c>
      <c r="AZ95" s="30">
        <v>0</v>
      </c>
      <c r="BA95" s="27">
        <v>0.82</v>
      </c>
      <c r="BB95" s="27">
        <v>3.44</v>
      </c>
      <c r="BC95" s="27">
        <v>2.62</v>
      </c>
      <c r="BD95" s="27">
        <v>2.4390000000000001</v>
      </c>
    </row>
    <row r="96" spans="1:56" x14ac:dyDescent="0.3">
      <c r="A96" s="2" t="s">
        <v>74</v>
      </c>
      <c r="B96" s="15" t="s">
        <v>764</v>
      </c>
      <c r="C96" s="15"/>
      <c r="D96" s="2"/>
      <c r="E96" s="2"/>
      <c r="F96" s="2">
        <v>3.43</v>
      </c>
      <c r="G96" s="2" t="s">
        <v>78</v>
      </c>
      <c r="H96" s="11">
        <v>-1</v>
      </c>
      <c r="I96">
        <v>-1</v>
      </c>
      <c r="J96" s="2"/>
      <c r="K96">
        <v>2.4300000000000002</v>
      </c>
      <c r="L96">
        <v>5.5971875185714284</v>
      </c>
      <c r="M96" s="2"/>
      <c r="N96" s="2"/>
      <c r="O96" s="25">
        <v>0</v>
      </c>
      <c r="P96" s="2"/>
      <c r="Q96" s="2"/>
      <c r="R96" s="2"/>
      <c r="S96" s="2"/>
      <c r="T96" s="25">
        <v>0</v>
      </c>
      <c r="U96" s="25"/>
      <c r="V96" s="25"/>
      <c r="W96" s="2">
        <v>1</v>
      </c>
      <c r="X96" s="2"/>
      <c r="Y96" s="2"/>
      <c r="Z96" s="2"/>
      <c r="AA96" s="2">
        <v>3.43</v>
      </c>
      <c r="AB96" s="2"/>
      <c r="AC96" s="2"/>
      <c r="AD96" s="2"/>
      <c r="AE96" s="2"/>
      <c r="AF96" s="2"/>
      <c r="AG96" s="2"/>
      <c r="AH96" s="2">
        <v>1</v>
      </c>
      <c r="AI96" s="2"/>
      <c r="AJ96" s="2"/>
      <c r="AK96" s="2"/>
      <c r="AL96">
        <v>1</v>
      </c>
      <c r="AP96">
        <v>8</v>
      </c>
      <c r="AQ96" s="23">
        <v>0</v>
      </c>
      <c r="AR96" s="23"/>
      <c r="AS96" s="30">
        <v>1.857142857142857</v>
      </c>
      <c r="AT96" s="30">
        <v>2.285714285714286</v>
      </c>
      <c r="AU96" s="30">
        <v>0.42857142857142849</v>
      </c>
      <c r="AV96" s="30">
        <v>0</v>
      </c>
      <c r="AW96" s="30">
        <v>0.40625000000000011</v>
      </c>
      <c r="AX96" s="30">
        <v>0.5</v>
      </c>
      <c r="AY96" s="30">
        <v>9.375E-2</v>
      </c>
      <c r="AZ96" s="30">
        <v>0</v>
      </c>
      <c r="BA96" s="27">
        <v>0.82</v>
      </c>
      <c r="BB96" s="27">
        <v>3.44</v>
      </c>
      <c r="BC96" s="27">
        <v>2.62</v>
      </c>
      <c r="BD96" s="27">
        <v>2.4300000000000002</v>
      </c>
    </row>
    <row r="97" spans="1:56" x14ac:dyDescent="0.3">
      <c r="A97" s="2" t="s">
        <v>44</v>
      </c>
      <c r="B97" s="19" t="s">
        <v>744</v>
      </c>
      <c r="C97" s="15"/>
      <c r="D97" s="2" t="s">
        <v>700</v>
      </c>
      <c r="E97" s="2" t="s">
        <v>1096</v>
      </c>
      <c r="F97" s="2">
        <v>3.44</v>
      </c>
      <c r="G97" s="2" t="s">
        <v>79</v>
      </c>
      <c r="H97" s="11" t="s">
        <v>573</v>
      </c>
      <c r="I97">
        <v>-1</v>
      </c>
      <c r="J97" s="2"/>
      <c r="K97">
        <v>2.521176470588236</v>
      </c>
      <c r="L97">
        <v>5.6898745917647062</v>
      </c>
      <c r="M97" s="2"/>
      <c r="N97" s="2"/>
      <c r="O97" s="25">
        <v>1</v>
      </c>
      <c r="P97" s="2"/>
      <c r="Q97" s="2"/>
      <c r="R97" s="2"/>
      <c r="S97" s="2"/>
      <c r="T97" s="25">
        <v>15.28115725</v>
      </c>
      <c r="U97" s="25">
        <v>15.28115725</v>
      </c>
      <c r="V97" s="25">
        <v>15.28115725</v>
      </c>
      <c r="W97" s="2">
        <v>1</v>
      </c>
      <c r="X97" s="2">
        <v>1</v>
      </c>
      <c r="Y97" s="2"/>
      <c r="Z97" s="2"/>
      <c r="AA97" s="2">
        <v>4.0999999999999996</v>
      </c>
      <c r="AB97" s="2">
        <v>1</v>
      </c>
      <c r="AC97" s="2"/>
      <c r="AD97" s="2"/>
      <c r="AE97" s="2">
        <v>1</v>
      </c>
      <c r="AF97" s="2"/>
      <c r="AG97" s="2"/>
      <c r="AH97" s="2">
        <v>1</v>
      </c>
      <c r="AI97" s="2"/>
      <c r="AJ97" s="2"/>
      <c r="AK97" s="2"/>
      <c r="AL97">
        <v>1</v>
      </c>
      <c r="AP97">
        <v>20</v>
      </c>
      <c r="AQ97" s="23">
        <v>229.90248606119221</v>
      </c>
      <c r="AR97" s="23">
        <v>8.6993404650164072E-2</v>
      </c>
      <c r="AS97" s="30">
        <v>1.882352941176471</v>
      </c>
      <c r="AT97" s="30">
        <v>2.3529411764705879</v>
      </c>
      <c r="AU97" s="30">
        <v>0.47058823529411759</v>
      </c>
      <c r="AV97" s="30">
        <v>0</v>
      </c>
      <c r="AW97" s="30">
        <v>0.4</v>
      </c>
      <c r="AX97" s="30">
        <v>0.5</v>
      </c>
      <c r="AY97" s="30">
        <v>9.9999999999999992E-2</v>
      </c>
      <c r="AZ97" s="30">
        <v>0</v>
      </c>
      <c r="BA97" s="27">
        <v>0.82</v>
      </c>
      <c r="BB97" s="27">
        <v>3.44</v>
      </c>
      <c r="BC97" s="27">
        <v>2.62</v>
      </c>
      <c r="BD97" s="27">
        <v>2.5211764705882351</v>
      </c>
    </row>
    <row r="98" spans="1:56" x14ac:dyDescent="0.3">
      <c r="A98" s="2" t="s">
        <v>44</v>
      </c>
      <c r="B98" s="15" t="s">
        <v>744</v>
      </c>
      <c r="C98" s="15"/>
      <c r="D98" s="2"/>
      <c r="E98" s="2"/>
      <c r="F98" s="2">
        <v>3.69</v>
      </c>
      <c r="G98" s="2" t="s">
        <v>79</v>
      </c>
      <c r="H98" s="11" t="s">
        <v>573</v>
      </c>
      <c r="I98">
        <v>-1</v>
      </c>
      <c r="J98" s="2"/>
      <c r="K98">
        <v>2.521176470588236</v>
      </c>
      <c r="L98">
        <v>5.6898745917647062</v>
      </c>
      <c r="M98" s="2"/>
      <c r="N98" s="2"/>
      <c r="O98" s="25">
        <v>1</v>
      </c>
      <c r="P98" s="2">
        <v>3.87</v>
      </c>
      <c r="Q98" s="2">
        <v>3.87</v>
      </c>
      <c r="R98" s="2">
        <v>29.8</v>
      </c>
      <c r="S98" s="2" t="s">
        <v>450</v>
      </c>
      <c r="T98" s="25">
        <v>15.28115725</v>
      </c>
      <c r="U98" s="25">
        <v>15.28115725</v>
      </c>
      <c r="V98" s="25">
        <v>15.28115725</v>
      </c>
      <c r="W98" s="2">
        <v>1</v>
      </c>
      <c r="X98" s="2">
        <v>1</v>
      </c>
      <c r="Y98" s="2">
        <v>3</v>
      </c>
      <c r="Z98" s="2"/>
      <c r="AA98" s="2">
        <v>5.7</v>
      </c>
      <c r="AB98" s="2">
        <v>1</v>
      </c>
      <c r="AC98" s="2"/>
      <c r="AD98" s="2"/>
      <c r="AE98" s="2">
        <v>1</v>
      </c>
      <c r="AF98" s="2"/>
      <c r="AG98" s="2"/>
      <c r="AH98" s="2">
        <v>1</v>
      </c>
      <c r="AI98" s="2"/>
      <c r="AJ98" s="2"/>
      <c r="AK98" s="2"/>
      <c r="AL98">
        <v>1</v>
      </c>
      <c r="AP98">
        <v>20</v>
      </c>
      <c r="AQ98" s="23">
        <v>229.90248606119221</v>
      </c>
      <c r="AR98" s="23">
        <v>8.6993404650164072E-2</v>
      </c>
      <c r="AS98" s="30">
        <v>1.882352941176471</v>
      </c>
      <c r="AT98" s="30">
        <v>2.3529411764705879</v>
      </c>
      <c r="AU98" s="30">
        <v>0.47058823529411759</v>
      </c>
      <c r="AV98" s="30">
        <v>0</v>
      </c>
      <c r="AW98" s="30">
        <v>0.4</v>
      </c>
      <c r="AX98" s="30">
        <v>0.5</v>
      </c>
      <c r="AY98" s="30">
        <v>9.9999999999999992E-2</v>
      </c>
      <c r="AZ98" s="30">
        <v>0</v>
      </c>
      <c r="BA98" s="27">
        <v>0.82</v>
      </c>
      <c r="BB98" s="27">
        <v>3.44</v>
      </c>
      <c r="BC98" s="27">
        <v>2.62</v>
      </c>
      <c r="BD98" s="27">
        <v>2.5211764705882351</v>
      </c>
    </row>
    <row r="99" spans="1:56" x14ac:dyDescent="0.3">
      <c r="A99" s="2" t="s">
        <v>44</v>
      </c>
      <c r="B99" s="15" t="s">
        <v>744</v>
      </c>
      <c r="C99" s="15"/>
      <c r="D99" s="2"/>
      <c r="E99" s="2"/>
      <c r="F99" s="2">
        <v>3.78</v>
      </c>
      <c r="G99" s="2" t="s">
        <v>81</v>
      </c>
      <c r="H99" s="11" t="s">
        <v>573</v>
      </c>
      <c r="I99">
        <v>-1</v>
      </c>
      <c r="J99" s="2"/>
      <c r="K99">
        <v>2.521176470588236</v>
      </c>
      <c r="L99">
        <v>5.6898745917647062</v>
      </c>
      <c r="M99" s="2"/>
      <c r="N99" s="2"/>
      <c r="O99" s="25">
        <v>1</v>
      </c>
      <c r="P99" s="2">
        <v>3.859</v>
      </c>
      <c r="Q99" s="2">
        <v>3.859</v>
      </c>
      <c r="R99" s="2">
        <v>29.047999999999998</v>
      </c>
      <c r="S99" s="2" t="s">
        <v>450</v>
      </c>
      <c r="T99" s="25">
        <v>15.28115725</v>
      </c>
      <c r="U99" s="25">
        <v>15.28115725</v>
      </c>
      <c r="V99" s="25">
        <v>15.28115725</v>
      </c>
      <c r="W99" s="2">
        <v>1</v>
      </c>
      <c r="X99" s="2">
        <v>1</v>
      </c>
      <c r="Y99" s="2">
        <v>3</v>
      </c>
      <c r="Z99" s="2"/>
      <c r="AA99" s="2"/>
      <c r="AB99" s="2">
        <v>1</v>
      </c>
      <c r="AC99" s="2" t="s">
        <v>491</v>
      </c>
      <c r="AD99" s="2"/>
      <c r="AE99" s="2"/>
      <c r="AF99" s="2"/>
      <c r="AG99" s="2"/>
      <c r="AH99" s="2">
        <v>1</v>
      </c>
      <c r="AI99" s="2"/>
      <c r="AJ99" s="2"/>
      <c r="AK99" s="2"/>
      <c r="AP99">
        <v>20</v>
      </c>
      <c r="AQ99" s="23">
        <v>229.90248606119221</v>
      </c>
      <c r="AR99" s="23">
        <v>8.6993404650164072E-2</v>
      </c>
      <c r="AS99" s="30">
        <v>1.882352941176471</v>
      </c>
      <c r="AT99" s="30">
        <v>2.3529411764705879</v>
      </c>
      <c r="AU99" s="30">
        <v>0.47058823529411759</v>
      </c>
      <c r="AV99" s="30">
        <v>0</v>
      </c>
      <c r="AW99" s="30">
        <v>0.4</v>
      </c>
      <c r="AX99" s="30">
        <v>0.5</v>
      </c>
      <c r="AY99" s="30">
        <v>9.9999999999999992E-2</v>
      </c>
      <c r="AZ99" s="30">
        <v>0</v>
      </c>
      <c r="BA99" s="27">
        <v>0.82</v>
      </c>
      <c r="BB99" s="27">
        <v>3.44</v>
      </c>
      <c r="BC99" s="27">
        <v>2.62</v>
      </c>
      <c r="BD99" s="27">
        <v>2.5211764705882351</v>
      </c>
    </row>
    <row r="100" spans="1:56" x14ac:dyDescent="0.3">
      <c r="A100" s="2" t="s">
        <v>80</v>
      </c>
      <c r="B100" s="19" t="s">
        <v>934</v>
      </c>
      <c r="C100" s="15"/>
      <c r="D100" s="2"/>
      <c r="E100" s="2"/>
      <c r="F100" s="2">
        <v>3.2</v>
      </c>
      <c r="G100" s="2" t="s">
        <v>81</v>
      </c>
      <c r="H100" s="11">
        <v>-1</v>
      </c>
      <c r="I100">
        <v>-1</v>
      </c>
      <c r="J100" s="2"/>
      <c r="K100">
        <v>2.5228823529411768</v>
      </c>
      <c r="L100">
        <v>5.6932629430588237</v>
      </c>
      <c r="M100" s="2"/>
      <c r="N100" s="2"/>
      <c r="O100" s="25">
        <v>0</v>
      </c>
      <c r="P100" s="2">
        <v>3.8650000000000002</v>
      </c>
      <c r="Q100" s="2">
        <v>3.8650000000000002</v>
      </c>
      <c r="R100" s="2">
        <v>29.241</v>
      </c>
      <c r="T100" s="25">
        <v>0</v>
      </c>
      <c r="U100" s="25"/>
      <c r="V100" s="25"/>
      <c r="W100" s="2">
        <v>1</v>
      </c>
      <c r="X100" s="2"/>
      <c r="Y100" s="2">
        <v>3</v>
      </c>
      <c r="Z100" s="2"/>
      <c r="AA100" s="2"/>
      <c r="AB100" s="2">
        <v>1</v>
      </c>
      <c r="AC100" s="2"/>
      <c r="AD100" s="2"/>
      <c r="AE100" s="2"/>
      <c r="AF100" s="2"/>
      <c r="AG100" s="2"/>
      <c r="AH100" s="2">
        <v>1</v>
      </c>
      <c r="AI100" s="2"/>
      <c r="AJ100" s="2"/>
      <c r="AK100" s="2"/>
      <c r="AP100">
        <v>20</v>
      </c>
      <c r="AQ100" s="23">
        <v>0</v>
      </c>
      <c r="AR100" s="23"/>
      <c r="AS100" s="30">
        <v>1.882352941176471</v>
      </c>
      <c r="AT100" s="30">
        <v>2.3529411764705879</v>
      </c>
      <c r="AU100" s="30">
        <v>0.49411764705882361</v>
      </c>
      <c r="AV100" s="30">
        <v>0</v>
      </c>
      <c r="AW100" s="30">
        <v>0.39800995024875629</v>
      </c>
      <c r="AX100" s="30">
        <v>0.4975124378109454</v>
      </c>
      <c r="AY100" s="30">
        <v>0.1044776119402985</v>
      </c>
      <c r="AZ100" s="30">
        <v>0</v>
      </c>
      <c r="BA100" s="27">
        <v>0.82</v>
      </c>
      <c r="BB100" s="27">
        <v>3.44</v>
      </c>
      <c r="BC100" s="27">
        <v>2.62</v>
      </c>
      <c r="BD100" s="27">
        <v>2.5228823529411768</v>
      </c>
    </row>
    <row r="101" spans="1:56" x14ac:dyDescent="0.3">
      <c r="A101" s="2" t="s">
        <v>82</v>
      </c>
      <c r="B101" s="19" t="s">
        <v>935</v>
      </c>
      <c r="C101" s="15"/>
      <c r="D101" s="2"/>
      <c r="E101" s="2"/>
      <c r="F101" s="2">
        <v>2.93</v>
      </c>
      <c r="G101" s="2" t="s">
        <v>81</v>
      </c>
      <c r="H101" s="11">
        <v>-1</v>
      </c>
      <c r="I101">
        <v>-1</v>
      </c>
      <c r="J101" s="2"/>
      <c r="K101">
        <v>2.524588235294118</v>
      </c>
      <c r="L101">
        <v>5.6966512943529413</v>
      </c>
      <c r="M101" s="2"/>
      <c r="N101" s="2"/>
      <c r="O101" s="25">
        <v>0</v>
      </c>
      <c r="P101" s="2">
        <v>3.8660000000000001</v>
      </c>
      <c r="Q101" s="2">
        <v>3.8660000000000001</v>
      </c>
      <c r="R101" s="2">
        <v>29.145</v>
      </c>
      <c r="S101" s="2"/>
      <c r="T101" s="25">
        <v>0</v>
      </c>
      <c r="U101" s="25"/>
      <c r="V101" s="25"/>
      <c r="W101" s="2">
        <v>1</v>
      </c>
      <c r="X101" s="2"/>
      <c r="Y101" s="2">
        <v>3</v>
      </c>
      <c r="Z101" s="2"/>
      <c r="AA101" s="2"/>
      <c r="AB101" s="2">
        <v>1</v>
      </c>
      <c r="AC101" s="2"/>
      <c r="AD101" s="2"/>
      <c r="AE101" s="2"/>
      <c r="AF101" s="2"/>
      <c r="AG101" s="2"/>
      <c r="AH101" s="2">
        <v>1</v>
      </c>
      <c r="AI101" s="2"/>
      <c r="AJ101" s="2"/>
      <c r="AK101" s="2"/>
      <c r="AP101">
        <v>20</v>
      </c>
      <c r="AQ101" s="23">
        <v>0</v>
      </c>
      <c r="AR101" s="23"/>
      <c r="AS101" s="30">
        <v>1.882352941176471</v>
      </c>
      <c r="AT101" s="30">
        <v>2.3529411764705879</v>
      </c>
      <c r="AU101" s="30">
        <v>0.51764705882352946</v>
      </c>
      <c r="AV101" s="30">
        <v>0</v>
      </c>
      <c r="AW101" s="30">
        <v>0.39603960396039611</v>
      </c>
      <c r="AX101" s="30">
        <v>0.49504950495049499</v>
      </c>
      <c r="AY101" s="30">
        <v>0.1089108910891089</v>
      </c>
      <c r="AZ101" s="30">
        <v>0</v>
      </c>
      <c r="BA101" s="27">
        <v>0.82</v>
      </c>
      <c r="BB101" s="27">
        <v>3.44</v>
      </c>
      <c r="BC101" s="27">
        <v>2.62</v>
      </c>
      <c r="BD101" s="27">
        <v>2.5245882352941171</v>
      </c>
    </row>
    <row r="102" spans="1:56" x14ac:dyDescent="0.3">
      <c r="A102" s="2" t="s">
        <v>83</v>
      </c>
      <c r="B102" s="19" t="s">
        <v>936</v>
      </c>
      <c r="C102" s="15"/>
      <c r="D102" s="2"/>
      <c r="E102" s="2"/>
      <c r="F102" s="2">
        <v>2.69</v>
      </c>
      <c r="G102" s="2" t="s">
        <v>81</v>
      </c>
      <c r="H102" s="11">
        <v>-1</v>
      </c>
      <c r="I102">
        <v>-1</v>
      </c>
      <c r="J102" s="2"/>
      <c r="K102">
        <v>2.5262941176470588</v>
      </c>
      <c r="L102">
        <v>5.7000396456470588</v>
      </c>
      <c r="M102" s="2"/>
      <c r="N102" s="2"/>
      <c r="O102" s="25">
        <v>0</v>
      </c>
      <c r="P102" s="2">
        <v>3.871</v>
      </c>
      <c r="Q102" s="2">
        <v>3.871</v>
      </c>
      <c r="R102" s="2">
        <v>29.241</v>
      </c>
      <c r="S102" s="2"/>
      <c r="T102" s="25">
        <v>0</v>
      </c>
      <c r="U102" s="25"/>
      <c r="V102" s="25"/>
      <c r="W102" s="2">
        <v>1</v>
      </c>
      <c r="X102" s="2"/>
      <c r="Y102" s="2">
        <v>3</v>
      </c>
      <c r="Z102" s="2"/>
      <c r="AA102" s="2"/>
      <c r="AB102" s="2">
        <v>1</v>
      </c>
      <c r="AC102" s="2"/>
      <c r="AD102" s="2"/>
      <c r="AE102" s="2"/>
      <c r="AF102" s="2"/>
      <c r="AG102" s="2"/>
      <c r="AH102" s="2">
        <v>1</v>
      </c>
      <c r="AI102" s="2"/>
      <c r="AJ102" s="2"/>
      <c r="AK102" s="2"/>
      <c r="AP102">
        <v>20</v>
      </c>
      <c r="AQ102" s="23">
        <v>0</v>
      </c>
      <c r="AR102" s="23"/>
      <c r="AS102" s="30">
        <v>1.882352941176471</v>
      </c>
      <c r="AT102" s="30">
        <v>2.3529411764705879</v>
      </c>
      <c r="AU102" s="30">
        <v>0.54117647058823526</v>
      </c>
      <c r="AV102" s="30">
        <v>0</v>
      </c>
      <c r="AW102" s="30">
        <v>0.39408866995073888</v>
      </c>
      <c r="AX102" s="30">
        <v>0.49261083743842371</v>
      </c>
      <c r="AY102" s="30">
        <v>0.1133004926108374</v>
      </c>
      <c r="AZ102" s="30">
        <v>0</v>
      </c>
      <c r="BA102" s="27">
        <v>0.82</v>
      </c>
      <c r="BB102" s="27">
        <v>3.44</v>
      </c>
      <c r="BC102" s="27">
        <v>2.62</v>
      </c>
      <c r="BD102" s="27">
        <v>2.5262941176470588</v>
      </c>
    </row>
    <row r="103" spans="1:56" x14ac:dyDescent="0.3">
      <c r="A103" s="2" t="s">
        <v>84</v>
      </c>
      <c r="B103" s="19" t="s">
        <v>937</v>
      </c>
      <c r="C103" s="15"/>
      <c r="D103" s="2"/>
      <c r="E103" s="2"/>
      <c r="F103" s="2">
        <v>2.4300000000000002</v>
      </c>
      <c r="G103" s="2" t="s">
        <v>81</v>
      </c>
      <c r="H103" s="11">
        <v>-1</v>
      </c>
      <c r="I103">
        <v>-1</v>
      </c>
      <c r="J103" s="2"/>
      <c r="K103">
        <v>2.528</v>
      </c>
      <c r="L103">
        <v>5.7034279969411772</v>
      </c>
      <c r="M103" s="2"/>
      <c r="N103" s="2"/>
      <c r="O103" s="25">
        <v>0</v>
      </c>
      <c r="P103" s="2">
        <v>3.8740000000000001</v>
      </c>
      <c r="Q103" s="2">
        <v>3.8740000000000001</v>
      </c>
      <c r="R103" s="2">
        <v>32.945999999999998</v>
      </c>
      <c r="S103" s="2"/>
      <c r="T103" s="25">
        <v>0</v>
      </c>
      <c r="U103" s="25"/>
      <c r="V103" s="25"/>
      <c r="W103" s="2">
        <v>1</v>
      </c>
      <c r="X103" s="2"/>
      <c r="Y103" s="2">
        <v>3</v>
      </c>
      <c r="Z103" s="2"/>
      <c r="AA103" s="2"/>
      <c r="AB103" s="2">
        <v>1</v>
      </c>
      <c r="AC103" s="2"/>
      <c r="AD103" s="2"/>
      <c r="AE103" s="2"/>
      <c r="AF103" s="2"/>
      <c r="AG103" s="2"/>
      <c r="AH103" s="2">
        <v>1</v>
      </c>
      <c r="AI103" s="2"/>
      <c r="AJ103" s="2"/>
      <c r="AK103" s="2"/>
      <c r="AP103">
        <v>20</v>
      </c>
      <c r="AQ103" s="23">
        <v>0</v>
      </c>
      <c r="AR103" s="23"/>
      <c r="AS103" s="30">
        <v>1.882352941176471</v>
      </c>
      <c r="AT103" s="30">
        <v>2.3529411764705879</v>
      </c>
      <c r="AU103" s="30">
        <v>0.56470588235294128</v>
      </c>
      <c r="AV103" s="30">
        <v>0</v>
      </c>
      <c r="AW103" s="30">
        <v>0.39215686274509798</v>
      </c>
      <c r="AX103" s="30">
        <v>0.49019607843137247</v>
      </c>
      <c r="AY103" s="30">
        <v>0.1176470588235294</v>
      </c>
      <c r="AZ103" s="30">
        <v>0</v>
      </c>
      <c r="BA103" s="27">
        <v>0.82</v>
      </c>
      <c r="BB103" s="27">
        <v>3.44</v>
      </c>
      <c r="BC103" s="27">
        <v>2.62</v>
      </c>
      <c r="BD103" s="27">
        <v>2.528</v>
      </c>
    </row>
    <row r="104" spans="1:56" x14ac:dyDescent="0.3">
      <c r="A104" s="2" t="s">
        <v>85</v>
      </c>
      <c r="B104" s="19" t="s">
        <v>938</v>
      </c>
      <c r="C104" s="15"/>
      <c r="D104" s="2"/>
      <c r="E104" s="2"/>
      <c r="F104" s="2">
        <v>2.41</v>
      </c>
      <c r="G104" s="2" t="s">
        <v>81</v>
      </c>
      <c r="H104" s="11">
        <v>-1</v>
      </c>
      <c r="I104">
        <v>-1</v>
      </c>
      <c r="J104" s="2"/>
      <c r="K104">
        <v>2.5297058823529408</v>
      </c>
      <c r="L104">
        <v>5.7068163482352947</v>
      </c>
      <c r="M104" s="2"/>
      <c r="N104" s="2"/>
      <c r="O104" s="25">
        <v>0</v>
      </c>
      <c r="P104" s="2" t="s">
        <v>474</v>
      </c>
      <c r="Q104" s="2" t="s">
        <v>474</v>
      </c>
      <c r="R104" s="2" t="s">
        <v>474</v>
      </c>
      <c r="S104" s="2"/>
      <c r="T104" s="25">
        <v>0</v>
      </c>
      <c r="U104" s="25"/>
      <c r="V104" s="25"/>
      <c r="W104" s="2">
        <v>1</v>
      </c>
      <c r="X104" s="2"/>
      <c r="Y104" s="2">
        <v>3</v>
      </c>
      <c r="Z104" s="2"/>
      <c r="AA104" s="2"/>
      <c r="AB104" s="2">
        <v>1</v>
      </c>
      <c r="AC104" s="2"/>
      <c r="AD104" s="2"/>
      <c r="AE104" s="2"/>
      <c r="AF104" s="2"/>
      <c r="AG104" s="2"/>
      <c r="AH104" s="2">
        <v>1</v>
      </c>
      <c r="AI104" s="2"/>
      <c r="AJ104" s="2"/>
      <c r="AK104" s="2"/>
      <c r="AP104">
        <v>20</v>
      </c>
      <c r="AQ104" s="23">
        <v>0</v>
      </c>
      <c r="AR104" s="23"/>
      <c r="AS104" s="30">
        <v>1.882352941176471</v>
      </c>
      <c r="AT104" s="30">
        <v>2.3529411764705879</v>
      </c>
      <c r="AU104" s="30">
        <v>0.58823529411764708</v>
      </c>
      <c r="AV104" s="30">
        <v>0</v>
      </c>
      <c r="AW104" s="30">
        <v>0.3902439024390244</v>
      </c>
      <c r="AX104" s="30">
        <v>0.48780487804878048</v>
      </c>
      <c r="AY104" s="30">
        <v>0.12195121951219511</v>
      </c>
      <c r="AZ104" s="30">
        <v>0</v>
      </c>
      <c r="BA104" s="27">
        <v>0.82</v>
      </c>
      <c r="BB104" s="27">
        <v>3.44</v>
      </c>
      <c r="BC104" s="27">
        <v>2.62</v>
      </c>
      <c r="BD104" s="27">
        <v>2.5297058823529408</v>
      </c>
    </row>
    <row r="105" spans="1:56" x14ac:dyDescent="0.3">
      <c r="A105" s="2" t="s">
        <v>86</v>
      </c>
      <c r="B105" s="19" t="s">
        <v>939</v>
      </c>
      <c r="C105" s="15"/>
      <c r="D105" s="2"/>
      <c r="E105" s="2"/>
      <c r="F105" s="2">
        <v>3.06</v>
      </c>
      <c r="G105" s="2" t="s">
        <v>81</v>
      </c>
      <c r="H105" s="11">
        <v>-1</v>
      </c>
      <c r="I105">
        <v>-1</v>
      </c>
      <c r="J105" s="2"/>
      <c r="K105">
        <v>2.5308235294117649</v>
      </c>
      <c r="L105">
        <v>5.7003253741176483</v>
      </c>
      <c r="M105" s="2"/>
      <c r="N105" s="2"/>
      <c r="O105" s="25">
        <v>0</v>
      </c>
      <c r="P105" s="2">
        <v>3.8660000000000001</v>
      </c>
      <c r="Q105" s="2">
        <v>3.8660000000000001</v>
      </c>
      <c r="R105" s="2">
        <v>29.114000000000001</v>
      </c>
      <c r="S105" s="2"/>
      <c r="T105" s="25">
        <v>0</v>
      </c>
      <c r="U105" s="25"/>
      <c r="V105" s="25"/>
      <c r="W105" s="2">
        <v>1</v>
      </c>
      <c r="X105" s="2"/>
      <c r="Y105" s="2">
        <v>3</v>
      </c>
      <c r="Z105" s="2"/>
      <c r="AA105" s="2"/>
      <c r="AB105" s="2">
        <v>1</v>
      </c>
      <c r="AC105" s="2"/>
      <c r="AD105" s="2"/>
      <c r="AE105" s="2"/>
      <c r="AF105" s="2"/>
      <c r="AG105" s="2"/>
      <c r="AH105" s="2">
        <v>1</v>
      </c>
      <c r="AI105" s="2"/>
      <c r="AJ105" s="2"/>
      <c r="AK105" s="2"/>
      <c r="AP105">
        <v>20</v>
      </c>
      <c r="AQ105" s="23">
        <v>0</v>
      </c>
      <c r="AR105" s="23"/>
      <c r="AS105" s="30">
        <v>1.882352941176471</v>
      </c>
      <c r="AT105" s="30">
        <v>2.3529411764705879</v>
      </c>
      <c r="AU105" s="30">
        <v>0.49411764705882361</v>
      </c>
      <c r="AV105" s="30">
        <v>0.1647058823529412</v>
      </c>
      <c r="AW105" s="30">
        <v>0.38461538461538458</v>
      </c>
      <c r="AX105" s="30">
        <v>0.48076923076923073</v>
      </c>
      <c r="AY105" s="30">
        <v>0.10096153846153851</v>
      </c>
      <c r="AZ105" s="30">
        <v>3.3653846153846159E-2</v>
      </c>
      <c r="BA105" s="27">
        <v>0.82</v>
      </c>
      <c r="BB105" s="27">
        <v>3.44</v>
      </c>
      <c r="BC105" s="27">
        <v>2.62</v>
      </c>
      <c r="BD105" s="27">
        <v>2.530823529411764</v>
      </c>
    </row>
    <row r="106" spans="1:56" x14ac:dyDescent="0.3">
      <c r="A106" s="2" t="s">
        <v>87</v>
      </c>
      <c r="B106" s="19" t="s">
        <v>940</v>
      </c>
      <c r="C106" s="15"/>
      <c r="D106" s="2"/>
      <c r="E106" s="2"/>
      <c r="F106" s="2">
        <v>2.12</v>
      </c>
      <c r="G106" s="2" t="s">
        <v>81</v>
      </c>
      <c r="H106" s="11">
        <v>-1</v>
      </c>
      <c r="I106">
        <v>-1</v>
      </c>
      <c r="J106" s="2"/>
      <c r="K106">
        <v>2.525529411764706</v>
      </c>
      <c r="L106">
        <v>5.7010120870588246</v>
      </c>
      <c r="M106" s="2"/>
      <c r="N106" s="2"/>
      <c r="O106" s="25">
        <v>0</v>
      </c>
      <c r="P106" s="2">
        <v>3.8570000000000002</v>
      </c>
      <c r="Q106" s="2">
        <v>3.8570000000000002</v>
      </c>
      <c r="R106" s="2">
        <v>29.533999999999999</v>
      </c>
      <c r="S106" s="2"/>
      <c r="T106" s="25">
        <v>0</v>
      </c>
      <c r="U106" s="25"/>
      <c r="V106" s="25"/>
      <c r="W106" s="2">
        <v>1</v>
      </c>
      <c r="X106" s="2"/>
      <c r="Y106" s="2">
        <v>3</v>
      </c>
      <c r="Z106" s="2"/>
      <c r="AA106" s="2"/>
      <c r="AB106" s="2">
        <v>1</v>
      </c>
      <c r="AC106" s="2"/>
      <c r="AD106" s="2"/>
      <c r="AE106" s="2"/>
      <c r="AF106" s="2"/>
      <c r="AG106" s="2"/>
      <c r="AH106" s="2">
        <v>1</v>
      </c>
      <c r="AI106" s="2"/>
      <c r="AJ106" s="2"/>
      <c r="AK106" s="2"/>
      <c r="AP106">
        <v>20</v>
      </c>
      <c r="AQ106" s="23">
        <v>0</v>
      </c>
      <c r="AR106" s="23"/>
      <c r="AS106" s="30">
        <v>1.882352941176471</v>
      </c>
      <c r="AT106" s="30">
        <v>2.3529411764705879</v>
      </c>
      <c r="AU106" s="30">
        <v>0.54117647058823526</v>
      </c>
      <c r="AV106" s="30">
        <v>0</v>
      </c>
      <c r="AW106" s="30">
        <v>0.39408866995073888</v>
      </c>
      <c r="AX106" s="30">
        <v>0.49261083743842371</v>
      </c>
      <c r="AY106" s="30">
        <v>0.1133004926108374</v>
      </c>
      <c r="AZ106" s="30">
        <v>0</v>
      </c>
      <c r="BA106" s="27">
        <v>0.82</v>
      </c>
      <c r="BB106" s="27">
        <v>3.44</v>
      </c>
      <c r="BC106" s="27">
        <v>2.62</v>
      </c>
      <c r="BD106" s="27">
        <v>2.525529411764706</v>
      </c>
    </row>
    <row r="107" spans="1:56" x14ac:dyDescent="0.3">
      <c r="A107" s="2" t="s">
        <v>88</v>
      </c>
      <c r="B107" s="19" t="s">
        <v>767</v>
      </c>
      <c r="C107" s="15"/>
      <c r="D107" s="2"/>
      <c r="E107" s="2"/>
      <c r="F107" s="2">
        <v>3.9</v>
      </c>
      <c r="G107" s="2" t="s">
        <v>90</v>
      </c>
      <c r="H107" s="11">
        <v>-1</v>
      </c>
      <c r="I107">
        <v>-1</v>
      </c>
      <c r="J107" s="2"/>
      <c r="K107">
        <v>2.7025000000000001</v>
      </c>
      <c r="L107">
        <v>6.4896876145585001</v>
      </c>
      <c r="M107" s="2"/>
      <c r="N107" s="2"/>
      <c r="O107" s="25">
        <v>0</v>
      </c>
      <c r="P107" s="2">
        <v>3.9037999999999999</v>
      </c>
      <c r="Q107" s="2">
        <v>3.9037999999999999</v>
      </c>
      <c r="R107" s="2">
        <v>9.7742000000000004</v>
      </c>
      <c r="S107" s="2" t="s">
        <v>449</v>
      </c>
      <c r="T107" s="25">
        <v>0</v>
      </c>
      <c r="U107" s="25"/>
      <c r="V107" s="25"/>
      <c r="W107" s="2">
        <v>1</v>
      </c>
      <c r="X107" s="2"/>
      <c r="Y107" s="2">
        <v>3</v>
      </c>
      <c r="Z107" s="2"/>
      <c r="AA107" s="2">
        <v>4</v>
      </c>
      <c r="AB107" s="2">
        <f>385*2</f>
        <v>770</v>
      </c>
      <c r="AC107" s="2" t="s">
        <v>492</v>
      </c>
      <c r="AD107" s="2"/>
      <c r="AE107" s="2"/>
      <c r="AF107" s="2"/>
      <c r="AG107" s="2"/>
      <c r="AH107" s="2">
        <v>1</v>
      </c>
      <c r="AI107" s="2"/>
      <c r="AJ107" s="2"/>
      <c r="AK107" s="2"/>
      <c r="AP107">
        <v>14</v>
      </c>
      <c r="AQ107" s="23">
        <v>0</v>
      </c>
      <c r="AR107" s="23"/>
      <c r="AS107" s="30">
        <v>1.833333333333333</v>
      </c>
      <c r="AT107" s="30">
        <v>2.333333333333333</v>
      </c>
      <c r="AU107" s="30">
        <v>0.5</v>
      </c>
      <c r="AV107" s="30">
        <v>2.333333333333333</v>
      </c>
      <c r="AW107" s="30">
        <v>0.26190476190476192</v>
      </c>
      <c r="AX107" s="30">
        <v>0.33333333333333343</v>
      </c>
      <c r="AY107" s="30">
        <v>7.1428571428571425E-2</v>
      </c>
      <c r="AZ107" s="30">
        <v>0.33333333333333343</v>
      </c>
      <c r="BA107" s="27">
        <v>0.95</v>
      </c>
      <c r="BB107" s="27">
        <v>3.44</v>
      </c>
      <c r="BC107" s="27">
        <v>2.4900000000000002</v>
      </c>
      <c r="BD107" s="27">
        <v>2.7024999999999988</v>
      </c>
    </row>
    <row r="108" spans="1:56" x14ac:dyDescent="0.3">
      <c r="A108" s="2" t="s">
        <v>89</v>
      </c>
      <c r="B108" s="15" t="s">
        <v>765</v>
      </c>
      <c r="C108" s="15"/>
      <c r="D108" s="2"/>
      <c r="E108" s="2"/>
      <c r="F108" s="2">
        <v>3.9</v>
      </c>
      <c r="G108" s="2" t="s">
        <v>90</v>
      </c>
      <c r="H108" s="11" t="s">
        <v>586</v>
      </c>
      <c r="I108" t="s">
        <v>664</v>
      </c>
      <c r="J108" s="2"/>
      <c r="K108">
        <v>2.499166666666667</v>
      </c>
      <c r="L108">
        <v>5.7944152492500001</v>
      </c>
      <c r="M108" s="2"/>
      <c r="N108" s="2"/>
      <c r="O108" s="25">
        <v>1</v>
      </c>
      <c r="P108" s="1">
        <v>3.847</v>
      </c>
      <c r="Q108" s="1">
        <v>3.847</v>
      </c>
      <c r="R108" s="1">
        <v>18.109400000000001</v>
      </c>
      <c r="S108" s="1" t="s">
        <v>450</v>
      </c>
      <c r="T108" s="25">
        <v>3.9407006600000001</v>
      </c>
      <c r="U108" s="25">
        <v>3.94070016</v>
      </c>
      <c r="V108" s="25">
        <v>9.4498532300000004</v>
      </c>
      <c r="W108" s="2">
        <v>1</v>
      </c>
      <c r="X108" s="2"/>
      <c r="Y108" s="2">
        <v>3</v>
      </c>
      <c r="Z108" s="2"/>
      <c r="AA108" s="2">
        <v>0.2</v>
      </c>
      <c r="AB108" s="2">
        <v>29.8</v>
      </c>
      <c r="AC108" s="2"/>
      <c r="AD108" s="2"/>
      <c r="AE108" s="2"/>
      <c r="AF108" s="2"/>
      <c r="AG108" s="2"/>
      <c r="AH108" s="2">
        <v>1</v>
      </c>
      <c r="AI108" s="2"/>
      <c r="AJ108" s="2"/>
      <c r="AK108" s="2"/>
      <c r="AP108">
        <v>14</v>
      </c>
      <c r="AQ108" s="23">
        <v>140.22301532111419</v>
      </c>
      <c r="AR108" s="23">
        <v>9.984095669273442E-2</v>
      </c>
      <c r="AS108" s="30">
        <v>1.833333333333333</v>
      </c>
      <c r="AT108" s="30">
        <v>2.333333333333333</v>
      </c>
      <c r="AU108" s="30">
        <v>0.5</v>
      </c>
      <c r="AV108" s="30">
        <v>2.333333333333333</v>
      </c>
      <c r="AW108" s="30">
        <v>0.26190476190476192</v>
      </c>
      <c r="AX108" s="30">
        <v>0.33333333333333343</v>
      </c>
      <c r="AY108" s="30">
        <v>7.1428571428571425E-2</v>
      </c>
      <c r="AZ108" s="30">
        <v>0.33333333333333343</v>
      </c>
      <c r="BA108" s="27">
        <v>0.95</v>
      </c>
      <c r="BB108" s="27">
        <v>3.44</v>
      </c>
      <c r="BC108" s="27">
        <v>2.4900000000000002</v>
      </c>
      <c r="BD108" s="27">
        <v>2.499166666666667</v>
      </c>
    </row>
    <row r="109" spans="1:56" x14ac:dyDescent="0.3">
      <c r="A109" s="2" t="s">
        <v>884</v>
      </c>
      <c r="B109" s="19" t="s">
        <v>941</v>
      </c>
      <c r="C109" s="15"/>
      <c r="D109" s="2"/>
      <c r="E109" s="2"/>
      <c r="F109" s="2">
        <v>3.9</v>
      </c>
      <c r="G109" s="2" t="s">
        <v>90</v>
      </c>
      <c r="H109" s="11">
        <v>-1</v>
      </c>
      <c r="I109">
        <v>-1</v>
      </c>
      <c r="J109" s="2"/>
      <c r="K109">
        <v>2.4725000000000001</v>
      </c>
      <c r="L109">
        <v>5.697111802916667</v>
      </c>
      <c r="M109" s="2"/>
      <c r="N109" s="2"/>
      <c r="O109" s="25">
        <v>0</v>
      </c>
      <c r="P109" s="2">
        <v>3.9973999999999998</v>
      </c>
      <c r="Q109" s="2">
        <v>3.9973999999999998</v>
      </c>
      <c r="R109" s="2">
        <v>12.132999999999999</v>
      </c>
      <c r="S109" s="2" t="s">
        <v>449</v>
      </c>
      <c r="T109" s="25">
        <v>0</v>
      </c>
      <c r="U109" s="25"/>
      <c r="V109" s="25"/>
      <c r="W109" s="2">
        <v>1</v>
      </c>
      <c r="X109" s="2"/>
      <c r="Y109" s="2">
        <v>3</v>
      </c>
      <c r="Z109" s="2"/>
      <c r="AA109" s="2">
        <v>1.1000000000000001</v>
      </c>
      <c r="AB109" s="2">
        <f>374*2</f>
        <v>748</v>
      </c>
      <c r="AC109" s="2"/>
      <c r="AD109" s="2"/>
      <c r="AE109" s="2"/>
      <c r="AF109" s="2"/>
      <c r="AG109" s="2"/>
      <c r="AH109" s="2">
        <v>1</v>
      </c>
      <c r="AI109" s="2"/>
      <c r="AJ109" s="2"/>
      <c r="AK109" s="2"/>
      <c r="AP109">
        <v>14</v>
      </c>
      <c r="AQ109" s="23">
        <v>0</v>
      </c>
      <c r="AR109" s="23"/>
      <c r="AS109" s="30">
        <v>1.833333333333333</v>
      </c>
      <c r="AT109" s="30">
        <v>2.333333333333333</v>
      </c>
      <c r="AU109" s="30">
        <v>0.5</v>
      </c>
      <c r="AV109" s="30">
        <v>2.333333333333333</v>
      </c>
      <c r="AW109" s="30">
        <v>0.26190476190476192</v>
      </c>
      <c r="AX109" s="30">
        <v>0.33333333333333343</v>
      </c>
      <c r="AY109" s="30">
        <v>7.1428571428571425E-2</v>
      </c>
      <c r="AZ109" s="30">
        <v>0.33333333333333343</v>
      </c>
      <c r="BA109" s="27">
        <v>0.82</v>
      </c>
      <c r="BB109" s="27">
        <v>3.44</v>
      </c>
      <c r="BC109" s="27">
        <v>2.62</v>
      </c>
      <c r="BD109" s="27">
        <v>2.4725000000000001</v>
      </c>
    </row>
    <row r="110" spans="1:56" x14ac:dyDescent="0.3">
      <c r="A110" s="2" t="s">
        <v>885</v>
      </c>
      <c r="B110" s="19" t="s">
        <v>942</v>
      </c>
      <c r="C110" s="15"/>
      <c r="D110" s="2"/>
      <c r="E110" s="2"/>
      <c r="F110" s="2">
        <v>3.9</v>
      </c>
      <c r="G110" s="2" t="s">
        <v>90</v>
      </c>
      <c r="H110" s="11">
        <v>-1</v>
      </c>
      <c r="I110">
        <v>-1</v>
      </c>
      <c r="J110" s="2"/>
      <c r="K110">
        <v>2.4725000000000001</v>
      </c>
      <c r="L110">
        <v>5.6821885904166667</v>
      </c>
      <c r="M110" s="2"/>
      <c r="N110" s="2"/>
      <c r="O110" s="25">
        <v>0</v>
      </c>
      <c r="P110" s="2">
        <v>3.9727000000000001</v>
      </c>
      <c r="Q110" s="2">
        <v>3.9727000000000001</v>
      </c>
      <c r="R110" s="2">
        <v>12.763199999999999</v>
      </c>
      <c r="S110" s="2" t="s">
        <v>449</v>
      </c>
      <c r="T110" s="25">
        <v>0</v>
      </c>
      <c r="U110" s="25"/>
      <c r="V110" s="25"/>
      <c r="W110" s="2">
        <v>1</v>
      </c>
      <c r="X110" s="2"/>
      <c r="Y110" s="2">
        <v>3</v>
      </c>
      <c r="Z110" s="2"/>
      <c r="AA110" s="2">
        <v>1.6</v>
      </c>
      <c r="AB110" s="2">
        <v>176</v>
      </c>
      <c r="AC110" s="2"/>
      <c r="AD110" s="2"/>
      <c r="AE110" s="2"/>
      <c r="AF110" s="2"/>
      <c r="AG110" s="2"/>
      <c r="AH110" s="2">
        <v>1</v>
      </c>
      <c r="AI110" s="2"/>
      <c r="AJ110" s="2"/>
      <c r="AK110" s="2"/>
      <c r="AP110">
        <v>14</v>
      </c>
      <c r="AQ110" s="23">
        <v>0</v>
      </c>
      <c r="AR110" s="23"/>
      <c r="AS110" s="30">
        <v>1.833333333333333</v>
      </c>
      <c r="AT110" s="30">
        <v>2.333333333333333</v>
      </c>
      <c r="AU110" s="30">
        <v>0.5</v>
      </c>
      <c r="AV110" s="30">
        <v>2.333333333333333</v>
      </c>
      <c r="AW110" s="30">
        <v>0.26190476190476192</v>
      </c>
      <c r="AX110" s="30">
        <v>0.33333333333333343</v>
      </c>
      <c r="AY110" s="30">
        <v>7.1428571428571425E-2</v>
      </c>
      <c r="AZ110" s="30">
        <v>0.33333333333333343</v>
      </c>
      <c r="BA110" s="27">
        <v>0.82</v>
      </c>
      <c r="BB110" s="27">
        <v>3.44</v>
      </c>
      <c r="BC110" s="27">
        <v>2.62</v>
      </c>
      <c r="BD110" s="27">
        <v>2.4725000000000001</v>
      </c>
    </row>
    <row r="111" spans="1:56" x14ac:dyDescent="0.3">
      <c r="A111" s="2" t="s">
        <v>27</v>
      </c>
      <c r="B111" s="15" t="s">
        <v>766</v>
      </c>
      <c r="C111" s="15"/>
      <c r="D111" s="2"/>
      <c r="E111" s="2"/>
      <c r="F111" s="2">
        <v>3.6</v>
      </c>
      <c r="G111" s="2" t="s">
        <v>90</v>
      </c>
      <c r="H111" s="11" t="s">
        <v>587</v>
      </c>
      <c r="I111" t="s">
        <v>665</v>
      </c>
      <c r="J111" s="2"/>
      <c r="K111">
        <v>2.528</v>
      </c>
      <c r="L111">
        <v>5.7952294759999994</v>
      </c>
      <c r="M111" s="2"/>
      <c r="N111" s="2"/>
      <c r="O111" s="25">
        <v>1</v>
      </c>
      <c r="P111" s="2"/>
      <c r="Q111" s="2"/>
      <c r="R111"/>
      <c r="S111" s="2"/>
      <c r="T111" s="25">
        <v>3.9948813699999999</v>
      </c>
      <c r="U111" s="25">
        <v>3.9948813699999999</v>
      </c>
      <c r="V111" s="25">
        <v>3.9948813699999999</v>
      </c>
      <c r="W111" s="2"/>
      <c r="X111" s="2"/>
      <c r="Y111" s="2"/>
      <c r="Z111" s="2"/>
      <c r="AA111" s="2">
        <v>1.5</v>
      </c>
      <c r="AB111" s="2">
        <f>24.7*2</f>
        <v>49.4</v>
      </c>
      <c r="AC111" s="2"/>
      <c r="AD111" s="2"/>
      <c r="AE111" s="2"/>
      <c r="AF111" s="2"/>
      <c r="AG111" s="2"/>
      <c r="AH111" s="2">
        <v>1</v>
      </c>
      <c r="AI111" s="2"/>
      <c r="AJ111" s="2"/>
      <c r="AK111" s="2"/>
      <c r="AP111">
        <v>6</v>
      </c>
      <c r="AQ111" s="23">
        <v>63.754620030366901</v>
      </c>
      <c r="AR111" s="23">
        <v>9.4110826747020773E-2</v>
      </c>
      <c r="AS111" s="30">
        <v>1.8</v>
      </c>
      <c r="AT111" s="30">
        <v>2.4</v>
      </c>
      <c r="AU111" s="30">
        <v>0.6</v>
      </c>
      <c r="AV111" s="30">
        <v>2.8</v>
      </c>
      <c r="AW111" s="30">
        <v>0.23684210526315791</v>
      </c>
      <c r="AX111" s="30">
        <v>0.31578947368421051</v>
      </c>
      <c r="AY111" s="30">
        <v>7.8947368421052627E-2</v>
      </c>
      <c r="AZ111" s="30">
        <v>0.36842105263157893</v>
      </c>
      <c r="BA111" s="27">
        <v>0.82</v>
      </c>
      <c r="BB111" s="27">
        <v>3.44</v>
      </c>
      <c r="BC111" s="27">
        <v>2.62</v>
      </c>
      <c r="BD111" s="27">
        <v>2.528</v>
      </c>
    </row>
    <row r="112" spans="1:56" x14ac:dyDescent="0.3">
      <c r="A112" s="2" t="s">
        <v>892</v>
      </c>
      <c r="B112" s="15" t="s">
        <v>889</v>
      </c>
      <c r="C112" s="15"/>
      <c r="D112" s="2"/>
      <c r="E112" s="2"/>
      <c r="F112" s="2">
        <v>4</v>
      </c>
      <c r="G112" s="2" t="s">
        <v>92</v>
      </c>
      <c r="H112" s="11">
        <v>-1</v>
      </c>
      <c r="I112">
        <v>-1</v>
      </c>
      <c r="J112" s="2"/>
      <c r="K112">
        <v>2.524571428571428</v>
      </c>
      <c r="L112">
        <v>5.7888591694285711</v>
      </c>
      <c r="M112" s="2"/>
      <c r="N112" s="2"/>
      <c r="O112" s="25">
        <v>0</v>
      </c>
      <c r="P112" s="2">
        <v>3.9607999999999999</v>
      </c>
      <c r="Q112" s="2">
        <v>3.9607999999999999</v>
      </c>
      <c r="R112" s="2">
        <v>21.8126</v>
      </c>
      <c r="S112" s="2" t="s">
        <v>450</v>
      </c>
      <c r="T112" s="25">
        <v>0</v>
      </c>
      <c r="U112" s="25"/>
      <c r="V112" s="25"/>
      <c r="W112" s="2">
        <v>1</v>
      </c>
      <c r="X112" s="2"/>
      <c r="Y112" s="2"/>
      <c r="Z112" s="2"/>
      <c r="AA112" s="2">
        <v>3.7</v>
      </c>
      <c r="AB112" s="2">
        <f>146*2</f>
        <v>292</v>
      </c>
      <c r="AC112" s="2" t="s">
        <v>492</v>
      </c>
      <c r="AD112" s="2"/>
      <c r="AE112" s="2"/>
      <c r="AF112" s="2"/>
      <c r="AG112" s="2"/>
      <c r="AH112" s="2">
        <v>1</v>
      </c>
      <c r="AI112" s="2"/>
      <c r="AJ112" s="2"/>
      <c r="AK112" s="2"/>
      <c r="AP112">
        <v>42</v>
      </c>
      <c r="AQ112" s="23">
        <v>0</v>
      </c>
      <c r="AR112" s="23"/>
      <c r="AS112" s="30">
        <v>1.828571428571429</v>
      </c>
      <c r="AT112" s="30">
        <v>2.4</v>
      </c>
      <c r="AU112" s="30">
        <v>0.5714285714285714</v>
      </c>
      <c r="AV112" s="30">
        <v>2.4</v>
      </c>
      <c r="AW112" s="30">
        <v>0.25396825396825401</v>
      </c>
      <c r="AX112" s="30">
        <v>0.33333333333333331</v>
      </c>
      <c r="AY112" s="30">
        <v>7.9365079365079361E-2</v>
      </c>
      <c r="AZ112" s="30">
        <v>0.33333333333333331</v>
      </c>
      <c r="BA112" s="27">
        <v>0.82</v>
      </c>
      <c r="BB112" s="27">
        <v>3.44</v>
      </c>
      <c r="BC112" s="27">
        <v>2.62</v>
      </c>
      <c r="BD112" s="27">
        <v>2.524571428571428</v>
      </c>
    </row>
    <row r="113" spans="1:56" x14ac:dyDescent="0.3">
      <c r="A113" s="2" t="s">
        <v>893</v>
      </c>
      <c r="B113" s="15" t="s">
        <v>890</v>
      </c>
      <c r="C113" s="15"/>
      <c r="D113" s="2"/>
      <c r="E113" s="2"/>
      <c r="F113" s="2">
        <v>4</v>
      </c>
      <c r="G113" s="2" t="s">
        <v>92</v>
      </c>
      <c r="H113" s="11">
        <v>-1</v>
      </c>
      <c r="I113">
        <v>-1</v>
      </c>
      <c r="J113" s="2"/>
      <c r="K113">
        <v>2.7611428571428571</v>
      </c>
      <c r="L113">
        <v>6.6040800042601706</v>
      </c>
      <c r="M113" s="2"/>
      <c r="N113" s="2"/>
      <c r="O113" s="25">
        <v>0</v>
      </c>
      <c r="P113" s="2">
        <v>3.9483999999999999</v>
      </c>
      <c r="Q113" s="2">
        <v>3.9483999999999999</v>
      </c>
      <c r="R113" s="2">
        <v>9.7742000000000004</v>
      </c>
      <c r="S113" s="2" t="s">
        <v>449</v>
      </c>
      <c r="T113" s="25">
        <v>0</v>
      </c>
      <c r="U113" s="25"/>
      <c r="V113" s="25"/>
      <c r="W113" s="2">
        <v>1</v>
      </c>
      <c r="X113" s="2"/>
      <c r="Y113" s="2"/>
      <c r="Z113" s="2"/>
      <c r="AA113" s="2">
        <v>7.8</v>
      </c>
      <c r="AB113" s="2">
        <f>158*2</f>
        <v>316</v>
      </c>
      <c r="AC113" s="2"/>
      <c r="AD113" s="2"/>
      <c r="AE113" s="2"/>
      <c r="AF113" s="2"/>
      <c r="AG113" s="2"/>
      <c r="AH113" s="2">
        <v>1</v>
      </c>
      <c r="AI113" s="2"/>
      <c r="AJ113" s="2"/>
      <c r="AK113" s="2"/>
      <c r="AP113">
        <v>42</v>
      </c>
      <c r="AQ113" s="23">
        <v>0</v>
      </c>
      <c r="AR113" s="23"/>
      <c r="AS113" s="30">
        <v>1.828571428571429</v>
      </c>
      <c r="AT113" s="30">
        <v>2.4</v>
      </c>
      <c r="AU113" s="30">
        <v>0.5714285714285714</v>
      </c>
      <c r="AV113" s="30">
        <v>2.4</v>
      </c>
      <c r="AW113" s="30">
        <v>0.25396825396825401</v>
      </c>
      <c r="AX113" s="30">
        <v>0.33333333333333331</v>
      </c>
      <c r="AY113" s="30">
        <v>7.9365079365079361E-2</v>
      </c>
      <c r="AZ113" s="30">
        <v>0.33333333333333331</v>
      </c>
      <c r="BA113" s="27">
        <v>1.1000000000000001</v>
      </c>
      <c r="BB113" s="27">
        <v>3.44</v>
      </c>
      <c r="BC113" s="27">
        <v>2.34</v>
      </c>
      <c r="BD113" s="27">
        <v>2.7611428571428571</v>
      </c>
    </row>
    <row r="114" spans="1:56" x14ac:dyDescent="0.3">
      <c r="A114" s="2" t="s">
        <v>886</v>
      </c>
      <c r="B114" s="15" t="s">
        <v>887</v>
      </c>
      <c r="C114" s="15"/>
      <c r="D114" s="2"/>
      <c r="E114" s="2"/>
      <c r="F114" s="2">
        <v>4</v>
      </c>
      <c r="G114" s="2" t="s">
        <v>92</v>
      </c>
      <c r="H114" s="11" t="s">
        <v>888</v>
      </c>
      <c r="I114">
        <v>1540895</v>
      </c>
      <c r="J114" s="2"/>
      <c r="K114">
        <v>2.8123076923076931</v>
      </c>
      <c r="L114">
        <v>6.3640369961538461</v>
      </c>
      <c r="M114" s="2"/>
      <c r="N114" s="2"/>
      <c r="O114" s="25">
        <v>0</v>
      </c>
      <c r="P114" s="2"/>
      <c r="Q114" s="2"/>
      <c r="R114" s="2"/>
      <c r="S114" s="2"/>
      <c r="T114" s="25">
        <v>0</v>
      </c>
      <c r="U114" s="25"/>
      <c r="V114" s="25"/>
      <c r="W114" s="2">
        <v>1</v>
      </c>
      <c r="X114" s="2"/>
      <c r="Y114" s="2"/>
      <c r="Z114" s="2"/>
      <c r="AA114" s="2">
        <v>3.3</v>
      </c>
      <c r="AB114" s="2">
        <f>70</f>
        <v>70</v>
      </c>
      <c r="AC114" s="2"/>
      <c r="AD114" s="2"/>
      <c r="AE114" s="2"/>
      <c r="AF114" s="2"/>
      <c r="AG114" s="2"/>
      <c r="AH114" s="2">
        <v>1</v>
      </c>
      <c r="AI114" s="2"/>
      <c r="AJ114" s="2"/>
      <c r="AK114" s="2"/>
      <c r="AP114">
        <v>18</v>
      </c>
      <c r="AQ114" s="23">
        <v>0</v>
      </c>
      <c r="AR114" s="23"/>
      <c r="AS114" s="30">
        <v>2</v>
      </c>
      <c r="AT114" s="30">
        <v>2.7692307692307692</v>
      </c>
      <c r="AU114" s="30">
        <v>0.76923076923076927</v>
      </c>
      <c r="AV114" s="30">
        <v>3.2307692307692308</v>
      </c>
      <c r="AW114" s="30">
        <v>0.22807017543859651</v>
      </c>
      <c r="AX114" s="30">
        <v>0.31578947368421051</v>
      </c>
      <c r="AY114" s="30">
        <v>8.771929824561403E-2</v>
      </c>
      <c r="AZ114" s="30">
        <v>0.36842105263157893</v>
      </c>
      <c r="BA114" s="27">
        <v>1.1000000000000001</v>
      </c>
      <c r="BB114" s="27">
        <v>3.44</v>
      </c>
      <c r="BC114" s="27">
        <v>2.34</v>
      </c>
      <c r="BD114" s="27">
        <v>2.8123076923076931</v>
      </c>
    </row>
    <row r="115" spans="1:56" x14ac:dyDescent="0.3">
      <c r="A115" s="2" t="s">
        <v>88</v>
      </c>
      <c r="B115" s="15" t="s">
        <v>767</v>
      </c>
      <c r="C115" s="15"/>
      <c r="D115" s="2"/>
      <c r="E115" s="2"/>
      <c r="F115" s="2">
        <v>3.9</v>
      </c>
      <c r="G115" s="2" t="s">
        <v>92</v>
      </c>
      <c r="H115" s="11" t="s">
        <v>588</v>
      </c>
      <c r="I115">
        <v>-1</v>
      </c>
      <c r="J115" s="2"/>
      <c r="K115">
        <v>2.7025000000000001</v>
      </c>
      <c r="L115">
        <v>6.4896876145585001</v>
      </c>
      <c r="M115" s="2"/>
      <c r="N115" s="2"/>
      <c r="O115" s="25">
        <v>1</v>
      </c>
      <c r="P115" s="2"/>
      <c r="Q115" s="2"/>
      <c r="R115"/>
      <c r="S115" s="2"/>
      <c r="T115" s="25">
        <v>9.9051542599999998</v>
      </c>
      <c r="U115" s="25">
        <v>9.9051542599999998</v>
      </c>
      <c r="V115" s="25">
        <v>9.9051542599999998</v>
      </c>
      <c r="W115" s="2">
        <v>1</v>
      </c>
      <c r="X115" s="2"/>
      <c r="Y115" s="2"/>
      <c r="Z115" s="2"/>
      <c r="AA115" s="2">
        <v>4</v>
      </c>
      <c r="AB115" s="2">
        <f>385*2</f>
        <v>770</v>
      </c>
      <c r="AC115" s="2"/>
      <c r="AD115" s="2"/>
      <c r="AE115" s="2"/>
      <c r="AF115" s="2"/>
      <c r="AG115" s="2"/>
      <c r="AH115" s="2">
        <v>1</v>
      </c>
      <c r="AI115" s="2"/>
      <c r="AJ115" s="2"/>
      <c r="AK115" s="2"/>
      <c r="AP115">
        <v>14</v>
      </c>
      <c r="AQ115" s="23">
        <v>150.75696951344321</v>
      </c>
      <c r="AR115" s="23">
        <v>9.2864695046497372E-2</v>
      </c>
      <c r="AS115" s="30">
        <v>1.833333333333333</v>
      </c>
      <c r="AT115" s="30">
        <v>2.333333333333333</v>
      </c>
      <c r="AU115" s="30">
        <v>0.5</v>
      </c>
      <c r="AV115" s="30">
        <v>2.333333333333333</v>
      </c>
      <c r="AW115" s="30">
        <v>0.26190476190476192</v>
      </c>
      <c r="AX115" s="30">
        <v>0.33333333333333343</v>
      </c>
      <c r="AY115" s="30">
        <v>7.1428571428571425E-2</v>
      </c>
      <c r="AZ115" s="30">
        <v>0.33333333333333343</v>
      </c>
      <c r="BA115" s="27">
        <v>0.95</v>
      </c>
      <c r="BB115" s="27">
        <v>3.44</v>
      </c>
      <c r="BC115" s="27">
        <v>2.4900000000000002</v>
      </c>
      <c r="BD115" s="27">
        <v>2.7024999999999988</v>
      </c>
    </row>
    <row r="116" spans="1:56" x14ac:dyDescent="0.3">
      <c r="A116" s="2" t="s">
        <v>93</v>
      </c>
      <c r="B116" s="19" t="s">
        <v>943</v>
      </c>
      <c r="C116" s="15"/>
      <c r="D116" s="2"/>
      <c r="E116" s="2"/>
      <c r="F116" s="2">
        <v>4.0999999999999996</v>
      </c>
      <c r="G116" s="2" t="s">
        <v>94</v>
      </c>
      <c r="H116" s="11">
        <v>-1</v>
      </c>
      <c r="I116">
        <v>-1</v>
      </c>
      <c r="J116" s="2"/>
      <c r="K116">
        <v>2.5433333333333339</v>
      </c>
      <c r="L116">
        <v>5.8398279362121217</v>
      </c>
      <c r="M116" s="2"/>
      <c r="N116" s="2"/>
      <c r="O116" s="25">
        <v>0</v>
      </c>
      <c r="P116" s="2">
        <v>3.9499</v>
      </c>
      <c r="Q116" s="2">
        <v>3.9499</v>
      </c>
      <c r="R116" s="2">
        <v>17.030999999999999</v>
      </c>
      <c r="S116" s="2" t="s">
        <v>449</v>
      </c>
      <c r="T116" s="25">
        <v>0</v>
      </c>
      <c r="U116" s="25"/>
      <c r="V116" s="25"/>
      <c r="W116" s="2">
        <v>1</v>
      </c>
      <c r="X116" s="2"/>
      <c r="Y116" s="2"/>
      <c r="Z116" s="2"/>
      <c r="AA116" s="2"/>
      <c r="AB116" s="2"/>
      <c r="AC116" s="2" t="s">
        <v>494</v>
      </c>
      <c r="AD116" s="2"/>
      <c r="AE116" s="2"/>
      <c r="AF116" s="2"/>
      <c r="AG116" s="2"/>
      <c r="AH116" s="2">
        <v>1</v>
      </c>
      <c r="AI116" s="2"/>
      <c r="AJ116" s="2"/>
      <c r="AK116" s="2"/>
      <c r="AP116">
        <v>20</v>
      </c>
      <c r="AQ116" s="23">
        <v>0</v>
      </c>
      <c r="AR116" s="23"/>
      <c r="AS116" s="30">
        <v>1.8787878787878789</v>
      </c>
      <c r="AT116" s="30">
        <v>2.4242424242424239</v>
      </c>
      <c r="AU116" s="30">
        <v>0.54545454545454541</v>
      </c>
      <c r="AV116" s="30">
        <v>2.545454545454545</v>
      </c>
      <c r="AW116" s="30">
        <v>0.25409836065573771</v>
      </c>
      <c r="AX116" s="30">
        <v>0.32786885245901642</v>
      </c>
      <c r="AY116" s="30">
        <v>7.3770491803278687E-2</v>
      </c>
      <c r="AZ116" s="30">
        <v>0.34426229508196721</v>
      </c>
      <c r="BA116" s="27">
        <v>0.82</v>
      </c>
      <c r="BB116" s="27">
        <v>3.44</v>
      </c>
      <c r="BC116" s="27">
        <v>2.62</v>
      </c>
      <c r="BD116" s="27">
        <v>2.543333333333333</v>
      </c>
    </row>
    <row r="117" spans="1:56" x14ac:dyDescent="0.3">
      <c r="A117" s="2" t="s">
        <v>34</v>
      </c>
      <c r="B117" s="15" t="s">
        <v>735</v>
      </c>
      <c r="C117" s="15"/>
      <c r="D117" s="2"/>
      <c r="E117" s="2"/>
      <c r="F117" s="2">
        <v>3.2</v>
      </c>
      <c r="G117" s="2" t="s">
        <v>95</v>
      </c>
      <c r="H117" s="11" t="s">
        <v>566</v>
      </c>
      <c r="I117" t="s">
        <v>647</v>
      </c>
      <c r="J117" s="2"/>
      <c r="K117">
        <v>2.500833333333333</v>
      </c>
      <c r="L117">
        <v>5.6917605187500007</v>
      </c>
      <c r="M117" s="2"/>
      <c r="N117" s="2"/>
      <c r="O117" s="25">
        <v>1</v>
      </c>
      <c r="P117" s="2"/>
      <c r="Q117" s="2"/>
      <c r="R117"/>
      <c r="T117" s="25">
        <v>3.9086759899999999</v>
      </c>
      <c r="U117" s="25">
        <v>3.908676100000001</v>
      </c>
      <c r="V117" s="25">
        <v>10.552604730000001</v>
      </c>
      <c r="W117" s="2">
        <v>1</v>
      </c>
      <c r="X117" s="2"/>
      <c r="Y117" s="2"/>
      <c r="Z117" s="2"/>
      <c r="AA117" s="2">
        <v>3.49</v>
      </c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P117">
        <v>14</v>
      </c>
      <c r="AQ117" s="23">
        <v>155.59136328639269</v>
      </c>
      <c r="AR117" s="23">
        <v>8.9979287437893268E-2</v>
      </c>
      <c r="AS117" s="30">
        <v>2</v>
      </c>
      <c r="AT117" s="30">
        <v>2.333333333333333</v>
      </c>
      <c r="AU117" s="30">
        <v>0.33333333333333331</v>
      </c>
      <c r="AV117" s="30">
        <v>0</v>
      </c>
      <c r="AW117" s="30">
        <v>0.42857142857142849</v>
      </c>
      <c r="AX117" s="30">
        <v>0.5</v>
      </c>
      <c r="AY117" s="30">
        <v>7.1428571428571425E-2</v>
      </c>
      <c r="AZ117" s="30">
        <v>0</v>
      </c>
      <c r="BA117" s="27">
        <v>0.95</v>
      </c>
      <c r="BB117" s="27">
        <v>3.44</v>
      </c>
      <c r="BC117" s="27">
        <v>2.4900000000000002</v>
      </c>
      <c r="BD117" s="27">
        <v>2.500833333333333</v>
      </c>
    </row>
    <row r="118" spans="1:56" x14ac:dyDescent="0.3">
      <c r="A118" s="2" t="s">
        <v>96</v>
      </c>
      <c r="B118" s="15" t="s">
        <v>768</v>
      </c>
      <c r="C118" s="15"/>
      <c r="D118" s="2"/>
      <c r="E118" s="2"/>
      <c r="F118" s="2">
        <v>3.3</v>
      </c>
      <c r="G118" s="2" t="s">
        <v>97</v>
      </c>
      <c r="H118" s="11">
        <v>-1</v>
      </c>
      <c r="I118" t="s">
        <v>666</v>
      </c>
      <c r="J118" s="2"/>
      <c r="K118">
        <v>2.618095238095238</v>
      </c>
      <c r="L118">
        <v>5.9615126490476191</v>
      </c>
      <c r="M118" s="2"/>
      <c r="N118" s="2"/>
      <c r="O118" s="25">
        <v>0</v>
      </c>
      <c r="P118" s="2">
        <v>3.8917999999999999</v>
      </c>
      <c r="Q118" s="2">
        <v>3.8820000000000001</v>
      </c>
      <c r="R118" s="2">
        <v>36.127000000000002</v>
      </c>
      <c r="S118" s="1" t="s">
        <v>495</v>
      </c>
      <c r="T118" s="25">
        <v>0</v>
      </c>
      <c r="U118" s="25"/>
      <c r="V118" s="25"/>
      <c r="W118" s="2">
        <v>1</v>
      </c>
      <c r="X118" s="2"/>
      <c r="Y118" s="2">
        <v>4</v>
      </c>
      <c r="Z118" s="2"/>
      <c r="AA118" s="1">
        <v>4.5999999999999996</v>
      </c>
      <c r="AB118" s="2"/>
      <c r="AC118" s="2"/>
      <c r="AD118" s="2"/>
      <c r="AE118" s="2"/>
      <c r="AF118" s="2"/>
      <c r="AG118" s="2">
        <v>1</v>
      </c>
      <c r="AH118" s="2"/>
      <c r="AI118" s="2"/>
      <c r="AJ118" s="2"/>
      <c r="AK118" s="2"/>
      <c r="AP118">
        <v>26</v>
      </c>
      <c r="AQ118" s="23">
        <v>0</v>
      </c>
      <c r="AR118" s="23"/>
      <c r="AS118" s="30">
        <v>1.714285714285714</v>
      </c>
      <c r="AT118" s="30">
        <v>2.4761904761904758</v>
      </c>
      <c r="AU118" s="30">
        <v>0.76190476190476186</v>
      </c>
      <c r="AV118" s="30">
        <v>0</v>
      </c>
      <c r="AW118" s="30">
        <v>0.34615384615384609</v>
      </c>
      <c r="AX118" s="30">
        <v>0.5</v>
      </c>
      <c r="AY118" s="30">
        <v>0.1538461538461538</v>
      </c>
      <c r="AZ118" s="30">
        <v>0</v>
      </c>
      <c r="BA118" s="27">
        <v>0.93</v>
      </c>
      <c r="BB118" s="27">
        <v>3.44</v>
      </c>
      <c r="BC118" s="27">
        <v>2.5099999999999998</v>
      </c>
      <c r="BD118" s="27">
        <v>2.618095238095238</v>
      </c>
    </row>
    <row r="119" spans="1:56" x14ac:dyDescent="0.3">
      <c r="A119" s="2" t="s">
        <v>98</v>
      </c>
      <c r="B119" s="15" t="s">
        <v>769</v>
      </c>
      <c r="C119" s="15"/>
      <c r="D119" s="2"/>
      <c r="E119" s="2"/>
      <c r="F119" s="2">
        <v>2.0099999999999998</v>
      </c>
      <c r="G119" s="2" t="s">
        <v>101</v>
      </c>
      <c r="H119" s="11" t="s">
        <v>589</v>
      </c>
      <c r="I119" t="s">
        <v>667</v>
      </c>
      <c r="J119" s="2"/>
      <c r="K119">
        <v>2.5870000000000002</v>
      </c>
      <c r="L119">
        <v>5.8948612069999999</v>
      </c>
      <c r="M119" s="2"/>
      <c r="N119" s="2"/>
      <c r="O119" s="25">
        <v>4</v>
      </c>
      <c r="P119" s="2">
        <v>5.63</v>
      </c>
      <c r="Q119" s="2">
        <v>5.63</v>
      </c>
      <c r="R119" s="2">
        <v>7.9509999999999996</v>
      </c>
      <c r="S119" s="2" t="s">
        <v>496</v>
      </c>
      <c r="T119" s="25">
        <v>5.6671750000000003</v>
      </c>
      <c r="U119" s="25">
        <v>9.8157737100000002</v>
      </c>
      <c r="V119" s="25">
        <v>9.8153266899999991</v>
      </c>
      <c r="W119" s="2">
        <v>1</v>
      </c>
      <c r="X119" s="2"/>
      <c r="Y119" s="2"/>
      <c r="Z119" s="2"/>
      <c r="AA119" s="2" t="s">
        <v>469</v>
      </c>
      <c r="AB119" s="2">
        <v>1</v>
      </c>
      <c r="AC119" s="2"/>
      <c r="AD119" s="2"/>
      <c r="AE119" s="2"/>
      <c r="AF119" s="2"/>
      <c r="AG119" s="2"/>
      <c r="AH119" s="2"/>
      <c r="AI119" s="2"/>
      <c r="AJ119" s="2"/>
      <c r="AK119" s="2"/>
      <c r="AP119">
        <v>12</v>
      </c>
      <c r="AQ119" s="23">
        <v>515.32350958904738</v>
      </c>
      <c r="AR119" s="23">
        <v>9.3145371998025736E-2</v>
      </c>
      <c r="AS119" s="30">
        <v>2</v>
      </c>
      <c r="AT119" s="30">
        <v>2.4</v>
      </c>
      <c r="AU119" s="30">
        <v>0.9</v>
      </c>
      <c r="AV119" s="30">
        <v>1.4</v>
      </c>
      <c r="AW119" s="30">
        <v>0.29850746268656708</v>
      </c>
      <c r="AX119" s="30">
        <v>0.35820895522388058</v>
      </c>
      <c r="AY119" s="30">
        <v>0.1343283582089552</v>
      </c>
      <c r="AZ119" s="30">
        <v>0.20895522388059701</v>
      </c>
      <c r="BA119" s="27">
        <v>0.95</v>
      </c>
      <c r="BB119" s="27">
        <v>3.44</v>
      </c>
      <c r="BC119" s="27">
        <v>2.4900000000000002</v>
      </c>
      <c r="BD119" s="27">
        <v>2.5870000000000002</v>
      </c>
    </row>
    <row r="120" spans="1:56" x14ac:dyDescent="0.3">
      <c r="A120" s="2" t="s">
        <v>99</v>
      </c>
      <c r="B120" s="15" t="s">
        <v>770</v>
      </c>
      <c r="C120" s="15"/>
      <c r="D120" s="2"/>
      <c r="E120" s="2"/>
      <c r="F120" s="2">
        <v>2.21</v>
      </c>
      <c r="G120" s="2" t="s">
        <v>102</v>
      </c>
      <c r="H120" s="11">
        <v>-1</v>
      </c>
      <c r="I120">
        <v>-1</v>
      </c>
      <c r="J120" s="2"/>
      <c r="K120">
        <v>2.5923076923076929</v>
      </c>
      <c r="L120">
        <v>5.9154799303846159</v>
      </c>
      <c r="M120" s="2"/>
      <c r="N120" s="2"/>
      <c r="O120" s="25">
        <v>0</v>
      </c>
      <c r="P120" s="2">
        <v>3.9668000000000001</v>
      </c>
      <c r="Q120" s="2">
        <v>5.63</v>
      </c>
      <c r="R120" s="2">
        <v>20.597999999999999</v>
      </c>
      <c r="S120" s="2" t="s">
        <v>450</v>
      </c>
      <c r="T120" s="25">
        <v>0</v>
      </c>
      <c r="U120" s="25"/>
      <c r="V120" s="25"/>
      <c r="W120" s="2">
        <v>1</v>
      </c>
      <c r="X120" s="2"/>
      <c r="Y120" s="2"/>
      <c r="Z120" s="2"/>
      <c r="AA120" s="1">
        <v>2</v>
      </c>
      <c r="AB120" s="2">
        <v>1</v>
      </c>
      <c r="AC120" s="2"/>
      <c r="AD120" s="2"/>
      <c r="AE120" s="2"/>
      <c r="AF120" s="2"/>
      <c r="AG120" s="2"/>
      <c r="AH120" s="2"/>
      <c r="AI120" s="2"/>
      <c r="AJ120" s="2"/>
      <c r="AK120" s="2"/>
      <c r="AP120">
        <v>16</v>
      </c>
      <c r="AQ120" s="23">
        <v>0</v>
      </c>
      <c r="AR120" s="23"/>
      <c r="AS120" s="30">
        <v>2</v>
      </c>
      <c r="AT120" s="30">
        <v>2.4615384615384621</v>
      </c>
      <c r="AU120" s="30">
        <v>0.69230769230769229</v>
      </c>
      <c r="AV120" s="30">
        <v>1.0769230769230771</v>
      </c>
      <c r="AW120" s="30">
        <v>0.32098765432098758</v>
      </c>
      <c r="AX120" s="30">
        <v>0.39506172839506182</v>
      </c>
      <c r="AY120" s="30">
        <v>0.1111111111111111</v>
      </c>
      <c r="AZ120" s="30">
        <v>0.1728395061728395</v>
      </c>
      <c r="BA120" s="27">
        <v>0.95</v>
      </c>
      <c r="BB120" s="27">
        <v>3.44</v>
      </c>
      <c r="BC120" s="27">
        <v>2.4900000000000002</v>
      </c>
      <c r="BD120" s="27">
        <v>2.592307692307692</v>
      </c>
    </row>
    <row r="121" spans="1:56" x14ac:dyDescent="0.3">
      <c r="A121" s="2" t="s">
        <v>100</v>
      </c>
      <c r="B121" s="15" t="s">
        <v>771</v>
      </c>
      <c r="C121" s="15"/>
      <c r="D121" s="2"/>
      <c r="E121" s="2"/>
      <c r="F121" s="2">
        <v>2.27</v>
      </c>
      <c r="G121" s="2" t="s">
        <v>103</v>
      </c>
      <c r="H121" s="11">
        <v>-1</v>
      </c>
      <c r="I121">
        <v>-1</v>
      </c>
      <c r="J121" s="2"/>
      <c r="K121">
        <v>2.539333333333333</v>
      </c>
      <c r="L121">
        <v>5.8209523980000002</v>
      </c>
      <c r="M121" s="2"/>
      <c r="N121" s="2"/>
      <c r="O121" s="25">
        <v>0</v>
      </c>
      <c r="P121" s="2">
        <v>3.9493</v>
      </c>
      <c r="Q121" s="2">
        <v>5.63</v>
      </c>
      <c r="R121" s="2">
        <v>12.727</v>
      </c>
      <c r="S121" s="2" t="s">
        <v>450</v>
      </c>
      <c r="T121" s="25">
        <v>0</v>
      </c>
      <c r="U121" s="25"/>
      <c r="V121" s="25"/>
      <c r="W121" s="2">
        <v>1</v>
      </c>
      <c r="X121" s="2"/>
      <c r="Y121" s="2"/>
      <c r="Z121" s="2"/>
      <c r="AA121" s="1">
        <v>1</v>
      </c>
      <c r="AB121">
        <v>1</v>
      </c>
      <c r="AC121" s="2"/>
      <c r="AD121" s="2"/>
      <c r="AE121" s="2"/>
      <c r="AF121" s="2"/>
      <c r="AG121" s="2">
        <v>1</v>
      </c>
      <c r="AH121" s="2">
        <v>1</v>
      </c>
      <c r="AI121" s="2"/>
      <c r="AJ121" s="2"/>
      <c r="AK121" s="2">
        <v>1</v>
      </c>
      <c r="AP121">
        <v>18</v>
      </c>
      <c r="AQ121" s="23">
        <v>0</v>
      </c>
      <c r="AR121" s="23"/>
      <c r="AS121" s="30">
        <v>2</v>
      </c>
      <c r="AT121" s="30">
        <v>2.4</v>
      </c>
      <c r="AU121" s="30">
        <v>0.6</v>
      </c>
      <c r="AV121" s="30">
        <v>0.93333333333333335</v>
      </c>
      <c r="AW121" s="30">
        <v>0.33707865168539319</v>
      </c>
      <c r="AX121" s="30">
        <v>0.4044943820224719</v>
      </c>
      <c r="AY121" s="30">
        <v>0.101123595505618</v>
      </c>
      <c r="AZ121" s="30">
        <v>0.15730337078651679</v>
      </c>
      <c r="BA121" s="27">
        <v>0.95</v>
      </c>
      <c r="BB121" s="27">
        <v>3.44</v>
      </c>
      <c r="BC121" s="27">
        <v>2.4900000000000002</v>
      </c>
      <c r="BD121" s="27">
        <v>2.539333333333333</v>
      </c>
    </row>
    <row r="122" spans="1:56" x14ac:dyDescent="0.3">
      <c r="A122" s="2" t="s">
        <v>944</v>
      </c>
      <c r="B122" s="19" t="s">
        <v>946</v>
      </c>
      <c r="C122" s="15"/>
      <c r="D122" s="2"/>
      <c r="E122" s="2"/>
      <c r="F122" s="2">
        <v>3.157</v>
      </c>
      <c r="G122" s="2" t="s">
        <v>104</v>
      </c>
      <c r="H122" s="11">
        <v>-1</v>
      </c>
      <c r="I122">
        <v>-1</v>
      </c>
      <c r="J122" s="2"/>
      <c r="K122">
        <v>2.6800761137228561</v>
      </c>
      <c r="L122">
        <v>6.0370190189344077</v>
      </c>
      <c r="M122" s="2"/>
      <c r="N122" s="2"/>
      <c r="O122" s="25">
        <v>0</v>
      </c>
      <c r="P122" s="2">
        <v>12.449</v>
      </c>
      <c r="Q122" s="2">
        <v>12.449</v>
      </c>
      <c r="R122" s="5">
        <v>3.8961000000000001</v>
      </c>
      <c r="S122" s="2" t="s">
        <v>497</v>
      </c>
      <c r="T122" s="25">
        <v>0</v>
      </c>
      <c r="U122" s="25"/>
      <c r="V122" s="25"/>
      <c r="W122" s="2">
        <v>1</v>
      </c>
      <c r="X122">
        <v>1</v>
      </c>
      <c r="Y122" s="2"/>
      <c r="Z122" s="2"/>
      <c r="AA122" s="2">
        <v>11.6</v>
      </c>
      <c r="AB122" s="2"/>
      <c r="AC122" s="2"/>
      <c r="AD122" s="2"/>
      <c r="AE122" s="2"/>
      <c r="AF122" s="2"/>
      <c r="AG122" s="2"/>
      <c r="AH122" s="2">
        <v>1</v>
      </c>
      <c r="AI122" s="2"/>
      <c r="AJ122" s="2"/>
      <c r="AK122" s="2"/>
      <c r="AP122">
        <v>28.67</v>
      </c>
      <c r="AQ122" s="23">
        <v>0</v>
      </c>
      <c r="AR122" s="23"/>
      <c r="AS122" s="30">
        <v>1.6718155361540179</v>
      </c>
      <c r="AT122" s="30">
        <v>2.567271099171704</v>
      </c>
      <c r="AU122" s="30">
        <v>0.89545556301768525</v>
      </c>
      <c r="AV122" s="30">
        <v>0</v>
      </c>
      <c r="AW122" s="30">
        <v>0.32560167422392738</v>
      </c>
      <c r="AX122" s="30">
        <v>0.5</v>
      </c>
      <c r="AY122" s="30">
        <v>0.17439832577607259</v>
      </c>
      <c r="AZ122" s="30">
        <v>0</v>
      </c>
      <c r="BA122" s="27">
        <v>0.82</v>
      </c>
      <c r="BB122" s="27">
        <v>3.44</v>
      </c>
      <c r="BC122" s="27">
        <v>2.62</v>
      </c>
      <c r="BD122" s="27">
        <v>2.680076113722857</v>
      </c>
    </row>
    <row r="123" spans="1:56" x14ac:dyDescent="0.3">
      <c r="A123" s="2" t="s">
        <v>945</v>
      </c>
      <c r="B123" s="19" t="s">
        <v>947</v>
      </c>
      <c r="C123" s="15"/>
      <c r="D123" s="2"/>
      <c r="E123" s="2"/>
      <c r="F123" s="2">
        <v>3.1880000000000002</v>
      </c>
      <c r="G123" s="2" t="s">
        <v>104</v>
      </c>
      <c r="H123" s="11">
        <v>-1</v>
      </c>
      <c r="I123">
        <v>-1</v>
      </c>
      <c r="J123" s="2"/>
      <c r="K123">
        <v>2.8240385045892089</v>
      </c>
      <c r="L123">
        <v>6.533110796268315</v>
      </c>
      <c r="M123" s="2"/>
      <c r="N123" s="2"/>
      <c r="O123" s="25">
        <v>0</v>
      </c>
      <c r="P123" s="2"/>
      <c r="Q123" s="2"/>
      <c r="R123" s="2"/>
      <c r="S123" s="2"/>
      <c r="T123" s="25">
        <v>0</v>
      </c>
      <c r="U123" s="25"/>
      <c r="V123" s="25"/>
      <c r="W123" s="2">
        <v>1</v>
      </c>
      <c r="X123" s="2"/>
      <c r="Y123" s="2"/>
      <c r="Z123" s="2"/>
      <c r="AA123" s="2">
        <v>11.72</v>
      </c>
      <c r="AB123" s="2"/>
      <c r="AC123" s="2"/>
      <c r="AD123" s="2"/>
      <c r="AE123" s="2"/>
      <c r="AF123" s="2"/>
      <c r="AG123" s="2"/>
      <c r="AH123" s="2">
        <v>1</v>
      </c>
      <c r="AI123" s="2"/>
      <c r="AJ123" s="2"/>
      <c r="AK123" s="2"/>
      <c r="AP123">
        <v>28.67</v>
      </c>
      <c r="AQ123" s="23">
        <v>0</v>
      </c>
      <c r="AR123" s="23"/>
      <c r="AS123" s="30">
        <v>1.6718155361540179</v>
      </c>
      <c r="AT123" s="30">
        <v>2.567271099171704</v>
      </c>
      <c r="AU123" s="30">
        <v>0.89545556301768525</v>
      </c>
      <c r="AV123" s="30">
        <v>0</v>
      </c>
      <c r="AW123" s="30">
        <v>0.32560167422392738</v>
      </c>
      <c r="AX123" s="30">
        <v>0.5</v>
      </c>
      <c r="AY123" s="30">
        <v>0.17439832577607259</v>
      </c>
      <c r="AZ123" s="30">
        <v>0</v>
      </c>
      <c r="BA123" s="27">
        <v>0.95</v>
      </c>
      <c r="BB123" s="27">
        <v>3.44</v>
      </c>
      <c r="BC123" s="27">
        <v>2.4900000000000002</v>
      </c>
      <c r="BD123" s="27">
        <v>2.8240385045892098</v>
      </c>
    </row>
    <row r="124" spans="1:56" x14ac:dyDescent="0.3">
      <c r="A124" s="2" t="s">
        <v>945</v>
      </c>
      <c r="B124" s="19" t="s">
        <v>947</v>
      </c>
      <c r="C124" s="15"/>
      <c r="D124" s="2" t="s">
        <v>891</v>
      </c>
      <c r="E124" s="2">
        <v>1.1200000000000001</v>
      </c>
      <c r="F124" s="2">
        <v>3.2040000000000002</v>
      </c>
      <c r="G124" s="2" t="s">
        <v>104</v>
      </c>
      <c r="H124" s="11">
        <v>-1</v>
      </c>
      <c r="I124">
        <v>-1</v>
      </c>
      <c r="J124" s="2"/>
      <c r="K124">
        <v>2.8240385045892089</v>
      </c>
      <c r="L124">
        <v>6.533110796268315</v>
      </c>
      <c r="M124" s="2"/>
      <c r="N124" s="2"/>
      <c r="O124" s="25">
        <v>0</v>
      </c>
      <c r="P124" s="2"/>
      <c r="Q124" s="2"/>
      <c r="R124" s="2"/>
      <c r="S124" s="2"/>
      <c r="T124" s="25">
        <v>0</v>
      </c>
      <c r="U124" s="25"/>
      <c r="V124" s="25"/>
      <c r="W124" s="2">
        <v>1</v>
      </c>
      <c r="X124" s="2"/>
      <c r="Y124" s="2"/>
      <c r="Z124" s="2"/>
      <c r="AA124" s="2">
        <v>11.64</v>
      </c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P124">
        <v>28.67</v>
      </c>
      <c r="AQ124" s="23">
        <v>0</v>
      </c>
      <c r="AR124" s="23"/>
      <c r="AS124" s="30">
        <v>1.6718155361540179</v>
      </c>
      <c r="AT124" s="30">
        <v>2.567271099171704</v>
      </c>
      <c r="AU124" s="30">
        <v>0.89545556301768525</v>
      </c>
      <c r="AV124" s="30">
        <v>0</v>
      </c>
      <c r="AW124" s="30">
        <v>0.32560167422392738</v>
      </c>
      <c r="AX124" s="30">
        <v>0.5</v>
      </c>
      <c r="AY124" s="30">
        <v>0.17439832577607259</v>
      </c>
      <c r="AZ124" s="30">
        <v>0</v>
      </c>
      <c r="BA124" s="27">
        <v>0.95</v>
      </c>
      <c r="BB124" s="27">
        <v>3.44</v>
      </c>
      <c r="BC124" s="27">
        <v>2.4900000000000002</v>
      </c>
      <c r="BD124" s="27">
        <v>2.8240385045892098</v>
      </c>
    </row>
    <row r="125" spans="1:56" x14ac:dyDescent="0.3">
      <c r="A125" s="2" t="s">
        <v>105</v>
      </c>
      <c r="B125" s="15" t="s">
        <v>772</v>
      </c>
      <c r="C125" s="15"/>
      <c r="D125" s="2"/>
      <c r="E125" s="2"/>
      <c r="F125" s="2">
        <v>3</v>
      </c>
      <c r="G125" s="2" t="s">
        <v>112</v>
      </c>
      <c r="H125" s="11" t="s">
        <v>590</v>
      </c>
      <c r="I125" t="s">
        <v>668</v>
      </c>
      <c r="J125" s="2"/>
      <c r="K125">
        <v>3.0553846153846149</v>
      </c>
      <c r="L125">
        <v>6.5203382676923072</v>
      </c>
      <c r="M125" s="2"/>
      <c r="N125" s="2"/>
      <c r="O125" s="25">
        <v>4</v>
      </c>
      <c r="P125" s="2"/>
      <c r="Q125" s="2"/>
      <c r="R125" s="2"/>
      <c r="S125" s="2"/>
      <c r="T125" s="25">
        <v>5.452661</v>
      </c>
      <c r="U125" s="25">
        <v>5.4531499999999999</v>
      </c>
      <c r="V125" s="25">
        <v>24.558717999999999</v>
      </c>
      <c r="W125" s="2"/>
      <c r="X125" s="2"/>
      <c r="Y125" s="2"/>
      <c r="Z125" s="2"/>
      <c r="AA125" s="2"/>
      <c r="AB125" s="2">
        <v>1</v>
      </c>
      <c r="AC125" s="2"/>
      <c r="AD125" s="2"/>
      <c r="AE125" s="2"/>
      <c r="AF125" s="2"/>
      <c r="AG125" s="2"/>
      <c r="AH125" s="2">
        <v>1</v>
      </c>
      <c r="AI125" s="2"/>
      <c r="AJ125" s="2"/>
      <c r="AK125" s="2"/>
      <c r="AP125">
        <v>18</v>
      </c>
      <c r="AQ125" s="23">
        <v>730.23330062098216</v>
      </c>
      <c r="AR125" s="23">
        <v>9.8598625862134762E-2</v>
      </c>
      <c r="AS125" s="30">
        <v>2</v>
      </c>
      <c r="AT125" s="30">
        <v>3.2307692307692308</v>
      </c>
      <c r="AU125" s="30">
        <v>2.1538461538461542</v>
      </c>
      <c r="AV125" s="30">
        <v>4.3076923076923066</v>
      </c>
      <c r="AW125" s="30">
        <v>0.1710526315789474</v>
      </c>
      <c r="AX125" s="30">
        <v>0.27631578947368418</v>
      </c>
      <c r="AY125" s="30">
        <v>0.18421052631578949</v>
      </c>
      <c r="AZ125" s="30">
        <v>0.36842105263157893</v>
      </c>
      <c r="BA125" s="27">
        <v>2.02</v>
      </c>
      <c r="BB125" s="27">
        <v>3.44</v>
      </c>
      <c r="BC125" s="27">
        <v>1.42</v>
      </c>
      <c r="BD125" s="27">
        <v>3.0553846153846149</v>
      </c>
    </row>
    <row r="126" spans="1:56" x14ac:dyDescent="0.3">
      <c r="A126" s="2" t="s">
        <v>70</v>
      </c>
      <c r="B126" s="15" t="s">
        <v>762</v>
      </c>
      <c r="C126" s="15"/>
      <c r="D126" s="2"/>
      <c r="E126" s="2"/>
      <c r="F126" s="2">
        <v>2.8</v>
      </c>
      <c r="G126" s="2" t="s">
        <v>112</v>
      </c>
      <c r="H126" s="11" t="s">
        <v>584</v>
      </c>
      <c r="I126" t="s">
        <v>662</v>
      </c>
      <c r="J126" s="2"/>
      <c r="K126">
        <v>3.0044444444444438</v>
      </c>
      <c r="L126">
        <v>6.4228342255555546</v>
      </c>
      <c r="M126" s="2"/>
      <c r="N126" s="2"/>
      <c r="O126" s="25">
        <v>2</v>
      </c>
      <c r="P126" s="2"/>
      <c r="Q126" s="2"/>
      <c r="R126" s="2"/>
      <c r="S126" s="2"/>
      <c r="T126" s="25">
        <v>8.3195821399999996</v>
      </c>
      <c r="U126" s="25">
        <v>8.3195821399999996</v>
      </c>
      <c r="V126" s="25">
        <v>8.2425581700000006</v>
      </c>
      <c r="W126" s="2"/>
      <c r="X126" s="2"/>
      <c r="Y126" s="2"/>
      <c r="Z126" s="2"/>
      <c r="AA126" s="2"/>
      <c r="AB126" s="2">
        <v>1</v>
      </c>
      <c r="AC126" s="2"/>
      <c r="AD126" s="2"/>
      <c r="AE126" s="2"/>
      <c r="AF126" s="2"/>
      <c r="AG126" s="2"/>
      <c r="AH126" s="2">
        <v>1</v>
      </c>
      <c r="AI126" s="2"/>
      <c r="AJ126" s="2"/>
      <c r="AK126" s="2"/>
      <c r="AP126">
        <v>12</v>
      </c>
      <c r="AQ126" s="23">
        <v>248.80917443900231</v>
      </c>
      <c r="AR126" s="23">
        <v>9.6459465588893734E-2</v>
      </c>
      <c r="AS126" s="30">
        <v>2</v>
      </c>
      <c r="AT126" s="30">
        <v>3.333333333333333</v>
      </c>
      <c r="AU126" s="30">
        <v>2.666666666666667</v>
      </c>
      <c r="AV126" s="30">
        <v>4.666666666666667</v>
      </c>
      <c r="AW126" s="30">
        <v>0.15789473684210531</v>
      </c>
      <c r="AX126" s="30">
        <v>0.26315789473684209</v>
      </c>
      <c r="AY126" s="30">
        <v>0.2105263157894737</v>
      </c>
      <c r="AZ126" s="30">
        <v>0.36842105263157898</v>
      </c>
      <c r="BA126" s="27">
        <v>2.02</v>
      </c>
      <c r="BB126" s="27">
        <v>3.44</v>
      </c>
      <c r="BC126" s="27">
        <v>1.42</v>
      </c>
      <c r="BD126" s="27">
        <v>3.0044444444444438</v>
      </c>
    </row>
    <row r="127" spans="1:56" x14ac:dyDescent="0.3">
      <c r="A127" s="2" t="s">
        <v>106</v>
      </c>
      <c r="B127" s="15" t="s">
        <v>773</v>
      </c>
      <c r="C127" s="15"/>
      <c r="D127" s="2"/>
      <c r="E127" s="2"/>
      <c r="F127" s="2">
        <v>2.8</v>
      </c>
      <c r="G127" s="2" t="s">
        <v>112</v>
      </c>
      <c r="H127" s="11">
        <v>-1</v>
      </c>
      <c r="I127">
        <v>-1</v>
      </c>
      <c r="J127" s="2"/>
      <c r="K127">
        <v>2.9274418604651169</v>
      </c>
      <c r="L127">
        <v>6.2754443944186056</v>
      </c>
      <c r="M127" s="2"/>
      <c r="N127" s="2"/>
      <c r="O127" s="25">
        <v>0</v>
      </c>
      <c r="P127" s="2"/>
      <c r="Q127" s="2"/>
      <c r="R127" s="2"/>
      <c r="S127" s="2"/>
      <c r="T127" s="25">
        <v>0</v>
      </c>
      <c r="U127" s="25"/>
      <c r="V127" s="25"/>
      <c r="W127" s="2"/>
      <c r="X127" s="2"/>
      <c r="Y127" s="2"/>
      <c r="Z127" s="2"/>
      <c r="AA127" s="2"/>
      <c r="AB127" s="2">
        <v>1</v>
      </c>
      <c r="AC127" s="2"/>
      <c r="AD127" s="2"/>
      <c r="AE127" s="2"/>
      <c r="AF127" s="2"/>
      <c r="AG127" s="2"/>
      <c r="AH127" s="2">
        <v>1</v>
      </c>
      <c r="AI127" s="2"/>
      <c r="AJ127" s="2"/>
      <c r="AK127" s="2"/>
      <c r="AP127">
        <v>54</v>
      </c>
      <c r="AQ127" s="23">
        <v>0</v>
      </c>
      <c r="AR127" s="23"/>
      <c r="AS127" s="30">
        <v>2</v>
      </c>
      <c r="AT127" s="30">
        <v>3.4883720930232558</v>
      </c>
      <c r="AU127" s="30">
        <v>3.441860465116279</v>
      </c>
      <c r="AV127" s="30">
        <v>5.2093023255813957</v>
      </c>
      <c r="AW127" s="30">
        <v>0.1414473684210526</v>
      </c>
      <c r="AX127" s="30">
        <v>0.24671052631578949</v>
      </c>
      <c r="AY127" s="30">
        <v>0.2434210526315789</v>
      </c>
      <c r="AZ127" s="30">
        <v>0.36842105263157898</v>
      </c>
      <c r="BA127" s="27">
        <v>2.02</v>
      </c>
      <c r="BB127" s="27">
        <v>3.44</v>
      </c>
      <c r="BC127" s="27">
        <v>1.42</v>
      </c>
      <c r="BD127" s="27">
        <v>2.927441860465116</v>
      </c>
    </row>
    <row r="128" spans="1:56" x14ac:dyDescent="0.3">
      <c r="A128" s="2" t="s">
        <v>107</v>
      </c>
      <c r="B128" s="15" t="s">
        <v>774</v>
      </c>
      <c r="C128" s="15"/>
      <c r="D128" s="2"/>
      <c r="E128" s="2"/>
      <c r="F128" s="2">
        <v>2.9</v>
      </c>
      <c r="G128" s="2" t="s">
        <v>112</v>
      </c>
      <c r="H128" s="11" t="s">
        <v>591</v>
      </c>
      <c r="I128" t="s">
        <v>669</v>
      </c>
      <c r="J128" s="2"/>
      <c r="K128">
        <v>2.836363636363636</v>
      </c>
      <c r="L128">
        <v>6.1735094709090914</v>
      </c>
      <c r="M128" s="2"/>
      <c r="N128" s="2"/>
      <c r="O128" s="25">
        <v>2</v>
      </c>
      <c r="P128" s="2"/>
      <c r="Q128" s="2"/>
      <c r="R128" s="2"/>
      <c r="S128" s="2"/>
      <c r="T128" s="25">
        <v>7.3631707899999999</v>
      </c>
      <c r="U128" s="25">
        <v>7.363170789999999</v>
      </c>
      <c r="V128" s="25">
        <v>7.3631707899999999</v>
      </c>
      <c r="W128" s="2"/>
      <c r="X128" s="2"/>
      <c r="Y128" s="2"/>
      <c r="Z128" s="2"/>
      <c r="AA128" s="2"/>
      <c r="AB128" s="2">
        <v>1</v>
      </c>
      <c r="AC128" s="2"/>
      <c r="AD128" s="2"/>
      <c r="AE128" s="2"/>
      <c r="AF128" s="2"/>
      <c r="AG128" s="2"/>
      <c r="AH128" s="2">
        <v>1</v>
      </c>
      <c r="AI128" s="2"/>
      <c r="AJ128" s="2"/>
      <c r="AK128" s="2"/>
      <c r="AP128">
        <v>14</v>
      </c>
      <c r="AQ128" s="23">
        <v>282.27968527629582</v>
      </c>
      <c r="AR128" s="23">
        <v>9.9192401934958777E-2</v>
      </c>
      <c r="AS128" s="30">
        <v>2</v>
      </c>
      <c r="AT128" s="30">
        <v>3.0909090909090908</v>
      </c>
      <c r="AU128" s="30">
        <v>2.1818181818181821</v>
      </c>
      <c r="AV128" s="30">
        <v>2.545454545454545</v>
      </c>
      <c r="AW128" s="30">
        <v>0.20370370370370369</v>
      </c>
      <c r="AX128" s="30">
        <v>0.31481481481481483</v>
      </c>
      <c r="AY128" s="30">
        <v>0.22222222222222221</v>
      </c>
      <c r="AZ128" s="30">
        <v>0.25925925925925919</v>
      </c>
      <c r="BA128" s="27">
        <v>1.54</v>
      </c>
      <c r="BB128" s="27">
        <v>3.44</v>
      </c>
      <c r="BC128" s="27">
        <v>1.9</v>
      </c>
      <c r="BD128" s="27">
        <v>2.836363636363636</v>
      </c>
    </row>
    <row r="129" spans="1:56" x14ac:dyDescent="0.3">
      <c r="A129" s="2" t="s">
        <v>108</v>
      </c>
      <c r="B129" s="15" t="s">
        <v>751</v>
      </c>
      <c r="C129" s="15"/>
      <c r="D129" s="2"/>
      <c r="E129" s="2"/>
      <c r="F129" s="2">
        <v>3.1</v>
      </c>
      <c r="G129" s="2" t="s">
        <v>112</v>
      </c>
      <c r="H129" s="11" t="s">
        <v>579</v>
      </c>
      <c r="I129" t="s">
        <v>656</v>
      </c>
      <c r="J129" s="2"/>
      <c r="K129">
        <v>2.8410526315789468</v>
      </c>
      <c r="L129">
        <v>6.1729587136842099</v>
      </c>
      <c r="M129" s="2"/>
      <c r="N129" s="2"/>
      <c r="O129" s="25">
        <v>1</v>
      </c>
      <c r="P129" s="2"/>
      <c r="Q129" s="2"/>
      <c r="R129" s="2"/>
      <c r="S129" s="2"/>
      <c r="T129" s="25">
        <v>3.86469438</v>
      </c>
      <c r="U129" s="25">
        <v>3.86469438</v>
      </c>
      <c r="V129" s="25">
        <v>16.978874730000001</v>
      </c>
      <c r="W129" s="2"/>
      <c r="X129" s="2"/>
      <c r="Y129" s="2"/>
      <c r="Z129" s="2"/>
      <c r="AA129" s="2"/>
      <c r="AB129" s="2">
        <v>1</v>
      </c>
      <c r="AC129" s="2"/>
      <c r="AD129" s="2"/>
      <c r="AE129" s="2"/>
      <c r="AF129" s="2"/>
      <c r="AG129" s="2"/>
      <c r="AH129" s="2">
        <v>1</v>
      </c>
      <c r="AI129" s="2"/>
      <c r="AJ129" s="2"/>
      <c r="AK129" s="2"/>
      <c r="AP129">
        <v>24</v>
      </c>
      <c r="AQ129" s="23">
        <v>251.01098912285789</v>
      </c>
      <c r="AR129" s="23">
        <v>9.5613343797681868E-2</v>
      </c>
      <c r="AS129" s="30">
        <v>2</v>
      </c>
      <c r="AT129" s="30">
        <v>3.1578947368421049</v>
      </c>
      <c r="AU129" s="30">
        <v>2.4210526315789469</v>
      </c>
      <c r="AV129" s="30">
        <v>2.947368421052631</v>
      </c>
      <c r="AW129" s="30">
        <v>0.19</v>
      </c>
      <c r="AX129" s="30">
        <v>0.3</v>
      </c>
      <c r="AY129" s="30">
        <v>0.23</v>
      </c>
      <c r="AZ129" s="30">
        <v>0.28000000000000003</v>
      </c>
      <c r="BA129" s="27">
        <v>1.54</v>
      </c>
      <c r="BB129" s="27">
        <v>3.44</v>
      </c>
      <c r="BC129" s="27">
        <v>1.9</v>
      </c>
      <c r="BD129" s="27">
        <v>2.8410526315789468</v>
      </c>
    </row>
    <row r="130" spans="1:56" x14ac:dyDescent="0.3">
      <c r="A130" s="2" t="s">
        <v>109</v>
      </c>
      <c r="B130" s="15" t="s">
        <v>775</v>
      </c>
      <c r="C130" s="15"/>
      <c r="D130" s="2"/>
      <c r="E130" s="2"/>
      <c r="F130" s="2">
        <v>3.1</v>
      </c>
      <c r="G130" s="2" t="s">
        <v>112</v>
      </c>
      <c r="H130" s="11" t="s">
        <v>592</v>
      </c>
      <c r="I130" t="s">
        <v>670</v>
      </c>
      <c r="J130" s="2"/>
      <c r="K130">
        <v>2.8685714285714292</v>
      </c>
      <c r="L130">
        <v>6.249142824642858</v>
      </c>
      <c r="M130" s="2"/>
      <c r="N130" s="2"/>
      <c r="O130" s="25">
        <v>1</v>
      </c>
      <c r="P130" s="2"/>
      <c r="Q130" s="2"/>
      <c r="R130" s="2"/>
      <c r="S130" s="2"/>
      <c r="T130" s="25">
        <v>12.951407789999999</v>
      </c>
      <c r="U130" s="25">
        <v>12.951407789999999</v>
      </c>
      <c r="V130" s="25">
        <v>12.951407789999999</v>
      </c>
      <c r="W130" s="2"/>
      <c r="X130" s="2"/>
      <c r="Y130" s="2"/>
      <c r="Z130" s="2"/>
      <c r="AA130" s="2"/>
      <c r="AB130" s="2">
        <v>1</v>
      </c>
      <c r="AC130" s="2"/>
      <c r="AD130" s="2"/>
      <c r="AE130" s="2"/>
      <c r="AF130" s="2"/>
      <c r="AG130" s="2"/>
      <c r="AH130" s="2">
        <v>1</v>
      </c>
      <c r="AI130" s="2"/>
      <c r="AJ130" s="2"/>
      <c r="AK130" s="2"/>
      <c r="AP130">
        <v>18</v>
      </c>
      <c r="AQ130" s="23">
        <v>189.23096942123021</v>
      </c>
      <c r="AR130" s="23">
        <v>9.5121850588482687E-2</v>
      </c>
      <c r="AS130" s="30">
        <v>1.928571428571429</v>
      </c>
      <c r="AT130" s="30">
        <v>3.214285714285714</v>
      </c>
      <c r="AU130" s="30">
        <v>2.5714285714285721</v>
      </c>
      <c r="AV130" s="30">
        <v>3</v>
      </c>
      <c r="AW130" s="30">
        <v>0.18</v>
      </c>
      <c r="AX130" s="30">
        <v>0.3</v>
      </c>
      <c r="AY130" s="30">
        <v>0.24</v>
      </c>
      <c r="AZ130" s="30">
        <v>0.28000000000000003</v>
      </c>
      <c r="BA130" s="27">
        <v>1.54</v>
      </c>
      <c r="BB130" s="27">
        <v>3.44</v>
      </c>
      <c r="BC130" s="27">
        <v>1.9</v>
      </c>
      <c r="BD130" s="27">
        <v>2.8685714285714292</v>
      </c>
    </row>
    <row r="131" spans="1:56" x14ac:dyDescent="0.3">
      <c r="A131" s="2" t="s">
        <v>110</v>
      </c>
      <c r="B131" s="15" t="s">
        <v>776</v>
      </c>
      <c r="C131" s="15"/>
      <c r="D131" s="2"/>
      <c r="E131" s="2"/>
      <c r="F131" s="2">
        <v>3</v>
      </c>
      <c r="G131" s="2" t="s">
        <v>112</v>
      </c>
      <c r="H131" s="11" t="s">
        <v>593</v>
      </c>
      <c r="I131" t="s">
        <v>671</v>
      </c>
      <c r="J131" s="2"/>
      <c r="K131">
        <v>2.9822222222222221</v>
      </c>
      <c r="L131">
        <v>6.3761376700000003</v>
      </c>
      <c r="M131" s="2"/>
      <c r="N131" s="2"/>
      <c r="O131" s="25">
        <v>16</v>
      </c>
      <c r="P131" s="2"/>
      <c r="Q131" s="2"/>
      <c r="R131" s="2"/>
      <c r="S131" s="2"/>
      <c r="T131" s="25">
        <v>22.855297</v>
      </c>
      <c r="U131" s="25">
        <v>5.6559619999999997</v>
      </c>
      <c r="V131" s="25">
        <v>17.48922452</v>
      </c>
      <c r="W131" s="2"/>
      <c r="X131" s="2"/>
      <c r="Y131" s="2"/>
      <c r="Z131" s="2"/>
      <c r="AA131" s="2"/>
      <c r="AB131" s="2">
        <v>1</v>
      </c>
      <c r="AC131" s="2"/>
      <c r="AD131" s="2"/>
      <c r="AE131" s="2"/>
      <c r="AF131" s="2"/>
      <c r="AG131" s="2"/>
      <c r="AH131" s="2">
        <v>1</v>
      </c>
      <c r="AI131" s="2"/>
      <c r="AJ131" s="2"/>
      <c r="AK131" s="2"/>
      <c r="AP131">
        <v>12</v>
      </c>
      <c r="AQ131" s="23">
        <v>2260.7115007974689</v>
      </c>
      <c r="AR131" s="23">
        <v>8.4929014574514128E-2</v>
      </c>
      <c r="AS131" s="30">
        <v>1.8888888888888891</v>
      </c>
      <c r="AT131" s="30">
        <v>3.333333333333333</v>
      </c>
      <c r="AU131" s="30">
        <v>2.7777777777777781</v>
      </c>
      <c r="AV131" s="30">
        <v>3.1111111111111112</v>
      </c>
      <c r="AW131" s="30">
        <v>0.17</v>
      </c>
      <c r="AX131" s="30">
        <v>0.3</v>
      </c>
      <c r="AY131" s="30">
        <v>0.25</v>
      </c>
      <c r="AZ131" s="30">
        <v>0.28000000000000003</v>
      </c>
      <c r="BA131" s="27">
        <v>2.02</v>
      </c>
      <c r="BB131" s="27">
        <v>3.44</v>
      </c>
      <c r="BC131" s="27">
        <v>1.42</v>
      </c>
      <c r="BD131" s="27">
        <v>2.9822222222222221</v>
      </c>
    </row>
    <row r="132" spans="1:56" x14ac:dyDescent="0.3">
      <c r="A132" s="2" t="s">
        <v>111</v>
      </c>
      <c r="B132" s="15" t="s">
        <v>777</v>
      </c>
      <c r="C132" s="15"/>
      <c r="D132" s="2"/>
      <c r="E132" s="2"/>
      <c r="F132" s="2">
        <v>3.3</v>
      </c>
      <c r="G132" s="2" t="s">
        <v>112</v>
      </c>
      <c r="H132" s="11" t="s">
        <v>594</v>
      </c>
      <c r="I132" t="s">
        <v>672</v>
      </c>
      <c r="J132" s="2"/>
      <c r="K132">
        <v>2.780416666666667</v>
      </c>
      <c r="L132">
        <v>6.0847889087500002</v>
      </c>
      <c r="M132" s="2"/>
      <c r="N132" s="2"/>
      <c r="O132" s="25">
        <v>1</v>
      </c>
      <c r="P132" s="2"/>
      <c r="Q132" s="2"/>
      <c r="R132" s="2"/>
      <c r="S132" s="2"/>
      <c r="T132" s="25">
        <v>20.551678089999999</v>
      </c>
      <c r="U132" s="25">
        <v>20.551678089999999</v>
      </c>
      <c r="V132" s="25">
        <v>20.551678089999999</v>
      </c>
      <c r="W132" s="2"/>
      <c r="X132" s="2"/>
      <c r="Y132" s="2"/>
      <c r="Z132" s="2"/>
      <c r="AA132" s="2"/>
      <c r="AB132" s="2">
        <v>1</v>
      </c>
      <c r="AC132" s="2"/>
      <c r="AD132" s="2"/>
      <c r="AE132" s="2"/>
      <c r="AF132" s="2"/>
      <c r="AG132" s="2"/>
      <c r="AH132" s="2">
        <v>1</v>
      </c>
      <c r="AI132" s="2"/>
      <c r="AJ132" s="2"/>
      <c r="AK132" s="2"/>
      <c r="AP132">
        <v>30</v>
      </c>
      <c r="AQ132" s="23">
        <v>309.59189648929049</v>
      </c>
      <c r="AR132" s="23">
        <v>9.6901761125513727E-2</v>
      </c>
      <c r="AS132" s="30">
        <v>2</v>
      </c>
      <c r="AT132" s="30">
        <v>3</v>
      </c>
      <c r="AU132" s="30">
        <v>2</v>
      </c>
      <c r="AV132" s="30">
        <v>2.333333333333333</v>
      </c>
      <c r="AW132" s="30">
        <v>0.2142857142857143</v>
      </c>
      <c r="AX132" s="30">
        <v>0.3214285714285714</v>
      </c>
      <c r="AY132" s="30">
        <v>0.2142857142857143</v>
      </c>
      <c r="AZ132" s="30">
        <v>0.25</v>
      </c>
      <c r="BA132" s="27">
        <v>0.89</v>
      </c>
      <c r="BB132" s="27">
        <v>3.44</v>
      </c>
      <c r="BC132" s="27">
        <v>2.5499999999999998</v>
      </c>
      <c r="BD132" s="27">
        <v>2.780416666666667</v>
      </c>
    </row>
    <row r="133" spans="1:56" x14ac:dyDescent="0.3">
      <c r="A133" s="2" t="s">
        <v>110</v>
      </c>
      <c r="B133" s="15" t="s">
        <v>776</v>
      </c>
      <c r="C133" s="15"/>
      <c r="D133" s="2"/>
      <c r="E133" s="2"/>
      <c r="F133" s="2">
        <v>2.64</v>
      </c>
      <c r="G133" s="2" t="s">
        <v>115</v>
      </c>
      <c r="H133" s="11" t="s">
        <v>593</v>
      </c>
      <c r="I133" t="s">
        <v>671</v>
      </c>
      <c r="J133" s="2"/>
      <c r="K133">
        <v>2.9822222222222221</v>
      </c>
      <c r="L133">
        <v>6.3761376700000003</v>
      </c>
      <c r="M133" s="2"/>
      <c r="N133" s="2"/>
      <c r="O133" s="25">
        <v>16</v>
      </c>
      <c r="P133" s="2"/>
      <c r="Q133" s="2"/>
      <c r="R133" s="2"/>
      <c r="S133" s="2"/>
      <c r="T133" s="25">
        <v>22.855297</v>
      </c>
      <c r="U133" s="25">
        <v>5.6559619999999997</v>
      </c>
      <c r="V133" s="25">
        <v>17.48922452</v>
      </c>
      <c r="W133" s="2">
        <v>1</v>
      </c>
      <c r="X133" s="2"/>
      <c r="Y133" s="2"/>
      <c r="Z133" s="2"/>
      <c r="AA133" s="2">
        <v>2.2999999999999998</v>
      </c>
      <c r="AB133" s="2">
        <v>1</v>
      </c>
      <c r="AC133" s="2"/>
      <c r="AD133" s="2"/>
      <c r="AE133" s="2"/>
      <c r="AF133" s="2"/>
      <c r="AG133" s="2">
        <v>1</v>
      </c>
      <c r="AH133" s="2"/>
      <c r="AI133" s="2"/>
      <c r="AJ133" s="2"/>
      <c r="AK133" s="2"/>
      <c r="AP133">
        <v>12</v>
      </c>
      <c r="AQ133" s="23">
        <v>2260.7115007974689</v>
      </c>
      <c r="AR133" s="23">
        <v>8.4929014574514128E-2</v>
      </c>
      <c r="AS133" s="30">
        <v>1.8888888888888891</v>
      </c>
      <c r="AT133" s="30">
        <v>3.333333333333333</v>
      </c>
      <c r="AU133" s="30">
        <v>2.7777777777777781</v>
      </c>
      <c r="AV133" s="30">
        <v>3.1111111111111112</v>
      </c>
      <c r="AW133" s="30">
        <v>0.17</v>
      </c>
      <c r="AX133" s="30">
        <v>0.3</v>
      </c>
      <c r="AY133" s="30">
        <v>0.25</v>
      </c>
      <c r="AZ133" s="30">
        <v>0.28000000000000003</v>
      </c>
      <c r="BA133" s="27">
        <v>2.02</v>
      </c>
      <c r="BB133" s="27">
        <v>3.44</v>
      </c>
      <c r="BC133" s="27">
        <v>1.42</v>
      </c>
      <c r="BD133" s="27">
        <v>2.9822222222222221</v>
      </c>
    </row>
    <row r="134" spans="1:56" x14ac:dyDescent="0.3">
      <c r="A134" s="2" t="s">
        <v>25</v>
      </c>
      <c r="B134" s="15" t="s">
        <v>732</v>
      </c>
      <c r="C134" s="15"/>
      <c r="D134" s="2"/>
      <c r="E134" s="2"/>
      <c r="F134" s="2">
        <v>2.88</v>
      </c>
      <c r="G134" s="2" t="s">
        <v>116</v>
      </c>
      <c r="H134" s="11" t="s">
        <v>565</v>
      </c>
      <c r="I134" t="s">
        <v>645</v>
      </c>
      <c r="J134" s="2"/>
      <c r="K134">
        <v>2.895</v>
      </c>
      <c r="L134">
        <v>6.260504073571429</v>
      </c>
      <c r="M134" s="2"/>
      <c r="N134" s="2"/>
      <c r="O134" s="25">
        <v>1</v>
      </c>
      <c r="P134" s="2">
        <v>5.4960000000000004</v>
      </c>
      <c r="Q134" s="2">
        <v>5.4960000000000004</v>
      </c>
      <c r="R134" s="2">
        <v>25.55</v>
      </c>
      <c r="S134" s="2" t="s">
        <v>460</v>
      </c>
      <c r="T134" s="25">
        <v>12.868820120000001</v>
      </c>
      <c r="U134" s="25">
        <v>12.868820120000001</v>
      </c>
      <c r="V134" s="25">
        <v>12.868820120000001</v>
      </c>
      <c r="W134" s="2">
        <v>1</v>
      </c>
      <c r="X134" s="2"/>
      <c r="Y134" s="2"/>
      <c r="Z134" s="2"/>
      <c r="AA134" s="2"/>
      <c r="AB134" s="2">
        <v>1</v>
      </c>
      <c r="AC134" s="2"/>
      <c r="AD134" s="2"/>
      <c r="AE134" s="2"/>
      <c r="AF134" s="2"/>
      <c r="AG134" s="2"/>
      <c r="AH134" s="2">
        <v>1</v>
      </c>
      <c r="AI134" s="2"/>
      <c r="AJ134" s="2"/>
      <c r="AK134" s="2"/>
      <c r="AP134">
        <v>18</v>
      </c>
      <c r="AQ134" s="23">
        <v>197.4403766939285</v>
      </c>
      <c r="AR134" s="23">
        <v>9.1166762854710051E-2</v>
      </c>
      <c r="AS134" s="30">
        <v>1.857142857142857</v>
      </c>
      <c r="AT134" s="30">
        <v>3.1428571428571428</v>
      </c>
      <c r="AU134" s="30">
        <v>2.714285714285714</v>
      </c>
      <c r="AV134" s="30">
        <v>3</v>
      </c>
      <c r="AW134" s="30">
        <v>0.17333333333333331</v>
      </c>
      <c r="AX134" s="30">
        <v>0.29333333333333328</v>
      </c>
      <c r="AY134" s="30">
        <v>0.25333333333333341</v>
      </c>
      <c r="AZ134" s="30">
        <v>0.28000000000000003</v>
      </c>
      <c r="BA134" s="27">
        <v>1.6</v>
      </c>
      <c r="BB134" s="27">
        <v>3.44</v>
      </c>
      <c r="BC134" s="27">
        <v>1.84</v>
      </c>
      <c r="BD134" s="27">
        <v>2.895</v>
      </c>
    </row>
    <row r="135" spans="1:56" x14ac:dyDescent="0.3">
      <c r="A135" s="2" t="s">
        <v>8</v>
      </c>
      <c r="B135" s="15" t="s">
        <v>718</v>
      </c>
      <c r="C135" s="15"/>
      <c r="D135" s="2" t="s">
        <v>700</v>
      </c>
      <c r="E135" s="2" t="s">
        <v>1096</v>
      </c>
      <c r="F135" s="2">
        <v>2.73</v>
      </c>
      <c r="G135" s="2" t="s">
        <v>116</v>
      </c>
      <c r="H135" s="11" t="s">
        <v>554</v>
      </c>
      <c r="I135" t="s">
        <v>636</v>
      </c>
      <c r="J135" s="2"/>
      <c r="K135">
        <v>2.8066666666666662</v>
      </c>
      <c r="L135">
        <v>6.1769976</v>
      </c>
      <c r="M135" s="2"/>
      <c r="N135" s="2"/>
      <c r="O135" s="25">
        <v>30</v>
      </c>
      <c r="P135" s="2"/>
      <c r="Q135" s="2"/>
      <c r="R135"/>
      <c r="S135" s="2"/>
      <c r="T135" s="25">
        <v>10.59112378</v>
      </c>
      <c r="U135" s="25">
        <v>10.784736629999999</v>
      </c>
      <c r="V135" s="25">
        <v>10.486176179999999</v>
      </c>
      <c r="W135" s="2"/>
      <c r="X135" s="2"/>
      <c r="Y135" s="2"/>
      <c r="Z135" s="2"/>
      <c r="AA135" s="2"/>
      <c r="AB135" s="2">
        <v>1</v>
      </c>
      <c r="AC135" s="2"/>
      <c r="AD135" s="2"/>
      <c r="AE135" s="2"/>
      <c r="AF135" s="2"/>
      <c r="AG135" s="2"/>
      <c r="AH135" s="2">
        <v>1</v>
      </c>
      <c r="AI135" s="2"/>
      <c r="AJ135" s="2"/>
      <c r="AK135" s="2"/>
      <c r="AP135">
        <v>4</v>
      </c>
      <c r="AQ135" s="23">
        <v>1182.741260108548</v>
      </c>
      <c r="AR135" s="23">
        <v>0.1014592151701775</v>
      </c>
      <c r="AS135" s="30">
        <v>2</v>
      </c>
      <c r="AT135" s="30">
        <v>2.666666666666667</v>
      </c>
      <c r="AU135" s="30">
        <v>0.66666666666666663</v>
      </c>
      <c r="AV135" s="30">
        <v>0</v>
      </c>
      <c r="AW135" s="30">
        <v>0.375</v>
      </c>
      <c r="AX135" s="30">
        <v>0.5</v>
      </c>
      <c r="AY135" s="30">
        <v>0.125</v>
      </c>
      <c r="AZ135" s="30">
        <v>0</v>
      </c>
      <c r="BA135" s="27">
        <v>1.54</v>
      </c>
      <c r="BB135" s="27">
        <v>3.44</v>
      </c>
      <c r="BC135" s="27">
        <v>1.9</v>
      </c>
      <c r="BD135" s="27">
        <v>2.8066666666666671</v>
      </c>
    </row>
    <row r="136" spans="1:56" x14ac:dyDescent="0.3">
      <c r="A136" s="2" t="s">
        <v>19</v>
      </c>
      <c r="B136" s="15" t="s">
        <v>729</v>
      </c>
      <c r="C136" s="15"/>
      <c r="D136" s="2"/>
      <c r="E136" s="2"/>
      <c r="F136" s="2">
        <v>3.46</v>
      </c>
      <c r="G136" s="2" t="s">
        <v>117</v>
      </c>
      <c r="H136" s="11" t="s">
        <v>562</v>
      </c>
      <c r="I136">
        <v>-1</v>
      </c>
      <c r="J136" s="2"/>
      <c r="K136">
        <v>2.8</v>
      </c>
      <c r="L136">
        <v>6.2020864082142868</v>
      </c>
      <c r="M136" s="2"/>
      <c r="N136" s="2"/>
      <c r="O136" s="25">
        <v>1</v>
      </c>
      <c r="P136" s="2"/>
      <c r="Q136" s="2"/>
      <c r="R136" s="2"/>
      <c r="S136" s="2" t="s">
        <v>460</v>
      </c>
      <c r="T136" s="25">
        <v>13.83861243</v>
      </c>
      <c r="U136" s="25">
        <v>13.83861243</v>
      </c>
      <c r="V136" s="25">
        <v>13.83861243</v>
      </c>
      <c r="W136" s="2"/>
      <c r="X136" t="s">
        <v>472</v>
      </c>
      <c r="Y136" s="2"/>
      <c r="Z136" s="2"/>
      <c r="AA136" s="2"/>
      <c r="AB136" s="2">
        <v>1</v>
      </c>
      <c r="AC136" s="2"/>
      <c r="AD136" s="2"/>
      <c r="AE136" s="2"/>
      <c r="AF136" s="2"/>
      <c r="AG136" s="2"/>
      <c r="AH136" s="2">
        <v>1</v>
      </c>
      <c r="AI136" s="2"/>
      <c r="AJ136" s="2"/>
      <c r="AK136" s="2"/>
      <c r="AP136">
        <v>18</v>
      </c>
      <c r="AQ136" s="23">
        <v>208.2630581553295</v>
      </c>
      <c r="AR136" s="23">
        <v>8.6429154356194082E-2</v>
      </c>
      <c r="AS136" s="30">
        <v>1.857142857142857</v>
      </c>
      <c r="AT136" s="30">
        <v>3</v>
      </c>
      <c r="AU136" s="30">
        <v>2</v>
      </c>
      <c r="AV136" s="30">
        <v>2</v>
      </c>
      <c r="AW136" s="30">
        <v>0.20967741935483869</v>
      </c>
      <c r="AX136" s="30">
        <v>0.33870967741935482</v>
      </c>
      <c r="AY136" s="30">
        <v>0.22580645161290319</v>
      </c>
      <c r="AZ136" s="30">
        <v>0.22580645161290319</v>
      </c>
      <c r="BA136" s="27">
        <v>1</v>
      </c>
      <c r="BB136" s="27">
        <v>3.44</v>
      </c>
      <c r="BC136" s="27">
        <v>2.44</v>
      </c>
      <c r="BD136" s="27">
        <v>2.8</v>
      </c>
    </row>
    <row r="137" spans="1:56" x14ac:dyDescent="0.3">
      <c r="A137" s="2" t="s">
        <v>20</v>
      </c>
      <c r="B137" s="15" t="s">
        <v>730</v>
      </c>
      <c r="C137" s="15"/>
      <c r="D137" s="2"/>
      <c r="E137" s="2"/>
      <c r="F137" s="2">
        <v>3.43</v>
      </c>
      <c r="G137" s="2" t="s">
        <v>117</v>
      </c>
      <c r="H137" s="11" t="s">
        <v>563</v>
      </c>
      <c r="I137" t="s">
        <v>643</v>
      </c>
      <c r="J137" s="2"/>
      <c r="K137">
        <v>2.7964285714285722</v>
      </c>
      <c r="L137">
        <v>6.1881302289285713</v>
      </c>
      <c r="M137" s="2"/>
      <c r="N137" s="2"/>
      <c r="O137" s="25">
        <v>2</v>
      </c>
      <c r="P137" s="2"/>
      <c r="Q137" s="2"/>
      <c r="R137" s="2"/>
      <c r="S137" s="2" t="s">
        <v>460</v>
      </c>
      <c r="T137" s="25">
        <v>13.01244535</v>
      </c>
      <c r="U137" s="25">
        <v>13.01244535</v>
      </c>
      <c r="V137" s="25">
        <v>5.6884839999999999</v>
      </c>
      <c r="W137" s="2"/>
      <c r="X137" t="s">
        <v>472</v>
      </c>
      <c r="Y137" s="2"/>
      <c r="Z137" s="2"/>
      <c r="AA137" s="2"/>
      <c r="AB137" s="2">
        <v>1</v>
      </c>
      <c r="AC137" s="2"/>
      <c r="AD137" s="2"/>
      <c r="AE137" s="2"/>
      <c r="AF137" s="2"/>
      <c r="AG137" s="2"/>
      <c r="AH137" s="2">
        <v>1</v>
      </c>
      <c r="AI137" s="2"/>
      <c r="AJ137" s="2"/>
      <c r="AK137" s="2"/>
      <c r="AP137">
        <v>18</v>
      </c>
      <c r="AQ137" s="23">
        <v>408.08048566890238</v>
      </c>
      <c r="AR137" s="23">
        <v>8.8217891480379992E-2</v>
      </c>
      <c r="AS137" s="30">
        <v>1.857142857142857</v>
      </c>
      <c r="AT137" s="30">
        <v>3</v>
      </c>
      <c r="AU137" s="30">
        <v>2</v>
      </c>
      <c r="AV137" s="30">
        <v>2</v>
      </c>
      <c r="AW137" s="30">
        <v>0.20967741935483869</v>
      </c>
      <c r="AX137" s="30">
        <v>0.33870967741935482</v>
      </c>
      <c r="AY137" s="30">
        <v>0.22580645161290319</v>
      </c>
      <c r="AZ137" s="30">
        <v>0.22580645161290319</v>
      </c>
      <c r="BA137" s="27">
        <v>0.95</v>
      </c>
      <c r="BB137" s="27">
        <v>3.44</v>
      </c>
      <c r="BC137" s="27">
        <v>2.4900000000000002</v>
      </c>
      <c r="BD137" s="27">
        <v>2.7964285714285722</v>
      </c>
    </row>
    <row r="138" spans="1:56" x14ac:dyDescent="0.3">
      <c r="A138" s="2" t="s">
        <v>21</v>
      </c>
      <c r="B138" s="15" t="s">
        <v>731</v>
      </c>
      <c r="C138" s="15"/>
      <c r="D138" s="2"/>
      <c r="E138" s="2"/>
      <c r="F138" s="2">
        <v>3.3</v>
      </c>
      <c r="G138" s="2" t="s">
        <v>117</v>
      </c>
      <c r="H138" s="11" t="s">
        <v>564</v>
      </c>
      <c r="I138" t="s">
        <v>644</v>
      </c>
      <c r="J138" s="2"/>
      <c r="K138">
        <v>2.7921428571428568</v>
      </c>
      <c r="L138">
        <v>6.1741786985714304</v>
      </c>
      <c r="M138" s="2"/>
      <c r="N138" s="2"/>
      <c r="O138" s="25">
        <v>2</v>
      </c>
      <c r="P138" s="2"/>
      <c r="Q138" s="2"/>
      <c r="R138" s="2"/>
      <c r="S138" s="2" t="s">
        <v>450</v>
      </c>
      <c r="T138" s="25">
        <v>13.052871550000001</v>
      </c>
      <c r="U138" s="25">
        <v>13.052871550000001</v>
      </c>
      <c r="V138" s="25">
        <v>5.7602650000000004</v>
      </c>
      <c r="W138" s="2"/>
      <c r="X138" t="s">
        <v>473</v>
      </c>
      <c r="Y138" s="2"/>
      <c r="Z138" s="2"/>
      <c r="AA138" s="2"/>
      <c r="AB138" s="2">
        <v>1</v>
      </c>
      <c r="AC138" s="2"/>
      <c r="AD138" s="2"/>
      <c r="AE138" s="2"/>
      <c r="AF138" s="2"/>
      <c r="AG138" s="2"/>
      <c r="AH138" s="2">
        <v>1</v>
      </c>
      <c r="AI138" s="2"/>
      <c r="AJ138" s="2"/>
      <c r="AK138" s="2"/>
      <c r="AP138">
        <v>18</v>
      </c>
      <c r="AQ138" s="23">
        <v>419.87909289623292</v>
      </c>
      <c r="AR138" s="23">
        <v>8.5738967738736363E-2</v>
      </c>
      <c r="AS138" s="30">
        <v>1.857142857142857</v>
      </c>
      <c r="AT138" s="30">
        <v>3</v>
      </c>
      <c r="AU138" s="30">
        <v>2</v>
      </c>
      <c r="AV138" s="30">
        <v>2</v>
      </c>
      <c r="AW138" s="30">
        <v>0.20967741935483869</v>
      </c>
      <c r="AX138" s="30">
        <v>0.33870967741935482</v>
      </c>
      <c r="AY138" s="30">
        <v>0.22580645161290319</v>
      </c>
      <c r="AZ138" s="30">
        <v>0.22580645161290319</v>
      </c>
      <c r="BA138" s="27">
        <v>0.89</v>
      </c>
      <c r="BB138" s="27">
        <v>3.44</v>
      </c>
      <c r="BC138" s="27">
        <v>2.5499999999999998</v>
      </c>
      <c r="BD138" s="27">
        <v>2.7921428571428568</v>
      </c>
    </row>
    <row r="139" spans="1:56" x14ac:dyDescent="0.3">
      <c r="A139" s="2" t="s">
        <v>17</v>
      </c>
      <c r="B139" s="15" t="s">
        <v>726</v>
      </c>
      <c r="C139" s="15"/>
      <c r="D139" s="2"/>
      <c r="E139" s="2"/>
      <c r="F139" s="2">
        <v>3.67</v>
      </c>
      <c r="G139" s="2" t="s">
        <v>118</v>
      </c>
      <c r="H139" s="11" t="s">
        <v>559</v>
      </c>
      <c r="I139" t="s">
        <v>640</v>
      </c>
      <c r="J139" s="2"/>
      <c r="K139">
        <v>2.785714285714286</v>
      </c>
      <c r="L139">
        <v>6.216117408214286</v>
      </c>
      <c r="M139" s="2"/>
      <c r="N139" s="2"/>
      <c r="O139" s="25">
        <v>1</v>
      </c>
      <c r="P139" s="2">
        <v>5.4669999999999996</v>
      </c>
      <c r="Q139" s="2">
        <v>5.4269999999999996</v>
      </c>
      <c r="R139" s="2">
        <v>24.931000000000001</v>
      </c>
      <c r="S139" s="2" t="s">
        <v>460</v>
      </c>
      <c r="T139" s="25">
        <v>13.46934785</v>
      </c>
      <c r="U139" s="25">
        <v>13.46934785</v>
      </c>
      <c r="V139" s="25">
        <v>13.46934785</v>
      </c>
      <c r="W139" s="2">
        <v>1</v>
      </c>
      <c r="X139" t="s">
        <v>472</v>
      </c>
      <c r="Z139" s="2"/>
      <c r="AA139" s="2">
        <v>1.96</v>
      </c>
      <c r="AB139" s="2">
        <v>1</v>
      </c>
      <c r="AC139" s="2"/>
      <c r="AD139" s="2"/>
      <c r="AE139" s="2">
        <v>1</v>
      </c>
      <c r="AF139" s="2"/>
      <c r="AG139" s="2"/>
      <c r="AH139" s="2">
        <v>1</v>
      </c>
      <c r="AI139" s="2"/>
      <c r="AJ139" s="2"/>
      <c r="AK139" s="2"/>
      <c r="AP139">
        <v>18</v>
      </c>
      <c r="AQ139" s="23">
        <v>189.22149105491849</v>
      </c>
      <c r="AR139" s="23">
        <v>9.5126615373598261E-2</v>
      </c>
      <c r="AS139" s="30">
        <v>2</v>
      </c>
      <c r="AT139" s="30">
        <v>3</v>
      </c>
      <c r="AU139" s="30">
        <v>1.857142857142857</v>
      </c>
      <c r="AV139" s="30">
        <v>4</v>
      </c>
      <c r="AW139" s="30">
        <v>0.18421052631578949</v>
      </c>
      <c r="AX139" s="30">
        <v>0.27631578947368418</v>
      </c>
      <c r="AY139" s="30">
        <v>0.1710526315789474</v>
      </c>
      <c r="AZ139" s="30">
        <v>0.36842105263157893</v>
      </c>
      <c r="BA139" s="27">
        <v>1</v>
      </c>
      <c r="BB139" s="27">
        <v>3.44</v>
      </c>
      <c r="BC139" s="27">
        <v>2.44</v>
      </c>
      <c r="BD139" s="27">
        <v>2.785714285714286</v>
      </c>
    </row>
    <row r="140" spans="1:56" x14ac:dyDescent="0.3">
      <c r="A140" s="2" t="s">
        <v>51</v>
      </c>
      <c r="B140" s="15" t="s">
        <v>727</v>
      </c>
      <c r="C140" s="15"/>
      <c r="D140" s="2"/>
      <c r="E140" s="2"/>
      <c r="F140" s="2">
        <v>3.64</v>
      </c>
      <c r="G140" s="2" t="s">
        <v>118</v>
      </c>
      <c r="H140" s="11" t="s">
        <v>560</v>
      </c>
      <c r="I140" t="s">
        <v>641</v>
      </c>
      <c r="J140" s="2"/>
      <c r="K140">
        <v>2.7821428571428579</v>
      </c>
      <c r="L140">
        <v>6.2021612289285706</v>
      </c>
      <c r="M140" s="2"/>
      <c r="N140" s="2"/>
      <c r="O140" s="25">
        <v>1</v>
      </c>
      <c r="P140" s="2">
        <v>5.4729999999999999</v>
      </c>
      <c r="Q140" s="2">
        <v>5.5270000000000001</v>
      </c>
      <c r="R140" s="2">
        <v>25.030999999999999</v>
      </c>
      <c r="S140" s="2" t="s">
        <v>460</v>
      </c>
      <c r="T140" s="25">
        <v>12.88926011</v>
      </c>
      <c r="U140" s="25">
        <v>12.88926011</v>
      </c>
      <c r="V140" s="25">
        <v>12.88926011</v>
      </c>
      <c r="W140" s="2">
        <v>1</v>
      </c>
      <c r="X140" t="s">
        <v>472</v>
      </c>
      <c r="Z140" s="2"/>
      <c r="AA140" s="2">
        <v>2.36</v>
      </c>
      <c r="AB140" s="2">
        <v>1</v>
      </c>
      <c r="AC140" s="2"/>
      <c r="AD140" s="2"/>
      <c r="AE140" s="2">
        <v>1</v>
      </c>
      <c r="AF140" s="2"/>
      <c r="AG140" s="2"/>
      <c r="AH140" s="2">
        <v>1</v>
      </c>
      <c r="AI140" s="2"/>
      <c r="AJ140" s="2"/>
      <c r="AK140" s="2"/>
      <c r="AP140">
        <v>18</v>
      </c>
      <c r="AQ140" s="23">
        <v>195.03203980213701</v>
      </c>
      <c r="AR140" s="23">
        <v>9.2292528029042184E-2</v>
      </c>
      <c r="AS140" s="30">
        <v>2</v>
      </c>
      <c r="AT140" s="30">
        <v>3</v>
      </c>
      <c r="AU140" s="30">
        <v>1.857142857142857</v>
      </c>
      <c r="AV140" s="30">
        <v>4</v>
      </c>
      <c r="AW140" s="30">
        <v>0.18421052631578949</v>
      </c>
      <c r="AX140" s="30">
        <v>0.27631578947368418</v>
      </c>
      <c r="AY140" s="30">
        <v>0.1710526315789474</v>
      </c>
      <c r="AZ140" s="30">
        <v>0.36842105263157893</v>
      </c>
      <c r="BA140" s="27">
        <v>0.95</v>
      </c>
      <c r="BB140" s="27">
        <v>3.44</v>
      </c>
      <c r="BC140" s="27">
        <v>2.4900000000000002</v>
      </c>
      <c r="BD140" s="27">
        <v>2.782142857142857</v>
      </c>
    </row>
    <row r="141" spans="1:56" x14ac:dyDescent="0.3">
      <c r="A141" s="2" t="s">
        <v>18</v>
      </c>
      <c r="B141" s="15" t="s">
        <v>728</v>
      </c>
      <c r="C141" s="15"/>
      <c r="D141" s="2"/>
      <c r="E141" s="2"/>
      <c r="F141" s="2">
        <v>3.52</v>
      </c>
      <c r="G141" s="2" t="s">
        <v>118</v>
      </c>
      <c r="H141" s="11" t="s">
        <v>561</v>
      </c>
      <c r="I141" t="s">
        <v>642</v>
      </c>
      <c r="J141" s="2"/>
      <c r="K141">
        <v>2.777857142857143</v>
      </c>
      <c r="L141">
        <v>6.1882096985714297</v>
      </c>
      <c r="M141" s="2"/>
      <c r="N141" s="2"/>
      <c r="O141" s="25">
        <v>1</v>
      </c>
      <c r="P141" s="2">
        <v>3.9540000000000002</v>
      </c>
      <c r="Q141" s="2">
        <v>3.9540000000000002</v>
      </c>
      <c r="R141" s="2">
        <v>25.486999999999998</v>
      </c>
      <c r="S141" s="2" t="s">
        <v>450</v>
      </c>
      <c r="T141" s="25">
        <v>12.939761450000001</v>
      </c>
      <c r="U141" s="25">
        <v>12.939761450000001</v>
      </c>
      <c r="V141" s="25">
        <v>12.939761450000001</v>
      </c>
      <c r="W141" s="2">
        <v>1</v>
      </c>
      <c r="X141" s="2"/>
      <c r="Z141" s="2"/>
      <c r="AA141" s="2">
        <v>2.1800000000000002</v>
      </c>
      <c r="AB141" s="2">
        <v>1</v>
      </c>
      <c r="AC141" s="2"/>
      <c r="AD141" s="2"/>
      <c r="AE141" s="2">
        <v>1</v>
      </c>
      <c r="AF141" s="2"/>
      <c r="AG141" s="2"/>
      <c r="AH141" s="2">
        <v>1</v>
      </c>
      <c r="AI141" s="2"/>
      <c r="AJ141" s="2"/>
      <c r="AK141" s="2"/>
      <c r="AP141">
        <v>18</v>
      </c>
      <c r="AQ141" s="23">
        <v>198.96095988642259</v>
      </c>
      <c r="AR141" s="23">
        <v>9.047000984653146E-2</v>
      </c>
      <c r="AS141" s="30">
        <v>2</v>
      </c>
      <c r="AT141" s="30">
        <v>3</v>
      </c>
      <c r="AU141" s="30">
        <v>1.857142857142857</v>
      </c>
      <c r="AV141" s="30">
        <v>4</v>
      </c>
      <c r="AW141" s="30">
        <v>0.18421052631578949</v>
      </c>
      <c r="AX141" s="30">
        <v>0.27631578947368418</v>
      </c>
      <c r="AY141" s="30">
        <v>0.1710526315789474</v>
      </c>
      <c r="AZ141" s="30">
        <v>0.36842105263157893</v>
      </c>
      <c r="BA141" s="27">
        <v>0.89</v>
      </c>
      <c r="BB141" s="27">
        <v>3.44</v>
      </c>
      <c r="BC141" s="27">
        <v>2.5499999999999998</v>
      </c>
      <c r="BD141" s="27">
        <v>2.777857142857143</v>
      </c>
    </row>
    <row r="142" spans="1:56" x14ac:dyDescent="0.3">
      <c r="A142" s="2" t="s">
        <v>119</v>
      </c>
      <c r="B142" s="19" t="s">
        <v>948</v>
      </c>
      <c r="C142" s="15"/>
      <c r="D142" s="2"/>
      <c r="E142" s="2"/>
      <c r="F142" s="2">
        <v>3.44</v>
      </c>
      <c r="G142" s="2" t="s">
        <v>124</v>
      </c>
      <c r="H142" s="11">
        <v>-1</v>
      </c>
      <c r="I142">
        <v>-1</v>
      </c>
      <c r="J142" s="2"/>
      <c r="K142">
        <v>2.7828571428571429</v>
      </c>
      <c r="L142">
        <v>6.1929237675000008</v>
      </c>
      <c r="M142" s="2"/>
      <c r="N142" s="2"/>
      <c r="O142" s="25">
        <v>0</v>
      </c>
      <c r="P142" s="2">
        <v>5.492</v>
      </c>
      <c r="Q142" s="2">
        <v>5.5650000000000004</v>
      </c>
      <c r="R142" s="2">
        <v>24.88</v>
      </c>
      <c r="S142" s="1" t="s">
        <v>450</v>
      </c>
      <c r="T142" s="25">
        <v>0</v>
      </c>
      <c r="U142" s="25"/>
      <c r="V142" s="25"/>
      <c r="W142"/>
      <c r="X142" t="s">
        <v>498</v>
      </c>
      <c r="Y142" s="2"/>
      <c r="Z142" s="2"/>
      <c r="AA142" s="2">
        <v>1.3</v>
      </c>
      <c r="AB142" s="2">
        <v>1</v>
      </c>
      <c r="AC142" s="2"/>
      <c r="AD142" s="2"/>
      <c r="AE142" s="2"/>
      <c r="AF142" s="2"/>
      <c r="AG142" s="2">
        <v>1</v>
      </c>
      <c r="AH142" s="2">
        <v>1</v>
      </c>
      <c r="AI142" s="2"/>
      <c r="AJ142" s="2"/>
      <c r="AK142" s="2"/>
      <c r="AP142">
        <v>18</v>
      </c>
      <c r="AQ142" s="23">
        <v>0</v>
      </c>
      <c r="AR142" s="23"/>
      <c r="AS142" s="30">
        <v>1.964285714285714</v>
      </c>
      <c r="AT142" s="30">
        <v>3</v>
      </c>
      <c r="AU142" s="30">
        <v>1.892857142857143</v>
      </c>
      <c r="AV142" s="30">
        <v>4</v>
      </c>
      <c r="AW142" s="30">
        <v>0.1809210526315789</v>
      </c>
      <c r="AX142" s="30">
        <v>0.27631578947368418</v>
      </c>
      <c r="AY142" s="30">
        <v>0.17434210526315791</v>
      </c>
      <c r="AZ142" s="30">
        <v>0.36842105263157893</v>
      </c>
      <c r="BA142" s="27">
        <v>0.82</v>
      </c>
      <c r="BB142" s="27">
        <v>3.44</v>
      </c>
      <c r="BC142" s="27">
        <v>2.62</v>
      </c>
      <c r="BD142" s="27">
        <v>2.7828571428571429</v>
      </c>
    </row>
    <row r="143" spans="1:56" x14ac:dyDescent="0.3">
      <c r="A143" s="2" t="s">
        <v>120</v>
      </c>
      <c r="B143" s="19" t="s">
        <v>949</v>
      </c>
      <c r="C143" s="15"/>
      <c r="D143" s="2"/>
      <c r="E143" s="2"/>
      <c r="F143" s="2">
        <v>3.22</v>
      </c>
      <c r="G143" s="2" t="s">
        <v>124</v>
      </c>
      <c r="H143" s="11">
        <v>-1</v>
      </c>
      <c r="I143">
        <v>-1</v>
      </c>
      <c r="J143" s="2"/>
      <c r="K143">
        <v>2.7971428571428572</v>
      </c>
      <c r="L143">
        <v>6.1788927675000007</v>
      </c>
      <c r="M143" s="2"/>
      <c r="N143" s="2"/>
      <c r="O143" s="25">
        <v>0</v>
      </c>
      <c r="P143" s="2">
        <v>5.5019999999999998</v>
      </c>
      <c r="Q143" s="2">
        <v>5.5069999999999997</v>
      </c>
      <c r="R143" s="2">
        <v>25.09</v>
      </c>
      <c r="S143" s="1" t="s">
        <v>450</v>
      </c>
      <c r="T143" s="25">
        <v>0</v>
      </c>
      <c r="U143" s="25"/>
      <c r="V143" s="25"/>
      <c r="W143"/>
      <c r="X143" t="s">
        <v>499</v>
      </c>
      <c r="Y143" s="2"/>
      <c r="Z143" s="2"/>
      <c r="AA143" s="2">
        <v>3.2</v>
      </c>
      <c r="AB143" s="2">
        <v>1</v>
      </c>
      <c r="AC143" s="2"/>
      <c r="AD143" s="2"/>
      <c r="AE143" s="2"/>
      <c r="AF143" s="2"/>
      <c r="AG143" s="2">
        <v>1</v>
      </c>
      <c r="AH143" s="2">
        <v>1</v>
      </c>
      <c r="AI143" s="2"/>
      <c r="AJ143" s="2"/>
      <c r="AK143" s="2"/>
      <c r="AP143">
        <v>18</v>
      </c>
      <c r="AQ143" s="23">
        <v>0</v>
      </c>
      <c r="AR143" s="23"/>
      <c r="AS143" s="30">
        <v>1.821428571428571</v>
      </c>
      <c r="AT143" s="30">
        <v>3</v>
      </c>
      <c r="AU143" s="30">
        <v>2.035714285714286</v>
      </c>
      <c r="AV143" s="30">
        <v>2</v>
      </c>
      <c r="AW143" s="30">
        <v>0.20564516129032259</v>
      </c>
      <c r="AX143" s="30">
        <v>0.33870967741935482</v>
      </c>
      <c r="AY143" s="30">
        <v>0.22983870967741929</v>
      </c>
      <c r="AZ143" s="30">
        <v>0.22580645161290319</v>
      </c>
      <c r="BA143" s="27">
        <v>0.82</v>
      </c>
      <c r="BB143" s="27">
        <v>3.44</v>
      </c>
      <c r="BC143" s="27">
        <v>2.62</v>
      </c>
      <c r="BD143" s="27">
        <v>2.7971428571428572</v>
      </c>
    </row>
    <row r="144" spans="1:56" x14ac:dyDescent="0.3">
      <c r="A144" s="2" t="s">
        <v>121</v>
      </c>
      <c r="B144" s="19" t="s">
        <v>950</v>
      </c>
      <c r="C144" s="15"/>
      <c r="D144" s="2"/>
      <c r="E144" s="2"/>
      <c r="F144" s="2">
        <v>4</v>
      </c>
      <c r="G144" s="2" t="s">
        <v>124</v>
      </c>
      <c r="H144" s="11">
        <v>-1</v>
      </c>
      <c r="I144">
        <v>-1</v>
      </c>
      <c r="J144" s="2"/>
      <c r="K144">
        <v>2.7337288135593218</v>
      </c>
      <c r="L144">
        <v>6.5217336360353304</v>
      </c>
      <c r="M144" s="2"/>
      <c r="N144" s="2"/>
      <c r="O144" s="25">
        <v>0</v>
      </c>
      <c r="P144" s="2">
        <v>3.9060000000000001</v>
      </c>
      <c r="Q144" s="2">
        <v>3.9060000000000001</v>
      </c>
      <c r="R144" s="2">
        <v>9.8840000000000003</v>
      </c>
      <c r="S144" s="2"/>
      <c r="T144" s="25">
        <v>0</v>
      </c>
      <c r="U144" s="25"/>
      <c r="V144" s="25"/>
      <c r="W144"/>
      <c r="X144" s="2"/>
      <c r="Y144" s="2"/>
      <c r="Z144" s="2"/>
      <c r="AA144" s="2">
        <v>3.5</v>
      </c>
      <c r="AB144" s="2">
        <v>1</v>
      </c>
      <c r="AC144" s="2"/>
      <c r="AD144" s="2"/>
      <c r="AE144" s="2"/>
      <c r="AF144" s="2"/>
      <c r="AG144" s="2">
        <v>1</v>
      </c>
      <c r="AH144" s="2">
        <v>1</v>
      </c>
      <c r="AI144" s="2"/>
      <c r="AJ144" s="2"/>
      <c r="AK144" s="2"/>
      <c r="AP144">
        <v>14</v>
      </c>
      <c r="AQ144" s="23">
        <v>0</v>
      </c>
      <c r="AR144" s="23"/>
      <c r="AS144" s="30">
        <v>1.8135593220338979</v>
      </c>
      <c r="AT144" s="30">
        <v>2.398305084745763</v>
      </c>
      <c r="AU144" s="30">
        <v>0.63559322033898302</v>
      </c>
      <c r="AV144" s="30">
        <v>2.4915254237288131</v>
      </c>
      <c r="AW144" s="30">
        <v>0.24711316397228639</v>
      </c>
      <c r="AX144" s="30">
        <v>0.32678983833718239</v>
      </c>
      <c r="AY144" s="30">
        <v>8.6605080831408776E-2</v>
      </c>
      <c r="AZ144" s="30">
        <v>0.33949191685912239</v>
      </c>
      <c r="BA144" s="27">
        <v>0.82</v>
      </c>
      <c r="BB144" s="27">
        <v>3.44</v>
      </c>
      <c r="BC144" s="27">
        <v>2.62</v>
      </c>
      <c r="BD144" s="27">
        <v>2.733728813559321</v>
      </c>
    </row>
    <row r="145" spans="1:56" x14ac:dyDescent="0.3">
      <c r="A145" s="2" t="s">
        <v>122</v>
      </c>
      <c r="B145" s="19" t="s">
        <v>951</v>
      </c>
      <c r="C145" s="15"/>
      <c r="D145" s="2"/>
      <c r="E145" s="2"/>
      <c r="F145" s="2">
        <v>3.49</v>
      </c>
      <c r="G145" s="2" t="s">
        <v>124</v>
      </c>
      <c r="H145" s="11">
        <v>-1</v>
      </c>
      <c r="I145">
        <v>-1</v>
      </c>
      <c r="J145" s="2"/>
      <c r="K145">
        <v>2.782803738317758</v>
      </c>
      <c r="L145">
        <v>6.5403483343235136</v>
      </c>
      <c r="M145" s="2"/>
      <c r="N145" s="2"/>
      <c r="O145" s="25">
        <v>0</v>
      </c>
      <c r="P145" s="2">
        <v>3.903</v>
      </c>
      <c r="Q145" s="2">
        <v>3.903</v>
      </c>
      <c r="R145" s="2">
        <v>10.050000000000001</v>
      </c>
      <c r="S145" s="2"/>
      <c r="T145" s="25">
        <v>0</v>
      </c>
      <c r="U145" s="25"/>
      <c r="V145" s="25"/>
      <c r="W145"/>
      <c r="X145" s="2"/>
      <c r="Y145" s="2"/>
      <c r="Z145" s="2"/>
      <c r="AA145" s="2">
        <v>7.3</v>
      </c>
      <c r="AB145" s="2">
        <v>1</v>
      </c>
      <c r="AC145" s="2"/>
      <c r="AD145" s="2"/>
      <c r="AE145" s="2"/>
      <c r="AF145" s="2"/>
      <c r="AG145" s="2">
        <v>1</v>
      </c>
      <c r="AH145" s="2">
        <v>1</v>
      </c>
      <c r="AI145" s="2"/>
      <c r="AJ145" s="2"/>
      <c r="AK145" s="2"/>
      <c r="AP145">
        <v>13</v>
      </c>
      <c r="AQ145" s="23">
        <v>0</v>
      </c>
      <c r="AR145" s="23"/>
      <c r="AS145" s="30">
        <v>1.6448598130841121</v>
      </c>
      <c r="AT145" s="30">
        <v>2.457943925233645</v>
      </c>
      <c r="AU145" s="30">
        <v>0.86915887850467299</v>
      </c>
      <c r="AV145" s="30">
        <v>0.13084112149532709</v>
      </c>
      <c r="AW145" s="30">
        <v>0.32234432234432231</v>
      </c>
      <c r="AX145" s="30">
        <v>0.48168498168498158</v>
      </c>
      <c r="AY145" s="30">
        <v>0.17032967032967031</v>
      </c>
      <c r="AZ145" s="30">
        <v>2.564102564102564E-2</v>
      </c>
      <c r="BA145" s="27">
        <v>0.82</v>
      </c>
      <c r="BB145" s="27">
        <v>3.44</v>
      </c>
      <c r="BC145" s="27">
        <v>2.62</v>
      </c>
      <c r="BD145" s="27">
        <v>2.7828037383177571</v>
      </c>
    </row>
    <row r="146" spans="1:56" x14ac:dyDescent="0.3">
      <c r="A146" s="2" t="s">
        <v>123</v>
      </c>
      <c r="B146" s="15" t="s">
        <v>778</v>
      </c>
      <c r="C146" s="15"/>
      <c r="D146" s="2"/>
      <c r="E146" s="2"/>
      <c r="F146" s="2">
        <v>4</v>
      </c>
      <c r="G146" s="2" t="s">
        <v>124</v>
      </c>
      <c r="H146" s="11">
        <v>-1</v>
      </c>
      <c r="I146">
        <v>-1</v>
      </c>
      <c r="J146" s="2"/>
      <c r="K146">
        <v>2.7488000000000001</v>
      </c>
      <c r="L146">
        <v>6.2305574404000001</v>
      </c>
      <c r="M146" s="2"/>
      <c r="N146" s="2"/>
      <c r="O146" s="25">
        <v>0</v>
      </c>
      <c r="P146" s="2"/>
      <c r="Q146" s="2"/>
      <c r="R146" s="2"/>
      <c r="S146" s="2"/>
      <c r="T146" s="25">
        <v>0</v>
      </c>
      <c r="U146" s="25"/>
      <c r="V146" s="25"/>
      <c r="W146" s="2"/>
      <c r="X146" s="2"/>
      <c r="Y146" s="2"/>
      <c r="Z146" s="2"/>
      <c r="AA146" s="2">
        <v>2.1</v>
      </c>
      <c r="AB146" s="2">
        <v>1</v>
      </c>
      <c r="AC146" s="2"/>
      <c r="AD146" s="2"/>
      <c r="AE146" s="2"/>
      <c r="AF146" s="2"/>
      <c r="AG146" s="2">
        <v>1</v>
      </c>
      <c r="AH146" s="2">
        <v>1</v>
      </c>
      <c r="AI146" s="2"/>
      <c r="AJ146" s="2"/>
      <c r="AK146" s="2"/>
      <c r="AP146">
        <v>34</v>
      </c>
      <c r="AQ146" s="23">
        <v>0</v>
      </c>
      <c r="AR146" s="23"/>
      <c r="AS146" s="30">
        <v>1.92</v>
      </c>
      <c r="AT146" s="30">
        <v>2.72</v>
      </c>
      <c r="AU146" s="30">
        <v>0.64</v>
      </c>
      <c r="AV146" s="30">
        <v>2.8</v>
      </c>
      <c r="AW146" s="30">
        <v>0.23762376237623761</v>
      </c>
      <c r="AX146" s="30">
        <v>0.33663366336633671</v>
      </c>
      <c r="AY146" s="30">
        <v>7.9207920792079209E-2</v>
      </c>
      <c r="AZ146" s="30">
        <v>0.34653465346534651</v>
      </c>
      <c r="BA146" s="27">
        <v>0.82</v>
      </c>
      <c r="BB146" s="27">
        <v>3.44</v>
      </c>
      <c r="BC146" s="27">
        <v>2.62</v>
      </c>
      <c r="BD146" s="27">
        <v>2.7488000000000001</v>
      </c>
    </row>
    <row r="147" spans="1:56" x14ac:dyDescent="0.3">
      <c r="A147" s="5" t="s">
        <v>125</v>
      </c>
      <c r="B147" s="19" t="s">
        <v>952</v>
      </c>
      <c r="C147" s="15"/>
      <c r="D147" s="5"/>
      <c r="E147" s="5"/>
      <c r="F147" s="5">
        <v>3.7</v>
      </c>
      <c r="G147" s="5" t="s">
        <v>124</v>
      </c>
      <c r="H147" s="11">
        <v>-1</v>
      </c>
      <c r="I147">
        <v>-1</v>
      </c>
      <c r="J147" s="5"/>
      <c r="K147">
        <v>2.732542372881356</v>
      </c>
      <c r="L147">
        <v>6.5123179483671016</v>
      </c>
      <c r="M147" s="5"/>
      <c r="N147" s="5"/>
      <c r="O147" s="25">
        <v>0</v>
      </c>
      <c r="P147" s="2"/>
      <c r="Q147" s="2"/>
      <c r="R147" s="2"/>
      <c r="S147" s="2"/>
      <c r="T147" s="25">
        <v>0</v>
      </c>
      <c r="U147" s="25"/>
      <c r="V147" s="25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P147">
        <v>14</v>
      </c>
      <c r="AQ147" s="23">
        <v>0</v>
      </c>
      <c r="AR147" s="23"/>
      <c r="AS147" s="30">
        <v>1.847457627118644</v>
      </c>
      <c r="AT147" s="30">
        <v>2.4237288135593218</v>
      </c>
      <c r="AU147" s="30">
        <v>0.67796610169491522</v>
      </c>
      <c r="AV147" s="30">
        <v>2.610169491525423</v>
      </c>
      <c r="AW147" s="30">
        <v>0.2443946188340807</v>
      </c>
      <c r="AX147" s="30">
        <v>0.32062780269058289</v>
      </c>
      <c r="AY147" s="30">
        <v>8.9686098654708529E-2</v>
      </c>
      <c r="AZ147" s="30">
        <v>0.3452914798206278</v>
      </c>
      <c r="BA147" s="27">
        <v>1</v>
      </c>
      <c r="BB147" s="27">
        <v>3.44</v>
      </c>
      <c r="BC147" s="27">
        <v>2.44</v>
      </c>
      <c r="BD147" s="27">
        <v>2.732542372881356</v>
      </c>
    </row>
    <row r="148" spans="1:56" x14ac:dyDescent="0.3">
      <c r="A148" s="5" t="s">
        <v>126</v>
      </c>
      <c r="B148" s="19" t="s">
        <v>953</v>
      </c>
      <c r="C148" s="15"/>
      <c r="D148" s="5"/>
      <c r="E148" s="5"/>
      <c r="F148" s="5">
        <v>3.9</v>
      </c>
      <c r="G148" s="5" t="s">
        <v>124</v>
      </c>
      <c r="H148" s="11">
        <v>-1</v>
      </c>
      <c r="I148">
        <v>-1</v>
      </c>
      <c r="J148" s="5"/>
      <c r="K148">
        <v>2.6995</v>
      </c>
      <c r="L148">
        <v>6.4386446606443171</v>
      </c>
      <c r="M148" s="5"/>
      <c r="N148" s="5"/>
      <c r="O148" s="25">
        <v>0</v>
      </c>
      <c r="P148" s="2"/>
      <c r="Q148" s="2"/>
      <c r="R148" s="2"/>
      <c r="S148" s="2"/>
      <c r="T148" s="25">
        <v>0</v>
      </c>
      <c r="U148" s="25"/>
      <c r="V148" s="25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P148">
        <v>14</v>
      </c>
      <c r="AQ148" s="23">
        <v>0</v>
      </c>
      <c r="AR148" s="23"/>
      <c r="AS148" s="30">
        <v>1.85</v>
      </c>
      <c r="AT148" s="30">
        <v>2.3833333333333329</v>
      </c>
      <c r="AU148" s="30">
        <v>0.66666666666666663</v>
      </c>
      <c r="AV148" s="30">
        <v>2.5666666666666669</v>
      </c>
      <c r="AW148" s="30">
        <v>0.24776785714285721</v>
      </c>
      <c r="AX148" s="30">
        <v>0.3191964285714286</v>
      </c>
      <c r="AY148" s="30">
        <v>8.9285714285714288E-2</v>
      </c>
      <c r="AZ148" s="30">
        <v>0.34375000000000011</v>
      </c>
      <c r="BA148" s="27">
        <v>0.95</v>
      </c>
      <c r="BB148" s="27">
        <v>3.44</v>
      </c>
      <c r="BC148" s="27">
        <v>2.4900000000000002</v>
      </c>
      <c r="BD148" s="27">
        <v>2.6995</v>
      </c>
    </row>
    <row r="149" spans="1:56" x14ac:dyDescent="0.3">
      <c r="A149" s="5" t="s">
        <v>127</v>
      </c>
      <c r="B149" s="19" t="s">
        <v>954</v>
      </c>
      <c r="C149" s="15"/>
      <c r="D149" s="5"/>
      <c r="E149" s="5"/>
      <c r="F149" s="5">
        <v>4</v>
      </c>
      <c r="G149" s="5" t="s">
        <v>124</v>
      </c>
      <c r="H149" s="11">
        <v>-1</v>
      </c>
      <c r="I149">
        <v>-1</v>
      </c>
      <c r="J149" s="5"/>
      <c r="K149">
        <v>2.7266101694915261</v>
      </c>
      <c r="L149">
        <v>6.5117833191709238</v>
      </c>
      <c r="M149" s="5"/>
      <c r="N149" s="5"/>
      <c r="O149" s="25">
        <v>0</v>
      </c>
      <c r="P149" s="2"/>
      <c r="Q149" s="2"/>
      <c r="R149" s="2"/>
      <c r="S149" s="2"/>
      <c r="T149" s="25">
        <v>0</v>
      </c>
      <c r="U149" s="25"/>
      <c r="V149" s="25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P149">
        <v>14</v>
      </c>
      <c r="AQ149" s="23">
        <v>0</v>
      </c>
      <c r="AR149" s="23"/>
      <c r="AS149" s="30">
        <v>1.8389830508474569</v>
      </c>
      <c r="AT149" s="30">
        <v>2.398305084745763</v>
      </c>
      <c r="AU149" s="30">
        <v>0.59322033898305082</v>
      </c>
      <c r="AV149" s="30">
        <v>2.4915254237288131</v>
      </c>
      <c r="AW149" s="30">
        <v>0.25115740740740738</v>
      </c>
      <c r="AX149" s="30">
        <v>0.32754629629629628</v>
      </c>
      <c r="AY149" s="30">
        <v>8.1018518518518517E-2</v>
      </c>
      <c r="AZ149" s="30">
        <v>0.34027777777777768</v>
      </c>
      <c r="BA149" s="27">
        <v>0.89</v>
      </c>
      <c r="BB149" s="27">
        <v>3.44</v>
      </c>
      <c r="BC149" s="27">
        <v>2.5499999999999998</v>
      </c>
      <c r="BD149" s="27">
        <v>2.7266101694915248</v>
      </c>
    </row>
    <row r="150" spans="1:56" x14ac:dyDescent="0.3">
      <c r="A150" s="5" t="s">
        <v>121</v>
      </c>
      <c r="B150" s="19" t="s">
        <v>955</v>
      </c>
      <c r="C150" s="15"/>
      <c r="D150" s="5"/>
      <c r="E150" s="5"/>
      <c r="F150" s="5">
        <v>4.3</v>
      </c>
      <c r="G150" s="5" t="s">
        <v>124</v>
      </c>
      <c r="H150" s="11">
        <v>-1</v>
      </c>
      <c r="I150">
        <v>-1</v>
      </c>
      <c r="J150" s="5"/>
      <c r="K150">
        <v>2.7337288135593218</v>
      </c>
      <c r="L150">
        <v>6.5217336360353304</v>
      </c>
      <c r="M150" s="5"/>
      <c r="N150" s="5"/>
      <c r="O150" s="25">
        <v>0</v>
      </c>
      <c r="P150" s="2"/>
      <c r="Q150" s="2"/>
      <c r="R150" s="2"/>
      <c r="S150" s="2"/>
      <c r="T150" s="25">
        <v>0</v>
      </c>
      <c r="U150" s="25"/>
      <c r="V150" s="25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P150">
        <v>14</v>
      </c>
      <c r="AQ150" s="23">
        <v>0</v>
      </c>
      <c r="AR150" s="23"/>
      <c r="AS150" s="30">
        <v>1.8135593220338979</v>
      </c>
      <c r="AT150" s="30">
        <v>2.398305084745763</v>
      </c>
      <c r="AU150" s="30">
        <v>0.63559322033898302</v>
      </c>
      <c r="AV150" s="30">
        <v>2.4915254237288131</v>
      </c>
      <c r="AW150" s="30">
        <v>0.24711316397228639</v>
      </c>
      <c r="AX150" s="30">
        <v>0.32678983833718239</v>
      </c>
      <c r="AY150" s="30">
        <v>8.6605080831408776E-2</v>
      </c>
      <c r="AZ150" s="30">
        <v>0.33949191685912239</v>
      </c>
      <c r="BA150" s="27">
        <v>0.82</v>
      </c>
      <c r="BB150" s="27">
        <v>3.44</v>
      </c>
      <c r="BC150" s="27">
        <v>2.62</v>
      </c>
      <c r="BD150" s="27">
        <v>2.733728813559321</v>
      </c>
    </row>
    <row r="151" spans="1:56" x14ac:dyDescent="0.3">
      <c r="A151" s="2" t="s">
        <v>129</v>
      </c>
      <c r="B151" s="15" t="s">
        <v>779</v>
      </c>
      <c r="C151" s="15"/>
      <c r="D151" s="2"/>
      <c r="E151" s="2"/>
      <c r="F151" s="2">
        <v>2.39</v>
      </c>
      <c r="G151" s="2" t="s">
        <v>128</v>
      </c>
      <c r="H151" s="11">
        <v>-1</v>
      </c>
      <c r="I151">
        <v>-1</v>
      </c>
      <c r="J151" s="2"/>
      <c r="K151">
        <v>1.9628571428571431</v>
      </c>
      <c r="L151">
        <v>4.4993245392857144</v>
      </c>
      <c r="M151" s="2"/>
      <c r="N151" s="2"/>
      <c r="O151" s="25">
        <v>0</v>
      </c>
      <c r="P151" s="2"/>
      <c r="Q151" s="2"/>
      <c r="R151" s="2"/>
      <c r="S151" s="2"/>
      <c r="T151" s="25">
        <v>0</v>
      </c>
      <c r="U151" s="25"/>
      <c r="V151" s="25"/>
      <c r="W151" s="2">
        <v>1</v>
      </c>
      <c r="X151" s="2"/>
      <c r="Y151" s="2"/>
      <c r="Z151" s="2"/>
      <c r="AA151" s="2"/>
      <c r="AB151" s="2">
        <v>1</v>
      </c>
      <c r="AC151" s="2"/>
      <c r="AD151" s="2"/>
      <c r="AE151" s="2"/>
      <c r="AF151" s="2">
        <v>1</v>
      </c>
      <c r="AG151" s="2">
        <v>1</v>
      </c>
      <c r="AH151" s="2">
        <v>1</v>
      </c>
      <c r="AI151" s="2"/>
      <c r="AJ151" s="2"/>
      <c r="AK151" s="2"/>
      <c r="AP151">
        <v>2</v>
      </c>
      <c r="AQ151" s="23">
        <v>0</v>
      </c>
      <c r="AR151" s="23"/>
      <c r="AS151" s="30">
        <v>1.428571428571429</v>
      </c>
      <c r="AT151" s="30">
        <v>1.5</v>
      </c>
      <c r="AU151" s="30">
        <v>5.1428571428571432</v>
      </c>
      <c r="AV151" s="30">
        <v>4</v>
      </c>
      <c r="AW151" s="30">
        <v>0.1183431952662722</v>
      </c>
      <c r="AX151" s="30">
        <v>0.1242603550295858</v>
      </c>
      <c r="AY151" s="30">
        <v>0.42603550295857989</v>
      </c>
      <c r="AZ151" s="30">
        <v>0.33136094674556221</v>
      </c>
      <c r="BA151" s="27">
        <v>1.6</v>
      </c>
      <c r="BB151" s="27">
        <v>3.44</v>
      </c>
      <c r="BC151" s="27">
        <v>1.84</v>
      </c>
      <c r="BD151" s="27">
        <v>1.9628571428571431</v>
      </c>
    </row>
    <row r="152" spans="1:56" x14ac:dyDescent="0.3">
      <c r="A152" s="2" t="s">
        <v>130</v>
      </c>
      <c r="B152" s="15" t="s">
        <v>780</v>
      </c>
      <c r="C152" s="15"/>
      <c r="D152" s="2"/>
      <c r="E152" s="2"/>
      <c r="F152" s="2">
        <v>3.42</v>
      </c>
      <c r="G152" s="2" t="s">
        <v>128</v>
      </c>
      <c r="H152" s="11" t="s">
        <v>595</v>
      </c>
      <c r="I152" t="s">
        <v>673</v>
      </c>
      <c r="J152" s="2"/>
      <c r="K152">
        <v>2.8733333333333331</v>
      </c>
      <c r="L152">
        <v>6.6478994516666674</v>
      </c>
      <c r="M152" s="2"/>
      <c r="N152" s="2"/>
      <c r="O152" s="25">
        <v>2</v>
      </c>
      <c r="P152" s="2"/>
      <c r="Q152" s="2"/>
      <c r="R152" s="2"/>
      <c r="S152" s="2"/>
      <c r="T152" s="25">
        <v>3.8933966999999998</v>
      </c>
      <c r="U152" s="25">
        <v>3.8933966999999998</v>
      </c>
      <c r="V152" s="25">
        <v>7.4931887499999998</v>
      </c>
      <c r="W152" s="2"/>
      <c r="X152" s="2"/>
      <c r="Y152" s="2"/>
      <c r="Z152" s="2"/>
      <c r="AA152" s="2"/>
      <c r="AB152" s="2">
        <v>1</v>
      </c>
      <c r="AC152" s="2"/>
      <c r="AD152" s="2"/>
      <c r="AE152" s="2"/>
      <c r="AF152" s="2"/>
      <c r="AG152" s="2"/>
      <c r="AH152" s="2">
        <v>1</v>
      </c>
      <c r="AI152" s="2"/>
      <c r="AJ152" s="2"/>
      <c r="AK152" s="2"/>
      <c r="AP152">
        <v>2</v>
      </c>
      <c r="AQ152" s="23">
        <v>113.5857853857584</v>
      </c>
      <c r="AR152" s="23">
        <v>3.5215674095268677E-2</v>
      </c>
      <c r="AS152" s="30">
        <v>2</v>
      </c>
      <c r="AT152" s="30">
        <v>4</v>
      </c>
      <c r="AU152" s="30">
        <v>3.333333333333333</v>
      </c>
      <c r="AV152" s="30">
        <v>4.666666666666667</v>
      </c>
      <c r="AW152" s="30">
        <v>0.14285714285714279</v>
      </c>
      <c r="AX152" s="30">
        <v>0.2857142857142857</v>
      </c>
      <c r="AY152" s="30">
        <v>0.23809523809523811</v>
      </c>
      <c r="AZ152" s="30">
        <v>0.33333333333333343</v>
      </c>
      <c r="BA152" s="27">
        <v>2.02</v>
      </c>
      <c r="BB152" s="27">
        <v>3.44</v>
      </c>
      <c r="BC152" s="27">
        <v>1.42</v>
      </c>
      <c r="BD152" s="27">
        <v>2.8733333333333331</v>
      </c>
    </row>
    <row r="153" spans="1:56" x14ac:dyDescent="0.3">
      <c r="A153" s="2" t="s">
        <v>131</v>
      </c>
      <c r="B153" s="15" t="s">
        <v>781</v>
      </c>
      <c r="C153" s="15"/>
      <c r="D153" s="2"/>
      <c r="E153" s="2"/>
      <c r="F153" s="2">
        <v>2.39</v>
      </c>
      <c r="G153" s="2" t="s">
        <v>135</v>
      </c>
      <c r="H153" s="11" t="s">
        <v>596</v>
      </c>
      <c r="I153" t="s">
        <v>674</v>
      </c>
      <c r="J153" s="2"/>
      <c r="K153">
        <v>2.882857142857143</v>
      </c>
      <c r="L153">
        <v>6.350050364285714</v>
      </c>
      <c r="M153" s="2"/>
      <c r="N153" s="2"/>
      <c r="O153" s="25">
        <v>4</v>
      </c>
      <c r="P153" s="2"/>
      <c r="Q153" s="2"/>
      <c r="R153" s="2"/>
      <c r="S153" s="2"/>
      <c r="T153" s="25">
        <v>5.5026178200000002</v>
      </c>
      <c r="U153" s="25">
        <v>5.5582516699999998</v>
      </c>
      <c r="V153" s="25">
        <v>28.882220520000001</v>
      </c>
      <c r="W153" s="2">
        <v>1</v>
      </c>
      <c r="X153" t="s">
        <v>500</v>
      </c>
      <c r="Y153" s="2"/>
      <c r="Z153" s="2"/>
      <c r="AA153" s="2"/>
      <c r="AB153" s="2"/>
      <c r="AC153" s="2"/>
      <c r="AD153" s="2"/>
      <c r="AE153" s="2"/>
      <c r="AF153" s="2">
        <v>1</v>
      </c>
      <c r="AG153" s="2">
        <v>1</v>
      </c>
      <c r="AH153" s="2">
        <v>1</v>
      </c>
      <c r="AI153" s="2"/>
      <c r="AJ153" s="2"/>
      <c r="AK153" s="2">
        <v>1</v>
      </c>
      <c r="AP153">
        <v>16</v>
      </c>
      <c r="AQ153" s="23">
        <v>883.36082823090169</v>
      </c>
      <c r="AR153" s="23">
        <v>7.2450575070407169E-2</v>
      </c>
      <c r="AS153" s="30">
        <v>1.928571428571429</v>
      </c>
      <c r="AT153" s="30">
        <v>3.5</v>
      </c>
      <c r="AU153" s="30">
        <v>3.1428571428571428</v>
      </c>
      <c r="AV153" s="30">
        <v>4</v>
      </c>
      <c r="AW153" s="30">
        <v>0.15340909090909091</v>
      </c>
      <c r="AX153" s="30">
        <v>0.27840909090909088</v>
      </c>
      <c r="AY153" s="30">
        <v>0.25</v>
      </c>
      <c r="AZ153" s="30">
        <v>0.31818181818181818</v>
      </c>
      <c r="BA153" s="27">
        <v>1.6</v>
      </c>
      <c r="BB153" s="27">
        <v>3.44</v>
      </c>
      <c r="BC153" s="27">
        <v>1.84</v>
      </c>
      <c r="BD153" s="27">
        <v>2.882857142857143</v>
      </c>
    </row>
    <row r="154" spans="1:56" x14ac:dyDescent="0.3">
      <c r="A154" s="2" t="s">
        <v>132</v>
      </c>
      <c r="B154" s="15" t="s">
        <v>782</v>
      </c>
      <c r="C154" s="15"/>
      <c r="D154" s="2"/>
      <c r="E154" s="2"/>
      <c r="F154" s="2">
        <v>2.2200000000000002</v>
      </c>
      <c r="G154" s="2" t="s">
        <v>135</v>
      </c>
      <c r="H154" s="11" t="s">
        <v>597</v>
      </c>
      <c r="I154">
        <v>-1</v>
      </c>
      <c r="J154" s="2"/>
      <c r="K154">
        <v>2.8685714285714279</v>
      </c>
      <c r="L154">
        <v>6.299944650714286</v>
      </c>
      <c r="M154" s="2"/>
      <c r="N154" s="2"/>
      <c r="O154" s="25">
        <v>4</v>
      </c>
      <c r="P154" s="2"/>
      <c r="Q154" s="2"/>
      <c r="R154" s="2"/>
      <c r="S154" s="2"/>
      <c r="T154" s="25">
        <v>5.5809040000000003</v>
      </c>
      <c r="U154" s="25">
        <v>5.6539380000000001</v>
      </c>
      <c r="V154" s="25">
        <v>29.812771999999999</v>
      </c>
      <c r="W154" s="2">
        <v>1</v>
      </c>
      <c r="X154" t="s">
        <v>501</v>
      </c>
      <c r="Y154" s="2"/>
      <c r="Z154" s="2"/>
      <c r="AA154" s="2"/>
      <c r="AB154" s="2"/>
      <c r="AC154" s="2"/>
      <c r="AD154" s="2"/>
      <c r="AE154" s="2"/>
      <c r="AF154" s="2">
        <v>1</v>
      </c>
      <c r="AG154" s="2">
        <v>1</v>
      </c>
      <c r="AH154" s="2">
        <v>1</v>
      </c>
      <c r="AI154" s="2"/>
      <c r="AJ154" s="2"/>
      <c r="AK154" s="2">
        <v>1</v>
      </c>
      <c r="AP154">
        <v>16</v>
      </c>
      <c r="AQ154" s="23">
        <v>940.71474773474347</v>
      </c>
      <c r="AR154" s="23">
        <v>6.8033375849706881E-2</v>
      </c>
      <c r="AS154" s="30">
        <v>1.928571428571429</v>
      </c>
      <c r="AT154" s="30">
        <v>3.5</v>
      </c>
      <c r="AU154" s="30">
        <v>3.8571428571428572</v>
      </c>
      <c r="AV154" s="30">
        <v>4</v>
      </c>
      <c r="AW154" s="30">
        <v>0.1451612903225806</v>
      </c>
      <c r="AX154" s="30">
        <v>0.26344086021505381</v>
      </c>
      <c r="AY154" s="30">
        <v>0.29032258064516131</v>
      </c>
      <c r="AZ154" s="30">
        <v>0.30107526881720431</v>
      </c>
      <c r="BA154" s="27">
        <v>1.6</v>
      </c>
      <c r="BB154" s="27">
        <v>3.44</v>
      </c>
      <c r="BC154" s="27">
        <v>1.84</v>
      </c>
      <c r="BD154" s="27">
        <v>2.8685714285714279</v>
      </c>
    </row>
    <row r="155" spans="1:56" x14ac:dyDescent="0.3">
      <c r="A155" s="2" t="s">
        <v>133</v>
      </c>
      <c r="B155" s="15" t="s">
        <v>783</v>
      </c>
      <c r="C155" s="15"/>
      <c r="D155" s="2"/>
      <c r="E155" s="2"/>
      <c r="F155" s="2">
        <v>2.29</v>
      </c>
      <c r="G155" s="2" t="s">
        <v>135</v>
      </c>
      <c r="H155" s="11" t="s">
        <v>598</v>
      </c>
      <c r="I155" t="s">
        <v>675</v>
      </c>
      <c r="J155" s="2"/>
      <c r="K155">
        <v>2.875714285714285</v>
      </c>
      <c r="L155">
        <v>6.3570658642857136</v>
      </c>
      <c r="M155" s="2"/>
      <c r="N155" s="2"/>
      <c r="O155" s="25">
        <v>1</v>
      </c>
      <c r="P155" s="2"/>
      <c r="Q155" s="2"/>
      <c r="R155" s="2"/>
      <c r="S155" s="2"/>
      <c r="T155" s="25">
        <v>3.9070640000000001</v>
      </c>
      <c r="U155" s="25">
        <v>3.9070640000000001</v>
      </c>
      <c r="V155" s="25">
        <v>14.317354999999999</v>
      </c>
      <c r="W155" s="2">
        <v>1</v>
      </c>
      <c r="X155" t="s">
        <v>503</v>
      </c>
      <c r="Y155" s="2"/>
      <c r="Z155" s="2"/>
      <c r="AA155" s="2"/>
      <c r="AB155" s="2"/>
      <c r="AC155" s="2"/>
      <c r="AD155" s="2"/>
      <c r="AE155" s="2"/>
      <c r="AF155" s="2">
        <v>1</v>
      </c>
      <c r="AG155" s="2">
        <v>1</v>
      </c>
      <c r="AH155" s="2">
        <v>1</v>
      </c>
      <c r="AI155" s="2"/>
      <c r="AJ155" s="2"/>
      <c r="AK155" s="2">
        <v>1</v>
      </c>
      <c r="AP155">
        <v>16</v>
      </c>
      <c r="AQ155" s="23">
        <v>218.55655879400501</v>
      </c>
      <c r="AR155" s="23">
        <v>7.320759481338833E-2</v>
      </c>
      <c r="AS155" s="30">
        <v>2</v>
      </c>
      <c r="AT155" s="30">
        <v>3.5</v>
      </c>
      <c r="AU155" s="30">
        <v>3.0714285714285721</v>
      </c>
      <c r="AV155" s="30">
        <v>5</v>
      </c>
      <c r="AW155" s="30">
        <v>0.14736842105263159</v>
      </c>
      <c r="AX155" s="30">
        <v>0.25789473684210529</v>
      </c>
      <c r="AY155" s="30">
        <v>0.22631578947368419</v>
      </c>
      <c r="AZ155" s="30">
        <v>0.36842105263157893</v>
      </c>
      <c r="BA155" s="27">
        <v>1.5</v>
      </c>
      <c r="BB155" s="27">
        <v>3.44</v>
      </c>
      <c r="BC155" s="27">
        <v>1.94</v>
      </c>
      <c r="BD155" s="27">
        <v>2.875714285714285</v>
      </c>
    </row>
    <row r="156" spans="1:56" x14ac:dyDescent="0.3">
      <c r="A156" s="2" t="s">
        <v>134</v>
      </c>
      <c r="B156" s="15" t="s">
        <v>784</v>
      </c>
      <c r="C156" s="15"/>
      <c r="D156" s="2"/>
      <c r="E156" s="2"/>
      <c r="F156" s="2">
        <v>2.27</v>
      </c>
      <c r="G156" s="2" t="s">
        <v>135</v>
      </c>
      <c r="H156" s="11" t="s">
        <v>599</v>
      </c>
      <c r="I156">
        <v>-1</v>
      </c>
      <c r="J156" s="2"/>
      <c r="K156">
        <v>2.8614285714285712</v>
      </c>
      <c r="L156">
        <v>6.3069601507142856</v>
      </c>
      <c r="M156" s="2"/>
      <c r="N156" s="2"/>
      <c r="O156" s="25">
        <v>4</v>
      </c>
      <c r="P156" s="2"/>
      <c r="Q156" s="2"/>
      <c r="R156" s="2"/>
      <c r="S156" s="2"/>
      <c r="T156" s="25">
        <v>5.4952131800000004</v>
      </c>
      <c r="U156" s="25">
        <v>5.5421627200000003</v>
      </c>
      <c r="V156" s="25">
        <v>29.451395720000001</v>
      </c>
      <c r="W156" s="2">
        <v>1</v>
      </c>
      <c r="X156" t="s">
        <v>502</v>
      </c>
      <c r="Y156" s="2"/>
      <c r="Z156" s="2"/>
      <c r="AA156" s="2"/>
      <c r="AB156" s="2"/>
      <c r="AC156" s="2"/>
      <c r="AD156" s="2"/>
      <c r="AE156" s="2"/>
      <c r="AF156" s="2">
        <v>1</v>
      </c>
      <c r="AG156" s="2">
        <v>1</v>
      </c>
      <c r="AH156" s="2">
        <v>1</v>
      </c>
      <c r="AI156" s="2"/>
      <c r="AJ156" s="2"/>
      <c r="AK156" s="2">
        <v>1</v>
      </c>
      <c r="AP156">
        <v>16</v>
      </c>
      <c r="AQ156" s="23">
        <v>896.95302480881253</v>
      </c>
      <c r="AR156" s="23">
        <v>7.1352677598296457E-2</v>
      </c>
      <c r="AS156" s="30">
        <v>2</v>
      </c>
      <c r="AT156" s="30">
        <v>3.5</v>
      </c>
      <c r="AU156" s="30">
        <v>3.785714285714286</v>
      </c>
      <c r="AV156" s="30">
        <v>5</v>
      </c>
      <c r="AW156" s="30">
        <v>0.14000000000000001</v>
      </c>
      <c r="AX156" s="30">
        <v>0.245</v>
      </c>
      <c r="AY156" s="30">
        <v>0.26500000000000001</v>
      </c>
      <c r="AZ156" s="30">
        <v>0.35</v>
      </c>
      <c r="BA156" s="27">
        <v>1.5</v>
      </c>
      <c r="BB156" s="27">
        <v>3.44</v>
      </c>
      <c r="BC156" s="27">
        <v>1.94</v>
      </c>
      <c r="BD156" s="27">
        <v>2.8614285714285721</v>
      </c>
    </row>
    <row r="157" spans="1:56" x14ac:dyDescent="0.3">
      <c r="A157" s="2" t="s">
        <v>138</v>
      </c>
      <c r="B157" s="15" t="s">
        <v>785</v>
      </c>
      <c r="C157" s="15"/>
      <c r="D157" s="2"/>
      <c r="E157" s="2"/>
      <c r="F157" s="2">
        <v>3.8</v>
      </c>
      <c r="G157" s="2" t="s">
        <v>137</v>
      </c>
      <c r="H157" s="11">
        <v>-1</v>
      </c>
      <c r="I157">
        <v>-1</v>
      </c>
      <c r="J157" s="2"/>
      <c r="K157">
        <v>2.7618181818181822</v>
      </c>
      <c r="L157">
        <v>6.4448628590773636</v>
      </c>
      <c r="M157" s="2"/>
      <c r="N157" s="2"/>
      <c r="O157" s="25">
        <v>0</v>
      </c>
      <c r="P157" s="2"/>
      <c r="Q157" s="2"/>
      <c r="R157" s="2"/>
      <c r="S157" s="2"/>
      <c r="T157" s="25">
        <v>0</v>
      </c>
      <c r="U157" s="25"/>
      <c r="V157" s="25"/>
      <c r="W157" s="2">
        <v>1</v>
      </c>
      <c r="X157" s="2"/>
      <c r="Y157" s="2">
        <v>2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P157">
        <v>14</v>
      </c>
      <c r="AQ157" s="23">
        <v>0</v>
      </c>
      <c r="AR157" s="23"/>
      <c r="AS157" s="30">
        <v>1.9090909090909089</v>
      </c>
      <c r="AT157" s="30">
        <v>2.545454545454545</v>
      </c>
      <c r="AU157" s="30">
        <v>0.63636363636363635</v>
      </c>
      <c r="AV157" s="30">
        <v>2.545454545454545</v>
      </c>
      <c r="AW157" s="30">
        <v>0.25</v>
      </c>
      <c r="AX157" s="30">
        <v>0.33333333333333331</v>
      </c>
      <c r="AY157" s="30">
        <v>8.3333333333333329E-2</v>
      </c>
      <c r="AZ157" s="30">
        <v>0.33333333333333331</v>
      </c>
      <c r="BA157" s="27">
        <v>1.1000000000000001</v>
      </c>
      <c r="BB157" s="27">
        <v>3.44</v>
      </c>
      <c r="BC157" s="27">
        <v>2.34</v>
      </c>
      <c r="BD157" s="27">
        <v>2.7618181818181822</v>
      </c>
    </row>
    <row r="158" spans="1:56" x14ac:dyDescent="0.3">
      <c r="A158" s="2" t="s">
        <v>139</v>
      </c>
      <c r="B158" s="15" t="s">
        <v>786</v>
      </c>
      <c r="C158" s="15"/>
      <c r="D158" s="2"/>
      <c r="E158" s="2"/>
      <c r="F158" s="2">
        <v>3.85</v>
      </c>
      <c r="G158" s="2" t="s">
        <v>137</v>
      </c>
      <c r="H158" s="11" t="s">
        <v>600</v>
      </c>
      <c r="I158" t="s">
        <v>676</v>
      </c>
      <c r="J158" s="2"/>
      <c r="K158">
        <v>2.646363636363636</v>
      </c>
      <c r="L158">
        <v>6.0509524322727266</v>
      </c>
      <c r="M158" s="2"/>
      <c r="N158" s="2"/>
      <c r="O158" s="25">
        <v>1</v>
      </c>
      <c r="P158" s="2"/>
      <c r="Q158" s="2"/>
      <c r="R158" s="2"/>
      <c r="S158" s="2" t="s">
        <v>450</v>
      </c>
      <c r="T158" s="25">
        <v>11.210029909999999</v>
      </c>
      <c r="U158" s="25">
        <v>11.210029909999999</v>
      </c>
      <c r="V158" s="25">
        <v>11.210029909999999</v>
      </c>
      <c r="W158" s="2">
        <v>1</v>
      </c>
      <c r="X158" s="2"/>
      <c r="Y158" s="2">
        <v>2</v>
      </c>
      <c r="Z158" s="2"/>
      <c r="AA158" s="2"/>
      <c r="AB158" s="2">
        <v>1</v>
      </c>
      <c r="AC158" s="2"/>
      <c r="AD158" s="2"/>
      <c r="AE158" s="2"/>
      <c r="AF158" s="2"/>
      <c r="AG158" s="2"/>
      <c r="AH158" s="2"/>
      <c r="AI158" s="2"/>
      <c r="AJ158" s="2"/>
      <c r="AK158" s="2"/>
      <c r="AP158">
        <v>14</v>
      </c>
      <c r="AQ158" s="23">
        <v>167.3639996655379</v>
      </c>
      <c r="AR158" s="23">
        <v>8.365000853216796E-2</v>
      </c>
      <c r="AS158" s="30">
        <v>1.9090909090909089</v>
      </c>
      <c r="AT158" s="30">
        <v>2.545454545454545</v>
      </c>
      <c r="AU158" s="30">
        <v>0.63636363636363635</v>
      </c>
      <c r="AV158" s="30">
        <v>2.545454545454545</v>
      </c>
      <c r="AW158" s="30">
        <v>0.25</v>
      </c>
      <c r="AX158" s="30">
        <v>0.33333333333333331</v>
      </c>
      <c r="AY158" s="30">
        <v>8.3333333333333329E-2</v>
      </c>
      <c r="AZ158" s="30">
        <v>0.33333333333333331</v>
      </c>
      <c r="BA158" s="27">
        <v>0.93</v>
      </c>
      <c r="BB158" s="27">
        <v>3.44</v>
      </c>
      <c r="BC158" s="27">
        <v>2.5099999999999998</v>
      </c>
      <c r="BD158" s="27">
        <v>2.646363636363636</v>
      </c>
    </row>
    <row r="159" spans="1:56" x14ac:dyDescent="0.3">
      <c r="A159" s="2" t="s">
        <v>10</v>
      </c>
      <c r="B159" s="15" t="s">
        <v>719</v>
      </c>
      <c r="C159" s="15"/>
      <c r="D159" s="2"/>
      <c r="E159" s="2"/>
      <c r="F159" s="2">
        <v>3.9</v>
      </c>
      <c r="G159" s="2" t="s">
        <v>137</v>
      </c>
      <c r="H159" s="11" t="s">
        <v>555</v>
      </c>
      <c r="I159">
        <v>-1</v>
      </c>
      <c r="J159" s="2"/>
      <c r="K159">
        <v>2.6363636363636371</v>
      </c>
      <c r="L159">
        <v>6.0044088459090901</v>
      </c>
      <c r="M159" s="2"/>
      <c r="N159" s="2"/>
      <c r="O159" s="25">
        <v>1</v>
      </c>
      <c r="P159" s="2"/>
      <c r="Q159" s="2"/>
      <c r="R159" s="2"/>
      <c r="S159" s="2" t="s">
        <v>449</v>
      </c>
      <c r="T159" s="25">
        <v>3.9103940000000001</v>
      </c>
      <c r="U159" s="25">
        <v>3.9103940000000001</v>
      </c>
      <c r="V159" s="25">
        <v>11.314458</v>
      </c>
      <c r="W159" s="2">
        <v>1</v>
      </c>
      <c r="X159" s="2"/>
      <c r="Y159" s="2">
        <v>2</v>
      </c>
      <c r="Z159" s="2"/>
      <c r="AA159" s="2"/>
      <c r="AB159" s="2">
        <v>1</v>
      </c>
      <c r="AC159" s="2"/>
      <c r="AD159" s="2"/>
      <c r="AE159" s="2"/>
      <c r="AF159" s="2"/>
      <c r="AG159" s="2"/>
      <c r="AH159" s="2"/>
      <c r="AI159" s="2"/>
      <c r="AJ159" s="2"/>
      <c r="AK159" s="2"/>
      <c r="AP159">
        <v>14</v>
      </c>
      <c r="AQ159" s="23">
        <v>173.0114278564659</v>
      </c>
      <c r="AR159" s="23">
        <v>8.0919510193365449E-2</v>
      </c>
      <c r="AS159" s="30">
        <v>1.9090909090909089</v>
      </c>
      <c r="AT159" s="30">
        <v>2.545454545454545</v>
      </c>
      <c r="AU159" s="30">
        <v>0.63636363636363635</v>
      </c>
      <c r="AV159" s="30">
        <v>2.545454545454545</v>
      </c>
      <c r="AW159" s="30">
        <v>0.25</v>
      </c>
      <c r="AX159" s="30">
        <v>0.33333333333333331</v>
      </c>
      <c r="AY159" s="30">
        <v>8.3333333333333329E-2</v>
      </c>
      <c r="AZ159" s="30">
        <v>0.33333333333333331</v>
      </c>
      <c r="BA159" s="27">
        <v>0.82</v>
      </c>
      <c r="BB159" s="27">
        <v>3.44</v>
      </c>
      <c r="BC159" s="27">
        <v>2.62</v>
      </c>
      <c r="BD159" s="27">
        <v>2.6363636363636358</v>
      </c>
    </row>
    <row r="160" spans="1:56" x14ac:dyDescent="0.3">
      <c r="A160" s="2" t="s">
        <v>140</v>
      </c>
      <c r="B160" s="15" t="s">
        <v>787</v>
      </c>
      <c r="C160" s="15"/>
      <c r="D160" s="2"/>
      <c r="E160" s="2"/>
      <c r="F160" s="2">
        <v>3.95</v>
      </c>
      <c r="G160" s="2" t="s">
        <v>137</v>
      </c>
      <c r="H160" s="11">
        <v>-1</v>
      </c>
      <c r="I160">
        <v>-1</v>
      </c>
      <c r="J160" s="2"/>
      <c r="K160">
        <v>2.6336363636363642</v>
      </c>
      <c r="L160">
        <v>5.9908857398831818</v>
      </c>
      <c r="M160" s="2"/>
      <c r="N160" s="2"/>
      <c r="O160" s="25">
        <v>0</v>
      </c>
      <c r="P160" s="2"/>
      <c r="Q160" s="2"/>
      <c r="R160" s="2"/>
      <c r="S160" s="2" t="s">
        <v>449</v>
      </c>
      <c r="T160" s="25">
        <v>0</v>
      </c>
      <c r="U160" s="25"/>
      <c r="V160" s="25"/>
      <c r="W160" s="2">
        <v>1</v>
      </c>
      <c r="X160" s="2"/>
      <c r="Y160" s="2">
        <v>2</v>
      </c>
      <c r="Z160" s="2"/>
      <c r="AA160" s="2"/>
      <c r="AB160" s="2">
        <v>1</v>
      </c>
      <c r="AC160" s="2"/>
      <c r="AD160" s="2"/>
      <c r="AE160" s="2"/>
      <c r="AF160" s="2"/>
      <c r="AG160" s="2"/>
      <c r="AH160" s="2"/>
      <c r="AI160" s="2"/>
      <c r="AJ160" s="2"/>
      <c r="AK160" s="2"/>
      <c r="AP160">
        <v>14</v>
      </c>
      <c r="AQ160" s="23">
        <v>0</v>
      </c>
      <c r="AR160" s="23"/>
      <c r="AS160" s="30">
        <v>1.9090909090909089</v>
      </c>
      <c r="AT160" s="30">
        <v>2.545454545454545</v>
      </c>
      <c r="AU160" s="30">
        <v>0.63636363636363635</v>
      </c>
      <c r="AV160" s="30">
        <v>2.545454545454545</v>
      </c>
      <c r="AW160" s="30">
        <v>0.25</v>
      </c>
      <c r="AX160" s="30">
        <v>0.33333333333333331</v>
      </c>
      <c r="AY160" s="30">
        <v>8.3333333333333329E-2</v>
      </c>
      <c r="AZ160" s="30">
        <v>0.33333333333333331</v>
      </c>
      <c r="BA160" s="27">
        <v>0.79</v>
      </c>
      <c r="BB160" s="27">
        <v>3.44</v>
      </c>
      <c r="BC160" s="27">
        <v>2.65</v>
      </c>
      <c r="BD160" s="27">
        <v>2.6336363636363629</v>
      </c>
    </row>
    <row r="161" spans="1:56" x14ac:dyDescent="0.3">
      <c r="A161" s="2" t="s">
        <v>141</v>
      </c>
      <c r="B161" s="15" t="s">
        <v>788</v>
      </c>
      <c r="C161" s="15"/>
      <c r="D161" s="2"/>
      <c r="E161" s="2"/>
      <c r="F161" s="2">
        <v>3.55</v>
      </c>
      <c r="G161" s="2" t="s">
        <v>137</v>
      </c>
      <c r="H161" s="11">
        <v>-1</v>
      </c>
      <c r="I161">
        <v>-1</v>
      </c>
      <c r="J161" s="2"/>
      <c r="K161">
        <v>2.7645454545454551</v>
      </c>
      <c r="L161">
        <v>6.4196350590773639</v>
      </c>
      <c r="M161" s="2"/>
      <c r="N161" s="2"/>
      <c r="O161" s="25">
        <v>0</v>
      </c>
      <c r="P161" s="2"/>
      <c r="Q161" s="2"/>
      <c r="R161" s="2"/>
      <c r="S161" s="2"/>
      <c r="T161" s="25">
        <v>0</v>
      </c>
      <c r="U161" s="25"/>
      <c r="V161" s="25"/>
      <c r="W161" s="2">
        <v>1</v>
      </c>
      <c r="X161" s="2"/>
      <c r="Y161" s="2">
        <v>2</v>
      </c>
      <c r="Z161" s="2"/>
      <c r="AA161" s="2"/>
      <c r="AB161" s="2">
        <v>1</v>
      </c>
      <c r="AC161" s="2"/>
      <c r="AD161" s="2"/>
      <c r="AE161" s="2"/>
      <c r="AF161" s="2"/>
      <c r="AG161" s="2"/>
      <c r="AH161" s="2"/>
      <c r="AI161" s="2"/>
      <c r="AJ161" s="2"/>
      <c r="AK161" s="2"/>
      <c r="AP161">
        <v>14</v>
      </c>
      <c r="AQ161" s="23">
        <v>0</v>
      </c>
      <c r="AR161" s="23"/>
      <c r="AS161" s="30">
        <v>1.9090909090909089</v>
      </c>
      <c r="AT161" s="30">
        <v>2.545454545454545</v>
      </c>
      <c r="AU161" s="30">
        <v>0.54545454545454541</v>
      </c>
      <c r="AV161" s="30">
        <v>2.8181818181818179</v>
      </c>
      <c r="AW161" s="30">
        <v>0.2441860465116279</v>
      </c>
      <c r="AX161" s="30">
        <v>0.32558139534883718</v>
      </c>
      <c r="AY161" s="30">
        <v>6.9767441860465115E-2</v>
      </c>
      <c r="AZ161" s="30">
        <v>0.3604651162790698</v>
      </c>
      <c r="BA161" s="27">
        <v>1.1299999999999999</v>
      </c>
      <c r="BB161" s="27">
        <v>3.44</v>
      </c>
      <c r="BC161" s="27">
        <v>2.31</v>
      </c>
      <c r="BD161" s="27">
        <v>2.7645454545454542</v>
      </c>
    </row>
    <row r="162" spans="1:56" x14ac:dyDescent="0.3">
      <c r="A162" s="2" t="s">
        <v>142</v>
      </c>
      <c r="B162" s="15" t="s">
        <v>789</v>
      </c>
      <c r="C162" s="15"/>
      <c r="D162" s="2"/>
      <c r="E162" s="2"/>
      <c r="F162" s="2">
        <v>3.55</v>
      </c>
      <c r="G162" s="2" t="s">
        <v>137</v>
      </c>
      <c r="H162" s="11">
        <v>-1</v>
      </c>
      <c r="I162">
        <v>-1</v>
      </c>
      <c r="J162" s="2"/>
      <c r="K162">
        <v>2.6490909090909081</v>
      </c>
      <c r="L162">
        <v>6.0257246322727269</v>
      </c>
      <c r="M162" s="2"/>
      <c r="N162" s="2"/>
      <c r="O162" s="25">
        <v>0</v>
      </c>
      <c r="P162" s="2"/>
      <c r="Q162" s="2"/>
      <c r="R162" s="2"/>
      <c r="S162" s="2" t="s">
        <v>449</v>
      </c>
      <c r="T162" s="25">
        <v>0</v>
      </c>
      <c r="U162" s="25"/>
      <c r="V162" s="25"/>
      <c r="W162" s="2">
        <v>1</v>
      </c>
      <c r="X162" s="2"/>
      <c r="Y162" s="2">
        <v>2</v>
      </c>
      <c r="Z162" s="2"/>
      <c r="AA162" s="2"/>
      <c r="AB162" s="2">
        <v>1</v>
      </c>
      <c r="AC162" s="2"/>
      <c r="AD162" s="2"/>
      <c r="AE162" s="2"/>
      <c r="AF162" s="2"/>
      <c r="AG162" s="2"/>
      <c r="AH162" s="2"/>
      <c r="AI162" s="2"/>
      <c r="AJ162" s="2"/>
      <c r="AK162" s="2"/>
      <c r="AP162">
        <v>14</v>
      </c>
      <c r="AQ162" s="23">
        <v>0</v>
      </c>
      <c r="AR162" s="23"/>
      <c r="AS162" s="30">
        <v>1.9090909090909089</v>
      </c>
      <c r="AT162" s="30">
        <v>2.545454545454545</v>
      </c>
      <c r="AU162" s="30">
        <v>0.54545454545454541</v>
      </c>
      <c r="AV162" s="30">
        <v>2.8181818181818179</v>
      </c>
      <c r="AW162" s="30">
        <v>0.2441860465116279</v>
      </c>
      <c r="AX162" s="30">
        <v>0.32558139534883718</v>
      </c>
      <c r="AY162" s="30">
        <v>6.9767441860465115E-2</v>
      </c>
      <c r="AZ162" s="30">
        <v>0.3604651162790698</v>
      </c>
      <c r="BA162" s="27">
        <v>0.93</v>
      </c>
      <c r="BB162" s="27">
        <v>3.44</v>
      </c>
      <c r="BC162" s="27">
        <v>2.5099999999999998</v>
      </c>
      <c r="BD162" s="27">
        <v>2.6490909090909089</v>
      </c>
    </row>
    <row r="163" spans="1:56" x14ac:dyDescent="0.3">
      <c r="A163" s="2" t="s">
        <v>11</v>
      </c>
      <c r="B163" s="15" t="s">
        <v>720</v>
      </c>
      <c r="C163" s="15"/>
      <c r="D163" s="2"/>
      <c r="E163" s="2"/>
      <c r="F163" s="2">
        <v>3.55</v>
      </c>
      <c r="G163" s="2" t="s">
        <v>137</v>
      </c>
      <c r="H163" s="11">
        <v>-1</v>
      </c>
      <c r="I163">
        <v>-1</v>
      </c>
      <c r="J163" s="2"/>
      <c r="K163">
        <v>2.6390909090909092</v>
      </c>
      <c r="L163">
        <v>5.9791810459090904</v>
      </c>
      <c r="M163" s="2"/>
      <c r="N163" s="2"/>
      <c r="O163" s="25">
        <v>0</v>
      </c>
      <c r="P163" s="2"/>
      <c r="Q163" s="2"/>
      <c r="R163" s="2"/>
      <c r="S163" s="2" t="s">
        <v>449</v>
      </c>
      <c r="T163" s="25">
        <v>0</v>
      </c>
      <c r="U163" s="25"/>
      <c r="V163" s="25"/>
      <c r="W163" s="2">
        <v>1</v>
      </c>
      <c r="X163" s="2"/>
      <c r="Y163" s="2">
        <v>2</v>
      </c>
      <c r="Z163" s="2"/>
      <c r="AA163" s="2"/>
      <c r="AB163" s="2">
        <v>1</v>
      </c>
      <c r="AC163" s="2"/>
      <c r="AD163" s="2"/>
      <c r="AE163" s="2"/>
      <c r="AF163" s="2"/>
      <c r="AG163" s="2"/>
      <c r="AH163" s="2"/>
      <c r="AI163" s="2"/>
      <c r="AJ163" s="2"/>
      <c r="AK163" s="2"/>
      <c r="AP163">
        <v>14</v>
      </c>
      <c r="AQ163" s="23">
        <v>0</v>
      </c>
      <c r="AR163" s="23"/>
      <c r="AS163" s="30">
        <v>1.9090909090909089</v>
      </c>
      <c r="AT163" s="30">
        <v>2.545454545454545</v>
      </c>
      <c r="AU163" s="30">
        <v>0.54545454545454541</v>
      </c>
      <c r="AV163" s="30">
        <v>2.8181818181818179</v>
      </c>
      <c r="AW163" s="30">
        <v>0.2441860465116279</v>
      </c>
      <c r="AX163" s="30">
        <v>0.32558139534883718</v>
      </c>
      <c r="AY163" s="30">
        <v>6.9767441860465115E-2</v>
      </c>
      <c r="AZ163" s="30">
        <v>0.3604651162790698</v>
      </c>
      <c r="BA163" s="27">
        <v>0.82</v>
      </c>
      <c r="BB163" s="27">
        <v>3.44</v>
      </c>
      <c r="BC163" s="27">
        <v>2.62</v>
      </c>
      <c r="BD163" s="27">
        <v>2.6390909090909092</v>
      </c>
    </row>
    <row r="164" spans="1:56" x14ac:dyDescent="0.3">
      <c r="A164" s="2" t="s">
        <v>143</v>
      </c>
      <c r="B164" s="15" t="s">
        <v>790</v>
      </c>
      <c r="C164" s="15"/>
      <c r="D164" s="2"/>
      <c r="E164" s="2"/>
      <c r="F164" s="2">
        <v>3.55</v>
      </c>
      <c r="G164" s="2" t="s">
        <v>137</v>
      </c>
      <c r="H164" s="11">
        <v>-1</v>
      </c>
      <c r="I164">
        <v>-1</v>
      </c>
      <c r="J164" s="2"/>
      <c r="K164">
        <v>2.6363636363636358</v>
      </c>
      <c r="L164">
        <v>5.9656579398831813</v>
      </c>
      <c r="M164" s="2"/>
      <c r="N164" s="2"/>
      <c r="O164" s="25">
        <v>0</v>
      </c>
      <c r="P164" s="2"/>
      <c r="Q164" s="2"/>
      <c r="R164" s="2"/>
      <c r="S164" s="2" t="s">
        <v>449</v>
      </c>
      <c r="T164" s="25">
        <v>0</v>
      </c>
      <c r="U164" s="25"/>
      <c r="V164" s="25"/>
      <c r="W164" s="2">
        <v>1</v>
      </c>
      <c r="X164" s="2"/>
      <c r="Y164" s="2">
        <v>2</v>
      </c>
      <c r="Z164" s="2"/>
      <c r="AA164" s="2"/>
      <c r="AB164" s="2">
        <v>1</v>
      </c>
      <c r="AC164" s="2"/>
      <c r="AD164" s="2"/>
      <c r="AE164" s="2"/>
      <c r="AF164" s="2"/>
      <c r="AG164" s="2"/>
      <c r="AH164" s="2"/>
      <c r="AI164" s="2"/>
      <c r="AJ164" s="2"/>
      <c r="AK164" s="2"/>
      <c r="AP164">
        <v>14</v>
      </c>
      <c r="AQ164" s="23">
        <v>0</v>
      </c>
      <c r="AR164" s="23"/>
      <c r="AS164" s="30">
        <v>1.9090909090909089</v>
      </c>
      <c r="AT164" s="30">
        <v>2.545454545454545</v>
      </c>
      <c r="AU164" s="30">
        <v>0.54545454545454541</v>
      </c>
      <c r="AV164" s="30">
        <v>2.8181818181818179</v>
      </c>
      <c r="AW164" s="30">
        <v>0.2441860465116279</v>
      </c>
      <c r="AX164" s="30">
        <v>0.32558139534883718</v>
      </c>
      <c r="AY164" s="30">
        <v>6.9767441860465115E-2</v>
      </c>
      <c r="AZ164" s="30">
        <v>0.3604651162790698</v>
      </c>
      <c r="BA164" s="27">
        <v>0.79</v>
      </c>
      <c r="BB164" s="27">
        <v>3.44</v>
      </c>
      <c r="BC164" s="27">
        <v>2.65</v>
      </c>
      <c r="BD164" s="27">
        <v>2.6363636363636358</v>
      </c>
    </row>
    <row r="165" spans="1:56" x14ac:dyDescent="0.3">
      <c r="A165" s="2" t="s">
        <v>144</v>
      </c>
      <c r="B165" s="15" t="s">
        <v>791</v>
      </c>
      <c r="C165" s="15"/>
      <c r="D165" s="2"/>
      <c r="E165" s="2"/>
      <c r="F165" s="2">
        <v>4.2</v>
      </c>
      <c r="G165" s="2" t="s">
        <v>137</v>
      </c>
      <c r="H165" s="11">
        <v>-1</v>
      </c>
      <c r="I165">
        <v>-1</v>
      </c>
      <c r="J165" s="2"/>
      <c r="K165">
        <v>2.7654545454545461</v>
      </c>
      <c r="L165">
        <v>6.4215922727137267</v>
      </c>
      <c r="M165" s="2"/>
      <c r="N165" s="2"/>
      <c r="O165" s="25">
        <v>0</v>
      </c>
      <c r="P165" s="2"/>
      <c r="Q165" s="2"/>
      <c r="R165" s="2"/>
      <c r="S165" s="2"/>
      <c r="T165" s="25">
        <v>0</v>
      </c>
      <c r="U165" s="25"/>
      <c r="V165" s="25"/>
      <c r="W165" s="2">
        <v>1</v>
      </c>
      <c r="X165" s="2"/>
      <c r="Y165" s="2">
        <v>2</v>
      </c>
      <c r="Z165" s="2"/>
      <c r="AA165" s="2"/>
      <c r="AB165" s="2">
        <v>1</v>
      </c>
      <c r="AC165" s="2"/>
      <c r="AD165" s="2"/>
      <c r="AE165" s="2"/>
      <c r="AF165" s="2"/>
      <c r="AG165" s="2"/>
      <c r="AH165" s="2"/>
      <c r="AI165" s="2"/>
      <c r="AJ165" s="2"/>
      <c r="AK165" s="2"/>
      <c r="AP165">
        <v>14</v>
      </c>
      <c r="AQ165" s="23">
        <v>0</v>
      </c>
      <c r="AR165" s="23"/>
      <c r="AS165" s="30">
        <v>1.9090909090909089</v>
      </c>
      <c r="AT165" s="30">
        <v>2.545454545454545</v>
      </c>
      <c r="AU165" s="30">
        <v>0.54545454545454541</v>
      </c>
      <c r="AV165" s="30">
        <v>2.9090909090909092</v>
      </c>
      <c r="AW165" s="30">
        <v>0.2413793103448276</v>
      </c>
      <c r="AX165" s="30">
        <v>0.32183908045977011</v>
      </c>
      <c r="AY165" s="30">
        <v>6.8965517241379309E-2</v>
      </c>
      <c r="AZ165" s="30">
        <v>0.36781609195402298</v>
      </c>
      <c r="BA165" s="27">
        <v>1.1399999999999999</v>
      </c>
      <c r="BB165" s="27">
        <v>3.44</v>
      </c>
      <c r="BC165" s="27">
        <v>2.2999999999999998</v>
      </c>
      <c r="BD165" s="27">
        <v>2.7654545454545452</v>
      </c>
    </row>
    <row r="166" spans="1:56" x14ac:dyDescent="0.3">
      <c r="A166" s="2" t="s">
        <v>145</v>
      </c>
      <c r="B166" s="15" t="s">
        <v>792</v>
      </c>
      <c r="C166" s="15"/>
      <c r="D166" s="2"/>
      <c r="E166" s="2"/>
      <c r="F166" s="2">
        <v>4.1500000000000004</v>
      </c>
      <c r="G166" s="2" t="s">
        <v>137</v>
      </c>
      <c r="H166" s="11">
        <v>-1</v>
      </c>
      <c r="I166">
        <v>-1</v>
      </c>
      <c r="J166" s="2"/>
      <c r="K166">
        <v>2.649999999999999</v>
      </c>
      <c r="L166">
        <v>6.0276818459090906</v>
      </c>
      <c r="M166" s="2"/>
      <c r="N166" s="2"/>
      <c r="O166" s="25">
        <v>0</v>
      </c>
      <c r="P166" s="2"/>
      <c r="Q166" s="2"/>
      <c r="R166" s="2"/>
      <c r="S166" s="2" t="s">
        <v>449</v>
      </c>
      <c r="T166" s="25">
        <v>0</v>
      </c>
      <c r="U166" s="25"/>
      <c r="V166" s="25"/>
      <c r="W166" s="2">
        <v>1</v>
      </c>
      <c r="X166" s="2"/>
      <c r="Y166" s="2">
        <v>2</v>
      </c>
      <c r="Z166" s="2"/>
      <c r="AA166" s="2"/>
      <c r="AB166" s="2">
        <v>1</v>
      </c>
      <c r="AC166" s="2"/>
      <c r="AD166" s="2"/>
      <c r="AE166" s="2"/>
      <c r="AF166" s="2"/>
      <c r="AG166" s="2"/>
      <c r="AH166" s="2"/>
      <c r="AI166" s="2"/>
      <c r="AJ166" s="2"/>
      <c r="AK166" s="2"/>
      <c r="AP166">
        <v>14</v>
      </c>
      <c r="AQ166" s="23">
        <v>0</v>
      </c>
      <c r="AR166" s="23"/>
      <c r="AS166" s="30">
        <v>1.9090909090909089</v>
      </c>
      <c r="AT166" s="30">
        <v>2.545454545454545</v>
      </c>
      <c r="AU166" s="30">
        <v>0.54545454545454541</v>
      </c>
      <c r="AV166" s="30">
        <v>2.9090909090909092</v>
      </c>
      <c r="AW166" s="30">
        <v>0.2413793103448276</v>
      </c>
      <c r="AX166" s="30">
        <v>0.32183908045977011</v>
      </c>
      <c r="AY166" s="30">
        <v>6.8965517241379309E-2</v>
      </c>
      <c r="AZ166" s="30">
        <v>0.36781609195402298</v>
      </c>
      <c r="BA166" s="27">
        <v>0.93</v>
      </c>
      <c r="BB166" s="27">
        <v>3.44</v>
      </c>
      <c r="BC166" s="27">
        <v>2.5099999999999998</v>
      </c>
      <c r="BD166" s="27">
        <v>2.65</v>
      </c>
    </row>
    <row r="167" spans="1:56" x14ac:dyDescent="0.3">
      <c r="A167" s="2" t="s">
        <v>12</v>
      </c>
      <c r="B167" s="15" t="s">
        <v>721</v>
      </c>
      <c r="C167" s="15"/>
      <c r="D167" s="2"/>
      <c r="E167" s="2"/>
      <c r="F167" s="2">
        <v>4.1500000000000004</v>
      </c>
      <c r="G167" s="2" t="s">
        <v>137</v>
      </c>
      <c r="H167" s="11">
        <v>-1</v>
      </c>
      <c r="I167">
        <v>-1</v>
      </c>
      <c r="J167" s="2"/>
      <c r="K167">
        <v>2.64</v>
      </c>
      <c r="L167">
        <v>5.9811382595454541</v>
      </c>
      <c r="M167" s="2"/>
      <c r="N167" s="2"/>
      <c r="O167" s="25">
        <v>0</v>
      </c>
      <c r="P167" s="2"/>
      <c r="Q167" s="2"/>
      <c r="R167" s="2"/>
      <c r="S167" s="2" t="s">
        <v>449</v>
      </c>
      <c r="T167" s="25">
        <v>0</v>
      </c>
      <c r="U167" s="25"/>
      <c r="V167" s="25"/>
      <c r="W167" s="2">
        <v>1</v>
      </c>
      <c r="X167" s="2"/>
      <c r="Y167" s="2">
        <v>2</v>
      </c>
      <c r="Z167" s="2"/>
      <c r="AA167" s="2"/>
      <c r="AB167" s="2">
        <v>1</v>
      </c>
      <c r="AC167" s="2"/>
      <c r="AD167" s="2"/>
      <c r="AE167" s="2"/>
      <c r="AF167" s="2"/>
      <c r="AG167" s="2"/>
      <c r="AH167" s="2"/>
      <c r="AI167" s="2"/>
      <c r="AJ167" s="2"/>
      <c r="AK167" s="2"/>
      <c r="AP167">
        <v>14</v>
      </c>
      <c r="AQ167" s="23">
        <v>0</v>
      </c>
      <c r="AR167" s="23"/>
      <c r="AS167" s="30">
        <v>1.9090909090909089</v>
      </c>
      <c r="AT167" s="30">
        <v>2.545454545454545</v>
      </c>
      <c r="AU167" s="30">
        <v>0.54545454545454541</v>
      </c>
      <c r="AV167" s="30">
        <v>2.9090909090909092</v>
      </c>
      <c r="AW167" s="30">
        <v>0.2413793103448276</v>
      </c>
      <c r="AX167" s="30">
        <v>0.32183908045977011</v>
      </c>
      <c r="AY167" s="30">
        <v>6.8965517241379309E-2</v>
      </c>
      <c r="AZ167" s="30">
        <v>0.36781609195402298</v>
      </c>
      <c r="BA167" s="27">
        <v>0.82</v>
      </c>
      <c r="BB167" s="27">
        <v>3.44</v>
      </c>
      <c r="BC167" s="27">
        <v>2.62</v>
      </c>
      <c r="BD167" s="27">
        <v>2.64</v>
      </c>
    </row>
    <row r="168" spans="1:56" x14ac:dyDescent="0.3">
      <c r="A168" s="2" t="s">
        <v>146</v>
      </c>
      <c r="B168" s="15" t="s">
        <v>793</v>
      </c>
      <c r="C168" s="15"/>
      <c r="D168" s="2"/>
      <c r="E168" s="2"/>
      <c r="F168" s="2">
        <v>4.1500000000000004</v>
      </c>
      <c r="G168" s="2" t="s">
        <v>137</v>
      </c>
      <c r="H168" s="11">
        <v>-1</v>
      </c>
      <c r="I168">
        <v>-1</v>
      </c>
      <c r="J168" s="2"/>
      <c r="K168">
        <v>2.6372727272727272</v>
      </c>
      <c r="L168">
        <v>5.967615153519545</v>
      </c>
      <c r="M168" s="2"/>
      <c r="N168" s="2"/>
      <c r="O168" s="25">
        <v>0</v>
      </c>
      <c r="P168" s="2"/>
      <c r="Q168" s="2"/>
      <c r="R168" s="2"/>
      <c r="S168" s="2" t="s">
        <v>449</v>
      </c>
      <c r="T168" s="25">
        <v>0</v>
      </c>
      <c r="U168" s="25"/>
      <c r="V168" s="25"/>
      <c r="W168" s="2">
        <v>1</v>
      </c>
      <c r="X168" s="2"/>
      <c r="Y168" s="2">
        <v>2</v>
      </c>
      <c r="Z168" s="2"/>
      <c r="AA168" s="2"/>
      <c r="AB168" s="2">
        <v>1</v>
      </c>
      <c r="AC168" s="2"/>
      <c r="AD168" s="2"/>
      <c r="AE168" s="2"/>
      <c r="AF168" s="2"/>
      <c r="AG168" s="2"/>
      <c r="AH168" s="2"/>
      <c r="AI168" s="2"/>
      <c r="AJ168" s="2"/>
      <c r="AK168" s="2"/>
      <c r="AP168">
        <v>14</v>
      </c>
      <c r="AQ168" s="23">
        <v>0</v>
      </c>
      <c r="AR168" s="23"/>
      <c r="AS168" s="30">
        <v>1.9090909090909089</v>
      </c>
      <c r="AT168" s="30">
        <v>2.545454545454545</v>
      </c>
      <c r="AU168" s="30">
        <v>0.54545454545454541</v>
      </c>
      <c r="AV168" s="30">
        <v>2.9090909090909092</v>
      </c>
      <c r="AW168" s="30">
        <v>0.2413793103448276</v>
      </c>
      <c r="AX168" s="30">
        <v>0.32183908045977011</v>
      </c>
      <c r="AY168" s="30">
        <v>6.8965517241379309E-2</v>
      </c>
      <c r="AZ168" s="30">
        <v>0.36781609195402298</v>
      </c>
      <c r="BA168" s="27">
        <v>0.79</v>
      </c>
      <c r="BB168" s="27">
        <v>3.44</v>
      </c>
      <c r="BC168" s="27">
        <v>2.65</v>
      </c>
      <c r="BD168" s="27">
        <v>2.6372727272727272</v>
      </c>
    </row>
    <row r="169" spans="1:56" x14ac:dyDescent="0.3">
      <c r="A169" s="2" t="s">
        <v>147</v>
      </c>
      <c r="B169" s="15" t="s">
        <v>794</v>
      </c>
      <c r="C169" s="15"/>
      <c r="D169" s="2"/>
      <c r="E169" s="2"/>
      <c r="F169" s="2">
        <v>4.1500000000000004</v>
      </c>
      <c r="G169" s="2" t="s">
        <v>137</v>
      </c>
      <c r="H169" s="11">
        <v>-1</v>
      </c>
      <c r="I169">
        <v>-1</v>
      </c>
      <c r="J169" s="2"/>
      <c r="K169">
        <v>2.768181818181819</v>
      </c>
      <c r="L169">
        <v>6.4299203045319091</v>
      </c>
      <c r="M169" s="2"/>
      <c r="N169" s="2"/>
      <c r="O169" s="25">
        <v>0</v>
      </c>
      <c r="P169" s="2"/>
      <c r="Q169" s="2"/>
      <c r="R169" s="2"/>
      <c r="S169" s="2"/>
      <c r="T169" s="25">
        <v>0</v>
      </c>
      <c r="U169" s="25"/>
      <c r="V169" s="25"/>
      <c r="W169" s="2">
        <v>1</v>
      </c>
      <c r="X169" s="2"/>
      <c r="Y169" s="2">
        <v>2</v>
      </c>
      <c r="Z169" s="2"/>
      <c r="AA169" s="2"/>
      <c r="AB169" s="2">
        <v>1</v>
      </c>
      <c r="AC169" s="2"/>
      <c r="AD169" s="2"/>
      <c r="AE169" s="2"/>
      <c r="AF169" s="2"/>
      <c r="AG169" s="2"/>
      <c r="AH169" s="2"/>
      <c r="AI169" s="2"/>
      <c r="AJ169" s="2"/>
      <c r="AK169" s="2"/>
      <c r="AP169">
        <v>14</v>
      </c>
      <c r="AQ169" s="23">
        <v>0</v>
      </c>
      <c r="AR169" s="23"/>
      <c r="AS169" s="30">
        <v>1.9090909090909089</v>
      </c>
      <c r="AT169" s="30">
        <v>2.545454545454545</v>
      </c>
      <c r="AU169" s="30">
        <v>0.54545454545454541</v>
      </c>
      <c r="AV169" s="30">
        <v>3.0909090909090908</v>
      </c>
      <c r="AW169" s="30">
        <v>0.2359550561797753</v>
      </c>
      <c r="AX169" s="30">
        <v>0.3146067415730337</v>
      </c>
      <c r="AY169" s="30">
        <v>6.7415730337078636E-2</v>
      </c>
      <c r="AZ169" s="30">
        <v>0.38202247191011229</v>
      </c>
      <c r="BA169" s="27">
        <v>1.17</v>
      </c>
      <c r="BB169" s="27">
        <v>3.44</v>
      </c>
      <c r="BC169" s="27">
        <v>2.27</v>
      </c>
      <c r="BD169" s="27">
        <v>2.7681818181818181</v>
      </c>
    </row>
    <row r="170" spans="1:56" x14ac:dyDescent="0.3">
      <c r="A170" s="2" t="s">
        <v>148</v>
      </c>
      <c r="B170" s="15" t="s">
        <v>795</v>
      </c>
      <c r="C170" s="15"/>
      <c r="D170" s="2"/>
      <c r="E170" s="2"/>
      <c r="F170" s="2">
        <v>4.25</v>
      </c>
      <c r="G170" s="2" t="s">
        <v>137</v>
      </c>
      <c r="H170" s="11">
        <v>-1</v>
      </c>
      <c r="I170">
        <v>-1</v>
      </c>
      <c r="J170" s="2"/>
      <c r="K170">
        <v>2.6527272727272719</v>
      </c>
      <c r="L170">
        <v>6.0360098777272722</v>
      </c>
      <c r="M170" s="2"/>
      <c r="N170" s="2"/>
      <c r="O170" s="25">
        <v>0</v>
      </c>
      <c r="P170" s="2"/>
      <c r="Q170" s="2"/>
      <c r="R170" s="2"/>
      <c r="S170" s="2" t="s">
        <v>449</v>
      </c>
      <c r="T170" s="25">
        <v>0</v>
      </c>
      <c r="U170" s="25"/>
      <c r="V170" s="25"/>
      <c r="W170" s="2">
        <v>1</v>
      </c>
      <c r="X170" s="2"/>
      <c r="Y170" s="2">
        <v>2</v>
      </c>
      <c r="Z170" s="2"/>
      <c r="AA170" s="2"/>
      <c r="AB170" s="2">
        <v>1</v>
      </c>
      <c r="AC170" s="2"/>
      <c r="AD170" s="2"/>
      <c r="AE170" s="2"/>
      <c r="AF170" s="2"/>
      <c r="AG170" s="2"/>
      <c r="AH170" s="2"/>
      <c r="AI170" s="2"/>
      <c r="AJ170" s="2"/>
      <c r="AK170" s="2"/>
      <c r="AP170">
        <v>14</v>
      </c>
      <c r="AQ170" s="23">
        <v>0</v>
      </c>
      <c r="AR170" s="23"/>
      <c r="AS170" s="30">
        <v>1.9090909090909089</v>
      </c>
      <c r="AT170" s="30">
        <v>2.545454545454545</v>
      </c>
      <c r="AU170" s="30">
        <v>0.54545454545454541</v>
      </c>
      <c r="AV170" s="30">
        <v>3.0909090909090908</v>
      </c>
      <c r="AW170" s="30">
        <v>0.2359550561797753</v>
      </c>
      <c r="AX170" s="30">
        <v>0.3146067415730337</v>
      </c>
      <c r="AY170" s="30">
        <v>6.7415730337078636E-2</v>
      </c>
      <c r="AZ170" s="30">
        <v>0.38202247191011229</v>
      </c>
      <c r="BA170" s="27">
        <v>0.93</v>
      </c>
      <c r="BB170" s="27">
        <v>3.44</v>
      </c>
      <c r="BC170" s="27">
        <v>2.5099999999999998</v>
      </c>
      <c r="BD170" s="27">
        <v>2.6527272727272728</v>
      </c>
    </row>
    <row r="171" spans="1:56" x14ac:dyDescent="0.3">
      <c r="A171" s="2" t="s">
        <v>13</v>
      </c>
      <c r="B171" s="15" t="s">
        <v>722</v>
      </c>
      <c r="C171" s="15"/>
      <c r="D171" s="2"/>
      <c r="E171" s="2"/>
      <c r="F171" s="2">
        <v>4.25</v>
      </c>
      <c r="G171" s="2" t="s">
        <v>137</v>
      </c>
      <c r="H171" s="11">
        <v>-1</v>
      </c>
      <c r="I171">
        <v>-1</v>
      </c>
      <c r="J171" s="2"/>
      <c r="K171">
        <v>2.642727272727273</v>
      </c>
      <c r="L171">
        <v>5.9894662913636356</v>
      </c>
      <c r="M171" s="2"/>
      <c r="N171" s="2"/>
      <c r="O171" s="25">
        <v>0</v>
      </c>
      <c r="P171" s="2"/>
      <c r="Q171" s="2"/>
      <c r="R171" s="2"/>
      <c r="S171" s="2" t="s">
        <v>449</v>
      </c>
      <c r="T171" s="25">
        <v>0</v>
      </c>
      <c r="U171" s="25"/>
      <c r="V171" s="25"/>
      <c r="W171" s="2">
        <v>1</v>
      </c>
      <c r="X171" s="2"/>
      <c r="Y171" s="2">
        <v>2</v>
      </c>
      <c r="Z171" s="2"/>
      <c r="AA171" s="2"/>
      <c r="AB171" s="2">
        <v>1</v>
      </c>
      <c r="AC171" s="2"/>
      <c r="AD171" s="2"/>
      <c r="AE171" s="2"/>
      <c r="AF171" s="2"/>
      <c r="AG171" s="2"/>
      <c r="AH171" s="2"/>
      <c r="AI171" s="2"/>
      <c r="AJ171" s="2"/>
      <c r="AK171" s="2"/>
      <c r="AP171">
        <v>14</v>
      </c>
      <c r="AQ171" s="23">
        <v>0</v>
      </c>
      <c r="AR171" s="23"/>
      <c r="AS171" s="30">
        <v>1.9090909090909089</v>
      </c>
      <c r="AT171" s="30">
        <v>2.545454545454545</v>
      </c>
      <c r="AU171" s="30">
        <v>0.54545454545454541</v>
      </c>
      <c r="AV171" s="30">
        <v>3.0909090909090908</v>
      </c>
      <c r="AW171" s="30">
        <v>0.2359550561797753</v>
      </c>
      <c r="AX171" s="30">
        <v>0.3146067415730337</v>
      </c>
      <c r="AY171" s="30">
        <v>6.7415730337078636E-2</v>
      </c>
      <c r="AZ171" s="30">
        <v>0.38202247191011229</v>
      </c>
      <c r="BA171" s="27">
        <v>0.82</v>
      </c>
      <c r="BB171" s="27">
        <v>3.44</v>
      </c>
      <c r="BC171" s="27">
        <v>2.62</v>
      </c>
      <c r="BD171" s="27">
        <v>2.642727272727273</v>
      </c>
    </row>
    <row r="172" spans="1:56" x14ac:dyDescent="0.3">
      <c r="A172" s="2" t="s">
        <v>149</v>
      </c>
      <c r="B172" s="15" t="s">
        <v>796</v>
      </c>
      <c r="C172" s="15"/>
      <c r="D172" s="2"/>
      <c r="E172" s="2"/>
      <c r="F172" s="2">
        <v>4.25</v>
      </c>
      <c r="G172" s="2" t="s">
        <v>137</v>
      </c>
      <c r="H172" s="11">
        <v>-1</v>
      </c>
      <c r="I172">
        <v>-1</v>
      </c>
      <c r="J172" s="2"/>
      <c r="K172">
        <v>2.64</v>
      </c>
      <c r="L172">
        <v>5.9759431853377274</v>
      </c>
      <c r="M172" s="2"/>
      <c r="N172" s="2"/>
      <c r="O172" s="25">
        <v>0</v>
      </c>
      <c r="P172" s="2"/>
      <c r="Q172" s="2"/>
      <c r="R172" s="2"/>
      <c r="S172" s="2" t="s">
        <v>449</v>
      </c>
      <c r="T172" s="25">
        <v>0</v>
      </c>
      <c r="U172" s="25"/>
      <c r="V172" s="25"/>
      <c r="W172" s="2">
        <v>1</v>
      </c>
      <c r="X172" s="2"/>
      <c r="Y172" s="2">
        <v>2</v>
      </c>
      <c r="Z172" s="2"/>
      <c r="AA172" s="2"/>
      <c r="AB172" s="2">
        <v>1</v>
      </c>
      <c r="AC172" s="2"/>
      <c r="AD172" s="2"/>
      <c r="AE172" s="2"/>
      <c r="AF172" s="2"/>
      <c r="AG172" s="2"/>
      <c r="AH172" s="2"/>
      <c r="AI172" s="2"/>
      <c r="AJ172" s="2"/>
      <c r="AK172" s="2"/>
      <c r="AP172">
        <v>14</v>
      </c>
      <c r="AQ172" s="23">
        <v>0</v>
      </c>
      <c r="AR172" s="23"/>
      <c r="AS172" s="30">
        <v>1.9090909090909089</v>
      </c>
      <c r="AT172" s="30">
        <v>2.545454545454545</v>
      </c>
      <c r="AU172" s="30">
        <v>0.54545454545454541</v>
      </c>
      <c r="AV172" s="30">
        <v>3.0909090909090908</v>
      </c>
      <c r="AW172" s="30">
        <v>0.2359550561797753</v>
      </c>
      <c r="AX172" s="30">
        <v>0.3146067415730337</v>
      </c>
      <c r="AY172" s="30">
        <v>6.7415730337078636E-2</v>
      </c>
      <c r="AZ172" s="30">
        <v>0.38202247191011229</v>
      </c>
      <c r="BA172" s="27">
        <v>0.79</v>
      </c>
      <c r="BB172" s="27">
        <v>3.44</v>
      </c>
      <c r="BC172" s="27">
        <v>2.65</v>
      </c>
      <c r="BD172" s="27">
        <v>2.64</v>
      </c>
    </row>
    <row r="173" spans="1:56" x14ac:dyDescent="0.3">
      <c r="A173" s="2" t="s">
        <v>150</v>
      </c>
      <c r="B173" s="15" t="s">
        <v>797</v>
      </c>
      <c r="C173" s="15"/>
      <c r="D173" s="2"/>
      <c r="E173" s="2"/>
      <c r="F173" s="2">
        <v>3.2</v>
      </c>
      <c r="G173" s="2" t="s">
        <v>151</v>
      </c>
      <c r="H173" s="11" t="s">
        <v>601</v>
      </c>
      <c r="I173" t="s">
        <v>677</v>
      </c>
      <c r="J173" s="2"/>
      <c r="K173">
        <v>2.6175000000000002</v>
      </c>
      <c r="L173">
        <v>6.0217141611250007</v>
      </c>
      <c r="M173" s="2"/>
      <c r="N173" s="2"/>
      <c r="O173" s="25">
        <v>1</v>
      </c>
      <c r="P173" s="2">
        <v>3.85</v>
      </c>
      <c r="Q173" s="2">
        <v>3.85</v>
      </c>
      <c r="R173" s="2">
        <v>28.361999999999998</v>
      </c>
      <c r="S173" s="2" t="s">
        <v>450</v>
      </c>
      <c r="T173" s="25">
        <v>14.183127929999999</v>
      </c>
      <c r="U173" s="25">
        <v>14.183127929999999</v>
      </c>
      <c r="V173" s="25">
        <v>14.183127929999999</v>
      </c>
      <c r="W173" s="2">
        <v>1</v>
      </c>
      <c r="X173" s="2"/>
      <c r="Y173" s="2"/>
      <c r="Z173" s="2"/>
      <c r="AA173" s="2"/>
      <c r="AB173" s="2">
        <v>1</v>
      </c>
      <c r="AC173" s="2"/>
      <c r="AD173" s="2"/>
      <c r="AE173" s="2"/>
      <c r="AF173" s="2"/>
      <c r="AG173" s="2">
        <v>1</v>
      </c>
      <c r="AH173" s="2"/>
      <c r="AI173" s="2"/>
      <c r="AJ173" s="2"/>
      <c r="AK173" s="2"/>
      <c r="AP173">
        <v>20</v>
      </c>
      <c r="AQ173" s="23">
        <v>215.8165104701838</v>
      </c>
      <c r="AR173" s="23">
        <v>9.2671315815585423E-2</v>
      </c>
      <c r="AS173" s="30">
        <v>1.9375</v>
      </c>
      <c r="AT173" s="30">
        <v>2.5</v>
      </c>
      <c r="AU173" s="30">
        <v>0.5625</v>
      </c>
      <c r="AV173" s="30">
        <v>2.625</v>
      </c>
      <c r="AW173" s="30">
        <v>0.25409836065573771</v>
      </c>
      <c r="AX173" s="30">
        <v>0.32786885245901642</v>
      </c>
      <c r="AY173" s="30">
        <v>7.3770491803278687E-2</v>
      </c>
      <c r="AZ173" s="30">
        <v>0.34426229508196721</v>
      </c>
      <c r="BA173" s="27">
        <v>0.98</v>
      </c>
      <c r="BB173" s="27">
        <v>3.44</v>
      </c>
      <c r="BC173" s="27">
        <v>2.46</v>
      </c>
      <c r="BD173" s="27">
        <v>2.6175000000000002</v>
      </c>
    </row>
    <row r="174" spans="1:56" x14ac:dyDescent="0.3">
      <c r="A174" s="2" t="s">
        <v>64</v>
      </c>
      <c r="B174" s="15" t="s">
        <v>798</v>
      </c>
      <c r="C174" s="15"/>
      <c r="D174" s="2"/>
      <c r="E174" s="2"/>
      <c r="F174" s="2">
        <v>3.5</v>
      </c>
      <c r="G174" s="2" t="s">
        <v>152</v>
      </c>
      <c r="H174" s="11">
        <v>-1</v>
      </c>
      <c r="I174">
        <v>-1</v>
      </c>
      <c r="J174" s="2"/>
      <c r="K174">
        <v>2.7124999999999999</v>
      </c>
      <c r="L174">
        <v>6.264025610615688</v>
      </c>
      <c r="M174" s="2"/>
      <c r="N174" s="2"/>
      <c r="O174" s="25">
        <v>0</v>
      </c>
      <c r="P174" s="2"/>
      <c r="Q174" s="2"/>
      <c r="R174" s="2"/>
      <c r="S174" s="2"/>
      <c r="T174" s="25">
        <v>0</v>
      </c>
      <c r="U174" s="25"/>
      <c r="V174" s="25"/>
      <c r="W174" s="2">
        <v>1</v>
      </c>
      <c r="X174" s="2"/>
      <c r="Y174" s="2"/>
      <c r="Z174" s="2"/>
      <c r="AA174" s="2">
        <v>50</v>
      </c>
      <c r="AB174" s="2">
        <v>1</v>
      </c>
      <c r="AC174" s="2"/>
      <c r="AD174" s="2"/>
      <c r="AE174" s="2"/>
      <c r="AF174" s="2"/>
      <c r="AG174" s="2"/>
      <c r="AH174" s="2"/>
      <c r="AI174" s="2"/>
      <c r="AJ174" s="2"/>
      <c r="AK174" s="2"/>
      <c r="AP174">
        <v>20</v>
      </c>
      <c r="AQ174" s="23">
        <v>0</v>
      </c>
      <c r="AR174" s="23"/>
      <c r="AS174" s="30">
        <v>1.75</v>
      </c>
      <c r="AT174" s="30">
        <v>2.5</v>
      </c>
      <c r="AU174" s="30">
        <v>0.75</v>
      </c>
      <c r="AV174" s="30">
        <v>0</v>
      </c>
      <c r="AW174" s="30">
        <v>0.35</v>
      </c>
      <c r="AX174" s="30">
        <v>0.5</v>
      </c>
      <c r="AY174" s="30">
        <v>0.15</v>
      </c>
      <c r="AZ174" s="30">
        <v>0</v>
      </c>
      <c r="BA174" s="27">
        <v>1</v>
      </c>
      <c r="BB174" s="27">
        <v>3.44</v>
      </c>
      <c r="BC174" s="27">
        <v>2.44</v>
      </c>
      <c r="BD174" s="27">
        <v>2.7124999999999999</v>
      </c>
    </row>
    <row r="175" spans="1:56" x14ac:dyDescent="0.3">
      <c r="A175" s="2" t="s">
        <v>64</v>
      </c>
      <c r="B175" s="15" t="s">
        <v>798</v>
      </c>
      <c r="C175" s="15"/>
      <c r="D175" s="2"/>
      <c r="E175" s="2"/>
      <c r="F175" s="2">
        <v>3.5</v>
      </c>
      <c r="G175" s="2" t="s">
        <v>154</v>
      </c>
      <c r="H175" s="11">
        <v>-1</v>
      </c>
      <c r="I175">
        <v>-1</v>
      </c>
      <c r="J175" s="2"/>
      <c r="K175">
        <v>2.7124999999999999</v>
      </c>
      <c r="L175">
        <v>6.264025610615688</v>
      </c>
      <c r="M175" s="2"/>
      <c r="N175" s="2"/>
      <c r="O175" s="25">
        <v>0</v>
      </c>
      <c r="P175" s="2"/>
      <c r="Q175" s="2"/>
      <c r="R175" s="2"/>
      <c r="T175" s="25">
        <v>0</v>
      </c>
      <c r="U175" s="25"/>
      <c r="V175" s="25"/>
      <c r="W175" s="2">
        <v>1</v>
      </c>
      <c r="X175" s="2"/>
      <c r="Y175" s="2"/>
      <c r="Z175" s="2"/>
      <c r="AA175" s="2">
        <v>50</v>
      </c>
      <c r="AB175" s="2">
        <v>1</v>
      </c>
      <c r="AC175" s="2"/>
      <c r="AD175" s="2"/>
      <c r="AE175" s="2"/>
      <c r="AF175" s="2">
        <v>1</v>
      </c>
      <c r="AG175" s="2">
        <v>1</v>
      </c>
      <c r="AH175" s="2">
        <v>1</v>
      </c>
      <c r="AI175" s="2"/>
      <c r="AJ175" s="2"/>
      <c r="AK175" s="2"/>
      <c r="AP175">
        <v>20</v>
      </c>
      <c r="AQ175" s="23">
        <v>0</v>
      </c>
      <c r="AR175" s="23"/>
      <c r="AS175" s="30">
        <v>1.75</v>
      </c>
      <c r="AT175" s="30">
        <v>2.5</v>
      </c>
      <c r="AU175" s="30">
        <v>0.75</v>
      </c>
      <c r="AV175" s="30">
        <v>0</v>
      </c>
      <c r="AW175" s="30">
        <v>0.35</v>
      </c>
      <c r="AX175" s="30">
        <v>0.5</v>
      </c>
      <c r="AY175" s="30">
        <v>0.15</v>
      </c>
      <c r="AZ175" s="30">
        <v>0</v>
      </c>
      <c r="BA175" s="27">
        <v>1</v>
      </c>
      <c r="BB175" s="27">
        <v>3.44</v>
      </c>
      <c r="BC175" s="27">
        <v>2.44</v>
      </c>
      <c r="BD175" s="27">
        <v>2.7124999999999999</v>
      </c>
    </row>
    <row r="176" spans="1:56" x14ac:dyDescent="0.3">
      <c r="A176" s="2" t="s">
        <v>153</v>
      </c>
      <c r="B176" s="15" t="s">
        <v>799</v>
      </c>
      <c r="C176" s="15"/>
      <c r="D176" s="2"/>
      <c r="E176" s="2"/>
      <c r="F176" s="2">
        <v>3.3</v>
      </c>
      <c r="G176" s="2" t="s">
        <v>154</v>
      </c>
      <c r="H176" s="11">
        <v>-1</v>
      </c>
      <c r="I176">
        <v>-1</v>
      </c>
      <c r="J176" s="2"/>
      <c r="K176">
        <v>2.7062499999999998</v>
      </c>
      <c r="L176">
        <v>6.2396022968656872</v>
      </c>
      <c r="M176" s="2"/>
      <c r="N176" s="2"/>
      <c r="O176" s="25">
        <v>0</v>
      </c>
      <c r="P176" s="2"/>
      <c r="Q176" s="2"/>
      <c r="R176" s="2"/>
      <c r="S176" s="2"/>
      <c r="T176" s="25">
        <v>0</v>
      </c>
      <c r="U176" s="25"/>
      <c r="V176" s="25"/>
      <c r="W176" s="2">
        <v>1</v>
      </c>
      <c r="X176" s="2"/>
      <c r="Y176" s="2"/>
      <c r="Z176" s="2"/>
      <c r="AA176" s="2">
        <v>56</v>
      </c>
      <c r="AB176" s="2">
        <v>1</v>
      </c>
      <c r="AC176" s="2"/>
      <c r="AD176" s="2"/>
      <c r="AE176" s="2"/>
      <c r="AF176" s="2">
        <v>1</v>
      </c>
      <c r="AG176" s="2">
        <v>1</v>
      </c>
      <c r="AH176" s="2">
        <v>1</v>
      </c>
      <c r="AI176" s="2"/>
      <c r="AJ176" s="2"/>
      <c r="AK176" s="2"/>
      <c r="AP176">
        <v>20</v>
      </c>
      <c r="AQ176" s="23">
        <v>0</v>
      </c>
      <c r="AR176" s="23"/>
      <c r="AS176" s="30">
        <v>1.75</v>
      </c>
      <c r="AT176" s="30">
        <v>2.5</v>
      </c>
      <c r="AU176" s="30">
        <v>0.75</v>
      </c>
      <c r="AV176" s="30">
        <v>0</v>
      </c>
      <c r="AW176" s="30">
        <v>0.35</v>
      </c>
      <c r="AX176" s="30">
        <v>0.5</v>
      </c>
      <c r="AY176" s="30">
        <v>0.15</v>
      </c>
      <c r="AZ176" s="30">
        <v>0</v>
      </c>
      <c r="BA176" s="27">
        <v>0.95</v>
      </c>
      <c r="BB176" s="27">
        <v>3.44</v>
      </c>
      <c r="BC176" s="27">
        <v>2.4900000000000002</v>
      </c>
      <c r="BD176" s="27">
        <v>2.7062499999999998</v>
      </c>
    </row>
    <row r="177" spans="1:56" x14ac:dyDescent="0.3">
      <c r="A177" s="2" t="s">
        <v>155</v>
      </c>
      <c r="B177" s="15" t="s">
        <v>800</v>
      </c>
      <c r="C177" s="15"/>
      <c r="D177" s="2"/>
      <c r="E177" s="2"/>
      <c r="F177" s="2">
        <v>3.23</v>
      </c>
      <c r="G177" s="2" t="s">
        <v>154</v>
      </c>
      <c r="H177" s="11" t="s">
        <v>602</v>
      </c>
      <c r="I177">
        <v>-1</v>
      </c>
      <c r="J177" s="2"/>
      <c r="K177">
        <v>2.78</v>
      </c>
      <c r="L177">
        <v>6.4270052227137269</v>
      </c>
      <c r="M177" s="2"/>
      <c r="N177" s="2"/>
      <c r="O177" s="25">
        <v>1</v>
      </c>
      <c r="P177" s="2"/>
      <c r="Q177" s="2"/>
      <c r="R177" s="2"/>
      <c r="S177" s="2"/>
      <c r="T177" s="25">
        <v>3.9263319999999999</v>
      </c>
      <c r="U177" s="25">
        <v>3.9263319999999999</v>
      </c>
      <c r="V177" s="25">
        <v>10.74639</v>
      </c>
      <c r="W177" s="2">
        <v>1</v>
      </c>
      <c r="X177" s="2"/>
      <c r="Y177" s="2"/>
      <c r="Z177" s="2"/>
      <c r="AA177" s="2">
        <v>68</v>
      </c>
      <c r="AB177" s="2">
        <v>1</v>
      </c>
      <c r="AC177" s="2"/>
      <c r="AD177" s="2"/>
      <c r="AE177" s="2"/>
      <c r="AF177" s="2">
        <v>1</v>
      </c>
      <c r="AG177" s="2">
        <v>1</v>
      </c>
      <c r="AH177" s="2">
        <v>1</v>
      </c>
      <c r="AI177" s="2"/>
      <c r="AJ177" s="2"/>
      <c r="AK177" s="2"/>
      <c r="AP177">
        <v>14</v>
      </c>
      <c r="AQ177" s="23">
        <v>165.66723991337099</v>
      </c>
      <c r="AR177" s="23">
        <v>8.4506749839743392E-2</v>
      </c>
      <c r="AS177" s="30">
        <v>1.7272727272727271</v>
      </c>
      <c r="AT177" s="30">
        <v>2.545454545454545</v>
      </c>
      <c r="AU177" s="30">
        <v>0.81818181818181823</v>
      </c>
      <c r="AV177" s="30">
        <v>0</v>
      </c>
      <c r="AW177" s="30">
        <v>0.3392857142857143</v>
      </c>
      <c r="AX177" s="30">
        <v>0.5</v>
      </c>
      <c r="AY177" s="30">
        <v>0.1607142857142857</v>
      </c>
      <c r="AZ177" s="30">
        <v>0</v>
      </c>
      <c r="BA177" s="27">
        <v>1.1000000000000001</v>
      </c>
      <c r="BB177" s="27">
        <v>3.44</v>
      </c>
      <c r="BC177" s="27">
        <v>2.34</v>
      </c>
      <c r="BD177" s="27">
        <v>2.78</v>
      </c>
    </row>
    <row r="178" spans="1:56" x14ac:dyDescent="0.3">
      <c r="A178" s="2" t="s">
        <v>7</v>
      </c>
      <c r="B178" s="15" t="s">
        <v>716</v>
      </c>
      <c r="C178" s="15"/>
      <c r="D178" s="2"/>
      <c r="E178" s="2"/>
      <c r="F178" s="2">
        <v>3.47</v>
      </c>
      <c r="G178" s="2" t="s">
        <v>156</v>
      </c>
      <c r="H178" s="11">
        <v>-1</v>
      </c>
      <c r="I178">
        <v>-1</v>
      </c>
      <c r="J178" s="2"/>
      <c r="K178">
        <v>2.62</v>
      </c>
      <c r="L178">
        <v>5.9423863675000002</v>
      </c>
      <c r="M178" s="2"/>
      <c r="N178" s="2"/>
      <c r="O178" s="25">
        <v>0</v>
      </c>
      <c r="P178" s="2">
        <v>7.8209999999999997</v>
      </c>
      <c r="Q178" s="2">
        <v>7.7649999999999997</v>
      </c>
      <c r="R178" s="2">
        <v>30.08</v>
      </c>
      <c r="S178" t="s">
        <v>506</v>
      </c>
      <c r="T178" s="25">
        <v>0</v>
      </c>
      <c r="U178" s="25"/>
      <c r="V178" s="25"/>
      <c r="W178" s="2">
        <v>1</v>
      </c>
      <c r="X178" t="s">
        <v>504</v>
      </c>
      <c r="Y178" s="2"/>
      <c r="Z178" s="2"/>
      <c r="AA178" s="2"/>
      <c r="AB178" s="2">
        <v>1</v>
      </c>
      <c r="AC178" s="2"/>
      <c r="AD178" s="2"/>
      <c r="AE178" s="2"/>
      <c r="AF178" s="2"/>
      <c r="AG178" s="2"/>
      <c r="AH178" s="2">
        <v>1</v>
      </c>
      <c r="AI178" s="2"/>
      <c r="AJ178" s="2"/>
      <c r="AK178" s="2"/>
      <c r="AP178">
        <v>20</v>
      </c>
      <c r="AQ178" s="23">
        <v>0</v>
      </c>
      <c r="AR178" s="23"/>
      <c r="AS178" s="30">
        <v>1.75</v>
      </c>
      <c r="AT178" s="30">
        <v>2.5</v>
      </c>
      <c r="AU178" s="30">
        <v>0.75</v>
      </c>
      <c r="AV178" s="30">
        <v>0</v>
      </c>
      <c r="AW178" s="30">
        <v>0.35</v>
      </c>
      <c r="AX178" s="30">
        <v>0.5</v>
      </c>
      <c r="AY178" s="30">
        <v>0.15</v>
      </c>
      <c r="AZ178" s="30">
        <v>0</v>
      </c>
      <c r="BA178" s="27">
        <v>0.82</v>
      </c>
      <c r="BB178" s="27">
        <v>3.44</v>
      </c>
      <c r="BC178" s="27">
        <v>2.62</v>
      </c>
      <c r="BD178" s="27">
        <v>2.62</v>
      </c>
    </row>
    <row r="179" spans="1:56" x14ac:dyDescent="0.3">
      <c r="A179" s="2" t="s">
        <v>157</v>
      </c>
      <c r="B179" s="15" t="s">
        <v>801</v>
      </c>
      <c r="C179" s="15"/>
      <c r="D179" s="2"/>
      <c r="E179" s="2"/>
      <c r="F179" s="2">
        <v>3.76</v>
      </c>
      <c r="G179" s="2" t="s">
        <v>156</v>
      </c>
      <c r="H179" s="11">
        <v>-1</v>
      </c>
      <c r="I179">
        <v>-1</v>
      </c>
      <c r="J179" s="2"/>
      <c r="K179">
        <v>2.61375</v>
      </c>
      <c r="L179">
        <v>5.9485249299999996</v>
      </c>
      <c r="M179" s="2"/>
      <c r="N179" s="2"/>
      <c r="O179" s="25">
        <v>0</v>
      </c>
      <c r="P179" s="2"/>
      <c r="Q179" s="2"/>
      <c r="R179" s="2">
        <v>30.96</v>
      </c>
      <c r="S179" t="s">
        <v>506</v>
      </c>
      <c r="T179" s="25">
        <v>0</v>
      </c>
      <c r="U179" s="25"/>
      <c r="V179" s="25"/>
      <c r="W179" s="2">
        <v>1</v>
      </c>
      <c r="X179" s="2"/>
      <c r="Y179" s="2"/>
      <c r="Z179" s="2"/>
      <c r="AA179" s="2"/>
      <c r="AB179" s="2">
        <v>1</v>
      </c>
      <c r="AC179" s="2"/>
      <c r="AD179" s="2"/>
      <c r="AE179" s="2"/>
      <c r="AF179" s="2"/>
      <c r="AG179" s="2"/>
      <c r="AH179" s="2">
        <v>1</v>
      </c>
      <c r="AI179" s="2"/>
      <c r="AJ179" s="2"/>
      <c r="AK179" s="2"/>
      <c r="AP179">
        <v>20</v>
      </c>
      <c r="AQ179" s="23">
        <v>0</v>
      </c>
      <c r="AR179" s="23"/>
      <c r="AS179" s="30">
        <v>1.8125</v>
      </c>
      <c r="AT179" s="30">
        <v>2.5</v>
      </c>
      <c r="AU179" s="30">
        <v>0.6875</v>
      </c>
      <c r="AV179" s="30">
        <v>0.875</v>
      </c>
      <c r="AW179" s="30">
        <v>0.30851063829787229</v>
      </c>
      <c r="AX179" s="30">
        <v>0.42553191489361702</v>
      </c>
      <c r="AY179" s="30">
        <v>0.1170212765957447</v>
      </c>
      <c r="AZ179" s="30">
        <v>0.14893617021276601</v>
      </c>
      <c r="BA179" s="27">
        <v>0.82</v>
      </c>
      <c r="BB179" s="27">
        <v>3.44</v>
      </c>
      <c r="BC179" s="27">
        <v>2.62</v>
      </c>
      <c r="BD179" s="27">
        <v>2.61375</v>
      </c>
    </row>
    <row r="180" spans="1:56" x14ac:dyDescent="0.3">
      <c r="A180" s="2" t="s">
        <v>158</v>
      </c>
      <c r="B180" s="15" t="s">
        <v>802</v>
      </c>
      <c r="C180" s="15"/>
      <c r="D180" s="2"/>
      <c r="E180" s="2"/>
      <c r="F180" s="2">
        <v>3.76</v>
      </c>
      <c r="G180" s="2" t="s">
        <v>156</v>
      </c>
      <c r="H180" s="11">
        <v>-1</v>
      </c>
      <c r="I180">
        <v>-1</v>
      </c>
      <c r="J180" s="2"/>
      <c r="K180">
        <v>2.6813333333333329</v>
      </c>
      <c r="L180">
        <v>6.0892180253333326</v>
      </c>
      <c r="M180" s="2"/>
      <c r="N180" s="2"/>
      <c r="O180" s="25">
        <v>0</v>
      </c>
      <c r="P180" s="2"/>
      <c r="Q180" s="2"/>
      <c r="R180" s="2">
        <v>29.84</v>
      </c>
      <c r="S180" t="s">
        <v>506</v>
      </c>
      <c r="T180" s="25">
        <v>0</v>
      </c>
      <c r="U180" s="25"/>
      <c r="V180" s="25"/>
      <c r="W180" s="2">
        <v>1</v>
      </c>
      <c r="X180" s="2"/>
      <c r="Y180" s="2"/>
      <c r="Z180" s="2"/>
      <c r="AA180" s="2"/>
      <c r="AB180" s="2">
        <v>1</v>
      </c>
      <c r="AC180" s="2"/>
      <c r="AD180" s="2"/>
      <c r="AE180" s="2"/>
      <c r="AF180" s="2"/>
      <c r="AG180" s="2"/>
      <c r="AH180" s="2">
        <v>1</v>
      </c>
      <c r="AI180" s="2"/>
      <c r="AJ180" s="2"/>
      <c r="AK180" s="2"/>
      <c r="AP180">
        <v>20</v>
      </c>
      <c r="AQ180" s="23">
        <v>0</v>
      </c>
      <c r="AR180" s="23"/>
      <c r="AS180" s="30">
        <v>1.8666666666666669</v>
      </c>
      <c r="AT180" s="30">
        <v>2.666666666666667</v>
      </c>
      <c r="AU180" s="30">
        <v>0.46666666666666667</v>
      </c>
      <c r="AV180" s="30">
        <v>0.93333333333333335</v>
      </c>
      <c r="AW180" s="30">
        <v>0.3146067415730337</v>
      </c>
      <c r="AX180" s="30">
        <v>0.44943820224719089</v>
      </c>
      <c r="AY180" s="30">
        <v>7.8651685393258425E-2</v>
      </c>
      <c r="AZ180" s="30">
        <v>0.15730337078651679</v>
      </c>
      <c r="BA180" s="27">
        <v>0.82</v>
      </c>
      <c r="BB180" s="27">
        <v>3.44</v>
      </c>
      <c r="BC180" s="27">
        <v>2.62</v>
      </c>
      <c r="BD180" s="27">
        <v>2.6813333333333329</v>
      </c>
    </row>
    <row r="181" spans="1:56" x14ac:dyDescent="0.3">
      <c r="A181" s="2" t="s">
        <v>159</v>
      </c>
      <c r="B181" s="15" t="s">
        <v>803</v>
      </c>
      <c r="C181" s="15"/>
      <c r="D181" s="2"/>
      <c r="E181" s="2"/>
      <c r="F181" s="2">
        <v>3.91</v>
      </c>
      <c r="G181" s="2" t="s">
        <v>156</v>
      </c>
      <c r="H181" s="11">
        <v>-1</v>
      </c>
      <c r="I181">
        <v>-1</v>
      </c>
      <c r="J181" s="2"/>
      <c r="K181">
        <v>2.6074999999999999</v>
      </c>
      <c r="L181">
        <v>5.9546634925000008</v>
      </c>
      <c r="M181" s="2"/>
      <c r="N181" s="2"/>
      <c r="O181" s="25">
        <v>0</v>
      </c>
      <c r="P181" s="2"/>
      <c r="Q181" s="2"/>
      <c r="R181" s="2">
        <v>30.08</v>
      </c>
      <c r="S181" t="s">
        <v>506</v>
      </c>
      <c r="T181" s="25">
        <v>0</v>
      </c>
      <c r="U181" s="25"/>
      <c r="V181" s="25"/>
      <c r="W181" s="2">
        <v>1</v>
      </c>
      <c r="X181" s="2"/>
      <c r="Y181" s="2"/>
      <c r="Z181" s="2"/>
      <c r="AA181" s="2"/>
      <c r="AB181" s="2">
        <v>1</v>
      </c>
      <c r="AC181" s="2"/>
      <c r="AD181" s="2"/>
      <c r="AE181" s="2"/>
      <c r="AF181" s="2"/>
      <c r="AG181" s="2"/>
      <c r="AH181" s="2">
        <v>1</v>
      </c>
      <c r="AI181" s="2"/>
      <c r="AJ181" s="2"/>
      <c r="AK181" s="2"/>
      <c r="AP181">
        <v>20</v>
      </c>
      <c r="AQ181" s="23">
        <v>0</v>
      </c>
      <c r="AR181" s="23"/>
      <c r="AS181" s="30">
        <v>1.875</v>
      </c>
      <c r="AT181" s="30">
        <v>2.5</v>
      </c>
      <c r="AU181" s="30">
        <v>0.625</v>
      </c>
      <c r="AV181" s="30">
        <v>1.75</v>
      </c>
      <c r="AW181" s="30">
        <v>0.27777777777777779</v>
      </c>
      <c r="AX181" s="30">
        <v>0.37037037037037029</v>
      </c>
      <c r="AY181" s="30">
        <v>9.2592592592592587E-2</v>
      </c>
      <c r="AZ181" s="30">
        <v>0.25925925925925919</v>
      </c>
      <c r="BA181" s="27">
        <v>0.82</v>
      </c>
      <c r="BB181" s="27">
        <v>3.44</v>
      </c>
      <c r="BC181" s="27">
        <v>2.62</v>
      </c>
      <c r="BD181" s="27">
        <v>2.6074999999999999</v>
      </c>
    </row>
    <row r="182" spans="1:56" x14ac:dyDescent="0.3">
      <c r="A182" s="2" t="s">
        <v>160</v>
      </c>
      <c r="B182" s="15" t="s">
        <v>804</v>
      </c>
      <c r="C182" s="15"/>
      <c r="D182" s="2"/>
      <c r="E182" s="2"/>
      <c r="F182" s="2">
        <v>4.29</v>
      </c>
      <c r="G182" s="2" t="s">
        <v>156</v>
      </c>
      <c r="H182" s="11">
        <v>-1</v>
      </c>
      <c r="I182">
        <v>-1</v>
      </c>
      <c r="J182" s="2"/>
      <c r="K182">
        <v>2.6012499999999998</v>
      </c>
      <c r="L182">
        <v>5.9608020550000003</v>
      </c>
      <c r="M182" s="2"/>
      <c r="N182" s="2"/>
      <c r="O182" s="25">
        <v>0</v>
      </c>
      <c r="P182" s="2">
        <v>7.8440000000000003</v>
      </c>
      <c r="Q182" s="2">
        <v>7.7690000000000001</v>
      </c>
      <c r="R182" s="2">
        <v>29.72</v>
      </c>
      <c r="S182" t="s">
        <v>506</v>
      </c>
      <c r="T182" s="25">
        <v>0</v>
      </c>
      <c r="U182" s="25"/>
      <c r="V182" s="25"/>
      <c r="W182" s="2">
        <v>1</v>
      </c>
      <c r="X182" t="s">
        <v>505</v>
      </c>
      <c r="Y182" s="2"/>
      <c r="Z182" s="2"/>
      <c r="AA182" s="2"/>
      <c r="AB182" s="2">
        <v>1</v>
      </c>
      <c r="AC182" s="2"/>
      <c r="AD182" s="2"/>
      <c r="AE182" s="2"/>
      <c r="AF182" s="2"/>
      <c r="AG182" s="2"/>
      <c r="AH182" s="2">
        <v>1</v>
      </c>
      <c r="AI182" s="2"/>
      <c r="AJ182" s="2"/>
      <c r="AK182" s="2"/>
      <c r="AP182">
        <v>20</v>
      </c>
      <c r="AQ182" s="23">
        <v>0</v>
      </c>
      <c r="AR182" s="23"/>
      <c r="AS182" s="30">
        <v>1.9375</v>
      </c>
      <c r="AT182" s="30">
        <v>2.5</v>
      </c>
      <c r="AU182" s="30">
        <v>0.5625</v>
      </c>
      <c r="AV182" s="30">
        <v>2.625</v>
      </c>
      <c r="AW182" s="30">
        <v>0.25409836065573771</v>
      </c>
      <c r="AX182" s="30">
        <v>0.32786885245901642</v>
      </c>
      <c r="AY182" s="30">
        <v>7.3770491803278687E-2</v>
      </c>
      <c r="AZ182" s="30">
        <v>0.34426229508196721</v>
      </c>
      <c r="BA182" s="27">
        <v>0.82</v>
      </c>
      <c r="BB182" s="27">
        <v>3.44</v>
      </c>
      <c r="BC182" s="27">
        <v>2.62</v>
      </c>
      <c r="BD182" s="27">
        <v>2.6012499999999998</v>
      </c>
    </row>
    <row r="183" spans="1:56" x14ac:dyDescent="0.3">
      <c r="A183" s="2" t="s">
        <v>153</v>
      </c>
      <c r="B183" s="15" t="s">
        <v>799</v>
      </c>
      <c r="C183" s="15"/>
      <c r="D183" s="2"/>
      <c r="E183" s="2"/>
      <c r="F183" s="2">
        <v>3.5</v>
      </c>
      <c r="G183" s="2" t="s">
        <v>156</v>
      </c>
      <c r="H183" s="11">
        <v>-1</v>
      </c>
      <c r="I183">
        <v>-1</v>
      </c>
      <c r="J183" s="2"/>
      <c r="K183">
        <v>2.7062499999999998</v>
      </c>
      <c r="L183">
        <v>6.2396022968656872</v>
      </c>
      <c r="M183" s="2"/>
      <c r="N183" s="2"/>
      <c r="O183" s="25">
        <v>0</v>
      </c>
      <c r="P183" s="2"/>
      <c r="Q183" s="2"/>
      <c r="R183" s="2">
        <v>33.06</v>
      </c>
      <c r="S183" s="2"/>
      <c r="T183" s="25">
        <v>0</v>
      </c>
      <c r="U183" s="25"/>
      <c r="V183" s="25"/>
      <c r="W183" s="2">
        <v>1</v>
      </c>
      <c r="X183" s="2"/>
      <c r="Y183" s="2"/>
      <c r="Z183" s="2"/>
      <c r="AA183" s="2"/>
      <c r="AB183" s="2">
        <v>1</v>
      </c>
      <c r="AC183" s="2"/>
      <c r="AD183" s="2"/>
      <c r="AE183" s="2"/>
      <c r="AF183" s="2"/>
      <c r="AG183" s="2"/>
      <c r="AH183" s="2">
        <v>1</v>
      </c>
      <c r="AI183" s="2"/>
      <c r="AJ183" s="2"/>
      <c r="AK183" s="2"/>
      <c r="AP183">
        <v>20</v>
      </c>
      <c r="AQ183" s="23">
        <v>0</v>
      </c>
      <c r="AR183" s="23"/>
      <c r="AS183" s="30">
        <v>1.75</v>
      </c>
      <c r="AT183" s="30">
        <v>2.5</v>
      </c>
      <c r="AU183" s="30">
        <v>0.75</v>
      </c>
      <c r="AV183" s="30">
        <v>0</v>
      </c>
      <c r="AW183" s="30">
        <v>0.35</v>
      </c>
      <c r="AX183" s="30">
        <v>0.5</v>
      </c>
      <c r="AY183" s="30">
        <v>0.15</v>
      </c>
      <c r="AZ183" s="30">
        <v>0</v>
      </c>
      <c r="BA183" s="27">
        <v>0.95</v>
      </c>
      <c r="BB183" s="27">
        <v>3.44</v>
      </c>
      <c r="BC183" s="27">
        <v>2.4900000000000002</v>
      </c>
      <c r="BD183" s="27">
        <v>2.7062499999999998</v>
      </c>
    </row>
    <row r="184" spans="1:56" x14ac:dyDescent="0.3">
      <c r="A184" s="2" t="s">
        <v>161</v>
      </c>
      <c r="B184" s="15" t="s">
        <v>805</v>
      </c>
      <c r="C184" s="15"/>
      <c r="D184" s="2"/>
      <c r="E184" s="2"/>
      <c r="F184" s="2">
        <v>3.77</v>
      </c>
      <c r="G184" s="2" t="s">
        <v>156</v>
      </c>
      <c r="H184" s="11">
        <v>-1</v>
      </c>
      <c r="I184">
        <v>-1</v>
      </c>
      <c r="J184" s="2"/>
      <c r="K184">
        <v>2.7</v>
      </c>
      <c r="L184">
        <v>6.2457408593656876</v>
      </c>
      <c r="M184" s="2"/>
      <c r="N184" s="2"/>
      <c r="O184" s="25">
        <v>0</v>
      </c>
      <c r="P184" s="2"/>
      <c r="Q184" s="2"/>
      <c r="R184" s="2">
        <v>32.86</v>
      </c>
      <c r="S184" s="2"/>
      <c r="T184" s="25">
        <v>0</v>
      </c>
      <c r="U184" s="25"/>
      <c r="V184" s="25"/>
      <c r="W184" s="2">
        <v>1</v>
      </c>
      <c r="X184" s="2"/>
      <c r="Y184" s="2"/>
      <c r="Z184" s="2"/>
      <c r="AA184" s="2"/>
      <c r="AB184" s="2">
        <v>1</v>
      </c>
      <c r="AC184" s="2"/>
      <c r="AD184" s="2"/>
      <c r="AE184" s="2"/>
      <c r="AF184" s="2"/>
      <c r="AG184" s="2"/>
      <c r="AH184" s="2">
        <v>1</v>
      </c>
      <c r="AI184" s="2"/>
      <c r="AJ184" s="2"/>
      <c r="AK184" s="2"/>
      <c r="AP184">
        <v>20</v>
      </c>
      <c r="AQ184" s="23">
        <v>0</v>
      </c>
      <c r="AR184" s="23"/>
      <c r="AS184" s="30">
        <v>1.8125</v>
      </c>
      <c r="AT184" s="30">
        <v>2.5</v>
      </c>
      <c r="AU184" s="30">
        <v>0.6875</v>
      </c>
      <c r="AV184" s="30">
        <v>0.875</v>
      </c>
      <c r="AW184" s="30">
        <v>0.30851063829787229</v>
      </c>
      <c r="AX184" s="30">
        <v>0.42553191489361702</v>
      </c>
      <c r="AY184" s="30">
        <v>0.1170212765957447</v>
      </c>
      <c r="AZ184" s="30">
        <v>0.14893617021276601</v>
      </c>
      <c r="BA184" s="27">
        <v>0.95</v>
      </c>
      <c r="BB184" s="27">
        <v>3.44</v>
      </c>
      <c r="BC184" s="27">
        <v>2.4900000000000002</v>
      </c>
      <c r="BD184" s="27">
        <v>2.7</v>
      </c>
    </row>
    <row r="185" spans="1:56" x14ac:dyDescent="0.3">
      <c r="A185" s="2" t="s">
        <v>162</v>
      </c>
      <c r="B185" s="15" t="s">
        <v>806</v>
      </c>
      <c r="C185" s="15"/>
      <c r="D185" s="2"/>
      <c r="E185" s="2"/>
      <c r="F185" s="2">
        <v>3.8</v>
      </c>
      <c r="G185" s="2" t="s">
        <v>156</v>
      </c>
      <c r="H185" s="11">
        <v>-1</v>
      </c>
      <c r="I185">
        <v>-1</v>
      </c>
      <c r="J185" s="2"/>
      <c r="K185">
        <v>2.773333333333333</v>
      </c>
      <c r="L185">
        <v>6.4062483499900669</v>
      </c>
      <c r="M185" s="2"/>
      <c r="N185" s="2"/>
      <c r="O185" s="25">
        <v>0</v>
      </c>
      <c r="P185" s="2"/>
      <c r="Q185" s="2"/>
      <c r="R185" s="2">
        <v>32.42</v>
      </c>
      <c r="S185" s="2"/>
      <c r="T185" s="25">
        <v>0</v>
      </c>
      <c r="U185" s="25"/>
      <c r="V185" s="25"/>
      <c r="W185" s="2">
        <v>1</v>
      </c>
      <c r="X185" s="2"/>
      <c r="Y185" s="2"/>
      <c r="Z185" s="2"/>
      <c r="AA185" s="2"/>
      <c r="AB185" s="2">
        <v>1</v>
      </c>
      <c r="AC185" s="2"/>
      <c r="AD185" s="2"/>
      <c r="AE185" s="2"/>
      <c r="AF185" s="2"/>
      <c r="AG185" s="2"/>
      <c r="AH185" s="2">
        <v>1</v>
      </c>
      <c r="AI185" s="2"/>
      <c r="AJ185" s="2"/>
      <c r="AK185" s="2"/>
      <c r="AP185">
        <v>20</v>
      </c>
      <c r="AQ185" s="23">
        <v>0</v>
      </c>
      <c r="AR185" s="23"/>
      <c r="AS185" s="30">
        <v>1.8666666666666669</v>
      </c>
      <c r="AT185" s="30">
        <v>2.666666666666667</v>
      </c>
      <c r="AU185" s="30">
        <v>0.46666666666666667</v>
      </c>
      <c r="AV185" s="30">
        <v>0.93333333333333335</v>
      </c>
      <c r="AW185" s="30">
        <v>0.3146067415730337</v>
      </c>
      <c r="AX185" s="30">
        <v>0.44943820224719089</v>
      </c>
      <c r="AY185" s="30">
        <v>7.8651685393258425E-2</v>
      </c>
      <c r="AZ185" s="30">
        <v>0.15730337078651679</v>
      </c>
      <c r="BA185" s="27">
        <v>0.95</v>
      </c>
      <c r="BB185" s="27">
        <v>3.44</v>
      </c>
      <c r="BC185" s="27">
        <v>2.4900000000000002</v>
      </c>
      <c r="BD185" s="27">
        <v>2.773333333333333</v>
      </c>
    </row>
    <row r="186" spans="1:56" x14ac:dyDescent="0.3">
      <c r="A186" s="2" t="s">
        <v>163</v>
      </c>
      <c r="B186" s="15" t="s">
        <v>807</v>
      </c>
      <c r="C186" s="15"/>
      <c r="D186" s="2"/>
      <c r="E186" s="2"/>
      <c r="F186" s="2">
        <v>3.92</v>
      </c>
      <c r="G186" s="2" t="s">
        <v>156</v>
      </c>
      <c r="H186" s="11">
        <v>-1</v>
      </c>
      <c r="I186">
        <v>-1</v>
      </c>
      <c r="J186" s="2"/>
      <c r="K186">
        <v>2.6937500000000001</v>
      </c>
      <c r="L186">
        <v>6.2518794218656879</v>
      </c>
      <c r="M186" s="2"/>
      <c r="N186" s="2"/>
      <c r="O186" s="25">
        <v>0</v>
      </c>
      <c r="P186" s="2"/>
      <c r="Q186" s="2"/>
      <c r="R186" s="2">
        <v>32.58</v>
      </c>
      <c r="S186" s="2"/>
      <c r="T186" s="25">
        <v>0</v>
      </c>
      <c r="U186" s="25"/>
      <c r="V186" s="25"/>
      <c r="W186" s="2">
        <v>1</v>
      </c>
      <c r="X186" s="2"/>
      <c r="Y186" s="2"/>
      <c r="Z186" s="2"/>
      <c r="AA186" s="2"/>
      <c r="AB186" s="2">
        <v>1</v>
      </c>
      <c r="AC186" s="2"/>
      <c r="AD186" s="2"/>
      <c r="AE186" s="2"/>
      <c r="AF186" s="2"/>
      <c r="AG186" s="2"/>
      <c r="AH186" s="2">
        <v>1</v>
      </c>
      <c r="AI186" s="2"/>
      <c r="AJ186" s="2"/>
      <c r="AK186" s="2"/>
      <c r="AP186">
        <v>20</v>
      </c>
      <c r="AQ186" s="23">
        <v>0</v>
      </c>
      <c r="AR186" s="23"/>
      <c r="AS186" s="30">
        <v>1.875</v>
      </c>
      <c r="AT186" s="30">
        <v>2.5</v>
      </c>
      <c r="AU186" s="30">
        <v>0.625</v>
      </c>
      <c r="AV186" s="30">
        <v>1.75</v>
      </c>
      <c r="AW186" s="30">
        <v>0.27777777777777779</v>
      </c>
      <c r="AX186" s="30">
        <v>0.37037037037037029</v>
      </c>
      <c r="AY186" s="30">
        <v>9.2592592592592587E-2</v>
      </c>
      <c r="AZ186" s="30">
        <v>0.25925925925925919</v>
      </c>
      <c r="BA186" s="27">
        <v>0.95</v>
      </c>
      <c r="BB186" s="27">
        <v>3.44</v>
      </c>
      <c r="BC186" s="27">
        <v>2.4900000000000002</v>
      </c>
      <c r="BD186" s="27">
        <v>2.6937500000000001</v>
      </c>
    </row>
    <row r="187" spans="1:56" x14ac:dyDescent="0.3">
      <c r="A187" s="2" t="s">
        <v>164</v>
      </c>
      <c r="B187" s="15" t="s">
        <v>808</v>
      </c>
      <c r="C187" s="15"/>
      <c r="D187" s="2"/>
      <c r="E187" s="2"/>
      <c r="F187" s="2">
        <v>4.25</v>
      </c>
      <c r="G187" s="2" t="s">
        <v>156</v>
      </c>
      <c r="H187" s="11">
        <v>-1</v>
      </c>
      <c r="I187">
        <v>-1</v>
      </c>
      <c r="J187" s="2"/>
      <c r="K187">
        <v>2.6875</v>
      </c>
      <c r="L187">
        <v>6.2580179843656882</v>
      </c>
      <c r="M187" s="2"/>
      <c r="N187" s="2"/>
      <c r="O187" s="25">
        <v>0</v>
      </c>
      <c r="P187" s="2"/>
      <c r="Q187" s="2"/>
      <c r="R187" s="2">
        <v>31.54</v>
      </c>
      <c r="S187" s="2"/>
      <c r="T187" s="25">
        <v>0</v>
      </c>
      <c r="U187" s="25"/>
      <c r="V187" s="25"/>
      <c r="W187" s="2">
        <v>1</v>
      </c>
      <c r="X187" s="2"/>
      <c r="Y187" s="2"/>
      <c r="Z187" s="2"/>
      <c r="AA187" s="2"/>
      <c r="AB187" s="2">
        <v>1</v>
      </c>
      <c r="AC187" s="2"/>
      <c r="AD187" s="2"/>
      <c r="AE187" s="2"/>
      <c r="AF187" s="2"/>
      <c r="AG187" s="2"/>
      <c r="AH187" s="2">
        <v>1</v>
      </c>
      <c r="AI187" s="2"/>
      <c r="AJ187" s="2"/>
      <c r="AK187" s="2"/>
      <c r="AP187">
        <v>20</v>
      </c>
      <c r="AQ187" s="23">
        <v>0</v>
      </c>
      <c r="AR187" s="23"/>
      <c r="AS187" s="30">
        <v>1.9375</v>
      </c>
      <c r="AT187" s="30">
        <v>2.5</v>
      </c>
      <c r="AU187" s="30">
        <v>0.5625</v>
      </c>
      <c r="AV187" s="30">
        <v>2.625</v>
      </c>
      <c r="AW187" s="30">
        <v>0.25409836065573771</v>
      </c>
      <c r="AX187" s="30">
        <v>0.32786885245901642</v>
      </c>
      <c r="AY187" s="30">
        <v>7.3770491803278687E-2</v>
      </c>
      <c r="AZ187" s="30">
        <v>0.34426229508196721</v>
      </c>
      <c r="BA187" s="27">
        <v>0.95</v>
      </c>
      <c r="BB187" s="27">
        <v>3.44</v>
      </c>
      <c r="BC187" s="27">
        <v>2.4900000000000002</v>
      </c>
      <c r="BD187" s="27">
        <v>2.6875</v>
      </c>
    </row>
    <row r="188" spans="1:56" x14ac:dyDescent="0.3">
      <c r="A188" s="2" t="s">
        <v>153</v>
      </c>
      <c r="B188" s="19" t="s">
        <v>799</v>
      </c>
      <c r="C188" s="15"/>
      <c r="D188" s="2" t="s">
        <v>891</v>
      </c>
      <c r="E188" s="2">
        <v>4</v>
      </c>
      <c r="F188" s="2">
        <v>3.35</v>
      </c>
      <c r="G188" s="2" t="s">
        <v>156</v>
      </c>
      <c r="H188" s="11">
        <v>-1</v>
      </c>
      <c r="I188">
        <v>-1</v>
      </c>
      <c r="J188" s="2"/>
      <c r="K188">
        <v>2.7062499999999998</v>
      </c>
      <c r="L188">
        <v>6.2396022968656872</v>
      </c>
      <c r="M188" s="2"/>
      <c r="N188" s="2"/>
      <c r="O188" s="25">
        <v>0</v>
      </c>
      <c r="P188" s="2"/>
      <c r="Q188" s="2"/>
      <c r="R188" s="2">
        <v>33</v>
      </c>
      <c r="S188" s="2"/>
      <c r="T188" s="25">
        <v>0</v>
      </c>
      <c r="U188" s="25"/>
      <c r="V188" s="25"/>
      <c r="W188" s="2">
        <v>1</v>
      </c>
      <c r="X188" s="2"/>
      <c r="Y188" s="2"/>
      <c r="Z188" s="2"/>
      <c r="AA188" s="2"/>
      <c r="AB188" s="2">
        <v>1</v>
      </c>
      <c r="AC188" s="2"/>
      <c r="AD188" s="2"/>
      <c r="AE188" s="2"/>
      <c r="AF188" s="2"/>
      <c r="AG188" s="2"/>
      <c r="AH188" s="2">
        <v>1</v>
      </c>
      <c r="AI188" s="2"/>
      <c r="AJ188" s="2"/>
      <c r="AK188" s="2"/>
      <c r="AP188">
        <v>20</v>
      </c>
      <c r="AQ188" s="23">
        <v>0</v>
      </c>
      <c r="AR188" s="23"/>
      <c r="AS188" s="30">
        <v>1.75</v>
      </c>
      <c r="AT188" s="30">
        <v>2.5</v>
      </c>
      <c r="AU188" s="30">
        <v>0.75</v>
      </c>
      <c r="AV188" s="30">
        <v>0</v>
      </c>
      <c r="AW188" s="30">
        <v>0.35</v>
      </c>
      <c r="AX188" s="30">
        <v>0.5</v>
      </c>
      <c r="AY188" s="30">
        <v>0.15</v>
      </c>
      <c r="AZ188" s="30">
        <v>0</v>
      </c>
      <c r="BA188" s="27">
        <v>0.95</v>
      </c>
      <c r="BB188" s="27">
        <v>3.44</v>
      </c>
      <c r="BC188" s="27">
        <v>2.4900000000000002</v>
      </c>
      <c r="BD188" s="27">
        <v>2.7062499999999998</v>
      </c>
    </row>
    <row r="189" spans="1:56" x14ac:dyDescent="0.3">
      <c r="A189" s="2" t="s">
        <v>161</v>
      </c>
      <c r="B189" s="19" t="s">
        <v>805</v>
      </c>
      <c r="C189" s="15"/>
      <c r="D189" s="2" t="s">
        <v>891</v>
      </c>
      <c r="E189" s="2">
        <v>4</v>
      </c>
      <c r="F189" s="2">
        <v>3.74</v>
      </c>
      <c r="G189" s="2" t="s">
        <v>156</v>
      </c>
      <c r="H189" s="11">
        <v>-1</v>
      </c>
      <c r="I189">
        <v>-1</v>
      </c>
      <c r="J189" s="2"/>
      <c r="K189">
        <v>2.7</v>
      </c>
      <c r="L189">
        <v>6.2457408593656876</v>
      </c>
      <c r="M189" s="2"/>
      <c r="N189" s="2"/>
      <c r="O189" s="25">
        <v>0</v>
      </c>
      <c r="P189" s="2"/>
      <c r="Q189" s="2"/>
      <c r="R189" s="2">
        <v>33.08</v>
      </c>
      <c r="S189" s="2"/>
      <c r="T189" s="25">
        <v>0</v>
      </c>
      <c r="U189" s="25"/>
      <c r="V189" s="25"/>
      <c r="W189" s="2">
        <v>1</v>
      </c>
      <c r="X189" s="2"/>
      <c r="Y189" s="2"/>
      <c r="Z189" s="2"/>
      <c r="AA189" s="2"/>
      <c r="AB189" s="2">
        <v>1</v>
      </c>
      <c r="AC189" s="2"/>
      <c r="AD189" s="2"/>
      <c r="AE189" s="2"/>
      <c r="AF189" s="2"/>
      <c r="AG189" s="2"/>
      <c r="AH189" s="2">
        <v>1</v>
      </c>
      <c r="AI189" s="2"/>
      <c r="AJ189" s="2"/>
      <c r="AK189" s="2"/>
      <c r="AP189">
        <v>20</v>
      </c>
      <c r="AQ189" s="23">
        <v>0</v>
      </c>
      <c r="AR189" s="23"/>
      <c r="AS189" s="30">
        <v>1.8125</v>
      </c>
      <c r="AT189" s="30">
        <v>2.5</v>
      </c>
      <c r="AU189" s="30">
        <v>0.6875</v>
      </c>
      <c r="AV189" s="30">
        <v>0.875</v>
      </c>
      <c r="AW189" s="30">
        <v>0.30851063829787229</v>
      </c>
      <c r="AX189" s="30">
        <v>0.42553191489361702</v>
      </c>
      <c r="AY189" s="30">
        <v>0.1170212765957447</v>
      </c>
      <c r="AZ189" s="30">
        <v>0.14893617021276601</v>
      </c>
      <c r="BA189" s="27">
        <v>0.95</v>
      </c>
      <c r="BB189" s="27">
        <v>3.44</v>
      </c>
      <c r="BC189" s="27">
        <v>2.4900000000000002</v>
      </c>
      <c r="BD189" s="27">
        <v>2.7</v>
      </c>
    </row>
    <row r="190" spans="1:56" x14ac:dyDescent="0.3">
      <c r="A190" s="2" t="s">
        <v>162</v>
      </c>
      <c r="B190" s="19" t="s">
        <v>806</v>
      </c>
      <c r="C190" s="15"/>
      <c r="D190" s="2" t="s">
        <v>891</v>
      </c>
      <c r="E190" s="2">
        <v>4</v>
      </c>
      <c r="F190" s="2">
        <v>3.74</v>
      </c>
      <c r="G190" s="2" t="s">
        <v>156</v>
      </c>
      <c r="H190" s="11">
        <v>-1</v>
      </c>
      <c r="I190">
        <v>-1</v>
      </c>
      <c r="J190" s="2"/>
      <c r="K190">
        <v>2.773333333333333</v>
      </c>
      <c r="L190">
        <v>6.4062483499900669</v>
      </c>
      <c r="M190" s="2"/>
      <c r="N190" s="2"/>
      <c r="O190" s="25">
        <v>0</v>
      </c>
      <c r="P190" s="2"/>
      <c r="Q190" s="2"/>
      <c r="R190" s="2">
        <v>33.24</v>
      </c>
      <c r="S190" s="2"/>
      <c r="T190" s="25">
        <v>0</v>
      </c>
      <c r="U190" s="25"/>
      <c r="V190" s="25"/>
      <c r="W190" s="2">
        <v>1</v>
      </c>
      <c r="X190" s="2"/>
      <c r="Y190" s="2"/>
      <c r="Z190" s="2"/>
      <c r="AA190" s="2"/>
      <c r="AB190" s="2">
        <v>1</v>
      </c>
      <c r="AC190" s="2"/>
      <c r="AD190" s="2"/>
      <c r="AE190" s="2"/>
      <c r="AF190" s="2"/>
      <c r="AG190" s="2"/>
      <c r="AH190" s="2">
        <v>1</v>
      </c>
      <c r="AI190" s="2"/>
      <c r="AJ190" s="2"/>
      <c r="AK190" s="2"/>
      <c r="AP190">
        <v>20</v>
      </c>
      <c r="AQ190" s="23">
        <v>0</v>
      </c>
      <c r="AR190" s="23"/>
      <c r="AS190" s="30">
        <v>1.8666666666666669</v>
      </c>
      <c r="AT190" s="30">
        <v>2.666666666666667</v>
      </c>
      <c r="AU190" s="30">
        <v>0.46666666666666667</v>
      </c>
      <c r="AV190" s="30">
        <v>0.93333333333333335</v>
      </c>
      <c r="AW190" s="30">
        <v>0.3146067415730337</v>
      </c>
      <c r="AX190" s="30">
        <v>0.44943820224719089</v>
      </c>
      <c r="AY190" s="30">
        <v>7.8651685393258425E-2</v>
      </c>
      <c r="AZ190" s="30">
        <v>0.15730337078651679</v>
      </c>
      <c r="BA190" s="27">
        <v>0.95</v>
      </c>
      <c r="BB190" s="27">
        <v>3.44</v>
      </c>
      <c r="BC190" s="27">
        <v>2.4900000000000002</v>
      </c>
      <c r="BD190" s="27">
        <v>2.773333333333333</v>
      </c>
    </row>
    <row r="191" spans="1:56" x14ac:dyDescent="0.3">
      <c r="A191" s="2" t="s">
        <v>163</v>
      </c>
      <c r="B191" s="19" t="s">
        <v>807</v>
      </c>
      <c r="C191" s="15"/>
      <c r="D191" s="2" t="s">
        <v>891</v>
      </c>
      <c r="E191" s="2">
        <v>4</v>
      </c>
      <c r="F191" s="2">
        <v>3.78</v>
      </c>
      <c r="G191" s="2" t="s">
        <v>156</v>
      </c>
      <c r="H191" s="11">
        <v>-1</v>
      </c>
      <c r="I191">
        <v>-1</v>
      </c>
      <c r="J191" s="2"/>
      <c r="K191">
        <v>2.6937500000000001</v>
      </c>
      <c r="L191">
        <v>6.2518794218656879</v>
      </c>
      <c r="M191" s="2"/>
      <c r="N191" s="2"/>
      <c r="O191" s="25">
        <v>0</v>
      </c>
      <c r="P191" s="2"/>
      <c r="Q191" s="2"/>
      <c r="R191" s="2">
        <v>33</v>
      </c>
      <c r="S191" s="2"/>
      <c r="T191" s="25">
        <v>0</v>
      </c>
      <c r="U191" s="25"/>
      <c r="V191" s="25"/>
      <c r="W191" s="2">
        <v>1</v>
      </c>
      <c r="X191" s="2"/>
      <c r="Y191" s="2"/>
      <c r="Z191" s="2"/>
      <c r="AA191" s="2"/>
      <c r="AB191" s="2">
        <v>1</v>
      </c>
      <c r="AC191" s="2"/>
      <c r="AD191" s="2"/>
      <c r="AE191" s="2"/>
      <c r="AF191" s="2"/>
      <c r="AG191" s="2"/>
      <c r="AH191" s="2">
        <v>1</v>
      </c>
      <c r="AI191" s="2"/>
      <c r="AJ191" s="2"/>
      <c r="AK191" s="2"/>
      <c r="AP191">
        <v>20</v>
      </c>
      <c r="AQ191" s="23">
        <v>0</v>
      </c>
      <c r="AR191" s="23"/>
      <c r="AS191" s="30">
        <v>1.875</v>
      </c>
      <c r="AT191" s="30">
        <v>2.5</v>
      </c>
      <c r="AU191" s="30">
        <v>0.625</v>
      </c>
      <c r="AV191" s="30">
        <v>1.75</v>
      </c>
      <c r="AW191" s="30">
        <v>0.27777777777777779</v>
      </c>
      <c r="AX191" s="30">
        <v>0.37037037037037029</v>
      </c>
      <c r="AY191" s="30">
        <v>9.2592592592592587E-2</v>
      </c>
      <c r="AZ191" s="30">
        <v>0.25925925925925919</v>
      </c>
      <c r="BA191" s="27">
        <v>0.95</v>
      </c>
      <c r="BB191" s="27">
        <v>3.44</v>
      </c>
      <c r="BC191" s="27">
        <v>2.4900000000000002</v>
      </c>
      <c r="BD191" s="27">
        <v>2.6937500000000001</v>
      </c>
    </row>
    <row r="192" spans="1:56" x14ac:dyDescent="0.3">
      <c r="A192" s="2" t="s">
        <v>164</v>
      </c>
      <c r="B192" s="19" t="s">
        <v>808</v>
      </c>
      <c r="C192" s="15"/>
      <c r="D192" s="2" t="s">
        <v>891</v>
      </c>
      <c r="E192" s="2">
        <v>4</v>
      </c>
      <c r="F192" s="2">
        <v>3.99</v>
      </c>
      <c r="G192" s="2" t="s">
        <v>156</v>
      </c>
      <c r="H192" s="11">
        <v>-1</v>
      </c>
      <c r="I192">
        <v>-1</v>
      </c>
      <c r="J192" s="2"/>
      <c r="K192">
        <v>2.6875</v>
      </c>
      <c r="L192">
        <v>6.2580179843656882</v>
      </c>
      <c r="M192" s="2"/>
      <c r="N192" s="2"/>
      <c r="O192" s="25">
        <v>0</v>
      </c>
      <c r="P192" s="2"/>
      <c r="Q192" s="2"/>
      <c r="R192" s="2">
        <v>29.18</v>
      </c>
      <c r="S192" s="2"/>
      <c r="T192" s="25">
        <v>0</v>
      </c>
      <c r="U192" s="25"/>
      <c r="V192" s="25"/>
      <c r="W192" s="2">
        <v>1</v>
      </c>
      <c r="X192" s="2"/>
      <c r="Y192" s="2"/>
      <c r="Z192" s="2"/>
      <c r="AA192" s="2"/>
      <c r="AB192" s="2">
        <v>1</v>
      </c>
      <c r="AC192" s="2"/>
      <c r="AD192" s="2"/>
      <c r="AE192" s="2"/>
      <c r="AF192" s="2"/>
      <c r="AG192" s="2"/>
      <c r="AH192" s="2">
        <v>1</v>
      </c>
      <c r="AI192" s="2"/>
      <c r="AJ192" s="2"/>
      <c r="AK192" s="2"/>
      <c r="AP192">
        <v>20</v>
      </c>
      <c r="AQ192" s="23">
        <v>0</v>
      </c>
      <c r="AR192" s="23"/>
      <c r="AS192" s="30">
        <v>1.9375</v>
      </c>
      <c r="AT192" s="30">
        <v>2.5</v>
      </c>
      <c r="AU192" s="30">
        <v>0.5625</v>
      </c>
      <c r="AV192" s="30">
        <v>2.625</v>
      </c>
      <c r="AW192" s="30">
        <v>0.25409836065573771</v>
      </c>
      <c r="AX192" s="30">
        <v>0.32786885245901642</v>
      </c>
      <c r="AY192" s="30">
        <v>7.3770491803278687E-2</v>
      </c>
      <c r="AZ192" s="30">
        <v>0.34426229508196721</v>
      </c>
      <c r="BA192" s="27">
        <v>0.95</v>
      </c>
      <c r="BB192" s="27">
        <v>3.44</v>
      </c>
      <c r="BC192" s="27">
        <v>2.4900000000000002</v>
      </c>
      <c r="BD192" s="27">
        <v>2.6875</v>
      </c>
    </row>
    <row r="193" spans="1:56" x14ac:dyDescent="0.3">
      <c r="A193" s="2" t="s">
        <v>4</v>
      </c>
      <c r="B193" s="15" t="s">
        <v>713</v>
      </c>
      <c r="C193" s="15"/>
      <c r="D193" s="2"/>
      <c r="E193" s="2"/>
      <c r="F193" s="2">
        <v>3.5</v>
      </c>
      <c r="G193" s="2" t="s">
        <v>165</v>
      </c>
      <c r="H193" s="11" t="s">
        <v>551</v>
      </c>
      <c r="I193" t="s">
        <v>633</v>
      </c>
      <c r="J193" s="2"/>
      <c r="K193">
        <v>2.6262500000000002</v>
      </c>
      <c r="L193">
        <v>5.96680968125</v>
      </c>
      <c r="M193" s="2"/>
      <c r="N193" s="2"/>
      <c r="O193" s="25">
        <v>4</v>
      </c>
      <c r="P193" s="2"/>
      <c r="Q193" s="2"/>
      <c r="R193" s="2"/>
      <c r="S193" s="2"/>
      <c r="T193" s="25">
        <v>7.8084429999999996</v>
      </c>
      <c r="U193" s="25">
        <v>7.8548809999999998</v>
      </c>
      <c r="V193" s="25">
        <v>15.19056011</v>
      </c>
      <c r="W193" s="2">
        <v>1</v>
      </c>
      <c r="X193" s="2"/>
      <c r="Y193" s="2"/>
      <c r="Z193" s="2"/>
      <c r="AA193" s="2"/>
      <c r="AB193" s="2">
        <v>1</v>
      </c>
      <c r="AC193" s="2"/>
      <c r="AD193" s="2"/>
      <c r="AE193" s="2"/>
      <c r="AF193" s="2"/>
      <c r="AG193" s="2">
        <v>1</v>
      </c>
      <c r="AH193" s="2"/>
      <c r="AI193" s="2"/>
      <c r="AJ193" s="2"/>
      <c r="AK193" s="2">
        <v>1</v>
      </c>
      <c r="AP193">
        <v>20</v>
      </c>
      <c r="AQ193" s="23">
        <v>924.74694800021894</v>
      </c>
      <c r="AR193" s="23">
        <v>8.6510153045653584E-2</v>
      </c>
      <c r="AS193" s="30">
        <v>1.75</v>
      </c>
      <c r="AT193" s="30">
        <v>2.5</v>
      </c>
      <c r="AU193" s="30">
        <v>0.75</v>
      </c>
      <c r="AV193" s="30">
        <v>0</v>
      </c>
      <c r="AW193" s="30">
        <v>0.35</v>
      </c>
      <c r="AX193" s="30">
        <v>0.5</v>
      </c>
      <c r="AY193" s="30">
        <v>0.15</v>
      </c>
      <c r="AZ193" s="30">
        <v>0</v>
      </c>
      <c r="BA193" s="27">
        <v>0.82</v>
      </c>
      <c r="BB193" s="27">
        <v>3.44</v>
      </c>
      <c r="BC193" s="27">
        <v>2.62</v>
      </c>
      <c r="BD193" s="27">
        <v>2.6262500000000002</v>
      </c>
    </row>
    <row r="194" spans="1:56" x14ac:dyDescent="0.3">
      <c r="A194" s="2" t="s">
        <v>167</v>
      </c>
      <c r="B194" s="15" t="s">
        <v>809</v>
      </c>
      <c r="C194" s="15"/>
      <c r="D194" s="2"/>
      <c r="E194" s="2"/>
      <c r="F194" s="2">
        <v>2.84</v>
      </c>
      <c r="G194" s="2" t="s">
        <v>166</v>
      </c>
      <c r="H194" s="11">
        <v>-1</v>
      </c>
      <c r="I194">
        <v>-1</v>
      </c>
      <c r="J194" s="2"/>
      <c r="K194">
        <v>2.6033333333333331</v>
      </c>
      <c r="L194">
        <v>5.9143459586666669</v>
      </c>
      <c r="M194" s="2"/>
      <c r="N194" s="2"/>
      <c r="O194" s="25">
        <v>0</v>
      </c>
      <c r="P194" s="2">
        <v>3.96</v>
      </c>
      <c r="Q194" s="2">
        <v>3.96</v>
      </c>
      <c r="R194" s="2">
        <v>3.96</v>
      </c>
      <c r="S194" s="2"/>
      <c r="T194" s="25">
        <v>0</v>
      </c>
      <c r="U194" s="25"/>
      <c r="V194" s="25"/>
      <c r="W194" s="2"/>
      <c r="X194" s="2"/>
      <c r="Y194" s="2"/>
      <c r="Z194" s="2"/>
      <c r="AA194" s="2">
        <v>1.3</v>
      </c>
      <c r="AB194" s="2"/>
      <c r="AC194" s="2"/>
      <c r="AD194" s="2"/>
      <c r="AE194" s="2"/>
      <c r="AF194" s="2">
        <v>1</v>
      </c>
      <c r="AG194" s="2">
        <v>1</v>
      </c>
      <c r="AH194" s="2">
        <v>1</v>
      </c>
      <c r="AI194" s="2"/>
      <c r="AJ194" s="2"/>
      <c r="AK194" s="2"/>
      <c r="AP194">
        <v>18</v>
      </c>
      <c r="AQ194" s="23">
        <v>0</v>
      </c>
      <c r="AR194" s="23"/>
      <c r="AS194" s="30">
        <v>1.8</v>
      </c>
      <c r="AT194" s="30">
        <v>2.4</v>
      </c>
      <c r="AU194" s="30">
        <v>1.1333333333333331</v>
      </c>
      <c r="AV194" s="30">
        <v>0</v>
      </c>
      <c r="AW194" s="30">
        <v>0.33750000000000002</v>
      </c>
      <c r="AX194" s="30">
        <v>0.45</v>
      </c>
      <c r="AY194" s="30">
        <v>0.21249999999999999</v>
      </c>
      <c r="AZ194" s="30">
        <v>0</v>
      </c>
      <c r="BA194" s="27">
        <v>0.93</v>
      </c>
      <c r="BB194" s="27">
        <v>3.44</v>
      </c>
      <c r="BC194" s="27">
        <v>2.5099999999999998</v>
      </c>
      <c r="BD194" s="27">
        <v>2.6033333333333331</v>
      </c>
    </row>
    <row r="195" spans="1:56" x14ac:dyDescent="0.3">
      <c r="A195" s="2" t="s">
        <v>168</v>
      </c>
      <c r="B195" s="15" t="s">
        <v>810</v>
      </c>
      <c r="C195" s="15"/>
      <c r="D195" s="2"/>
      <c r="E195" s="2"/>
      <c r="F195" s="2">
        <v>3.48</v>
      </c>
      <c r="G195" s="2" t="s">
        <v>166</v>
      </c>
      <c r="H195" s="11">
        <v>-1</v>
      </c>
      <c r="I195">
        <v>-1</v>
      </c>
      <c r="J195" s="2"/>
      <c r="K195">
        <v>2.5939999999999999</v>
      </c>
      <c r="L195">
        <v>5.870297050914334</v>
      </c>
      <c r="M195" s="2"/>
      <c r="N195" s="2"/>
      <c r="O195" s="25">
        <v>0</v>
      </c>
      <c r="P195" s="2">
        <v>3.97</v>
      </c>
      <c r="Q195" s="2">
        <v>3.97</v>
      </c>
      <c r="R195" s="2">
        <v>22.5</v>
      </c>
      <c r="S195" s="2"/>
      <c r="T195" s="25">
        <v>0</v>
      </c>
      <c r="U195" s="25"/>
      <c r="V195" s="25"/>
      <c r="W195" s="2"/>
      <c r="X195" s="2"/>
      <c r="Y195" s="2">
        <v>3</v>
      </c>
      <c r="Z195" s="2"/>
      <c r="AA195" s="2">
        <v>6.1</v>
      </c>
      <c r="AB195" s="2"/>
      <c r="AC195" s="2"/>
      <c r="AD195" s="2"/>
      <c r="AE195" s="2"/>
      <c r="AF195" s="2">
        <v>1</v>
      </c>
      <c r="AG195" s="2">
        <v>1</v>
      </c>
      <c r="AH195" s="2">
        <v>1</v>
      </c>
      <c r="AI195" s="2"/>
      <c r="AJ195" s="2"/>
      <c r="AK195" s="2"/>
      <c r="AP195">
        <v>18</v>
      </c>
      <c r="AQ195" s="23">
        <v>0</v>
      </c>
      <c r="AR195" s="23"/>
      <c r="AS195" s="30">
        <v>1.8</v>
      </c>
      <c r="AT195" s="30">
        <v>2.4</v>
      </c>
      <c r="AU195" s="30">
        <v>1.1333333333333331</v>
      </c>
      <c r="AV195" s="30">
        <v>0</v>
      </c>
      <c r="AW195" s="30">
        <v>0.33750000000000002</v>
      </c>
      <c r="AX195" s="30">
        <v>0.45</v>
      </c>
      <c r="AY195" s="30">
        <v>0.21249999999999999</v>
      </c>
      <c r="AZ195" s="30">
        <v>0</v>
      </c>
      <c r="BA195" s="27">
        <v>0.79</v>
      </c>
      <c r="BB195" s="27">
        <v>3.44</v>
      </c>
      <c r="BC195" s="27">
        <v>2.65</v>
      </c>
      <c r="BD195" s="27">
        <v>2.5939999999999999</v>
      </c>
    </row>
    <row r="196" spans="1:56" x14ac:dyDescent="0.3">
      <c r="A196" s="2" t="s">
        <v>169</v>
      </c>
      <c r="B196" s="15" t="s">
        <v>811</v>
      </c>
      <c r="C196" s="15"/>
      <c r="D196" s="2"/>
      <c r="E196" s="2"/>
      <c r="F196" s="2">
        <v>3.49</v>
      </c>
      <c r="G196" s="2" t="s">
        <v>166</v>
      </c>
      <c r="H196" s="11">
        <v>-1</v>
      </c>
      <c r="I196">
        <v>-1</v>
      </c>
      <c r="J196" s="2"/>
      <c r="K196">
        <v>2.6880000000000002</v>
      </c>
      <c r="L196">
        <v>6.2032136049900668</v>
      </c>
      <c r="M196" s="2"/>
      <c r="N196" s="2"/>
      <c r="O196" s="25">
        <v>0</v>
      </c>
      <c r="P196" s="2"/>
      <c r="Q196" s="2"/>
      <c r="R196" s="2"/>
      <c r="S196" s="2"/>
      <c r="T196" s="25">
        <v>0</v>
      </c>
      <c r="U196" s="25"/>
      <c r="V196" s="25"/>
      <c r="W196" s="2"/>
      <c r="X196" s="2"/>
      <c r="Y196" s="2"/>
      <c r="Z196" s="2"/>
      <c r="AA196" s="2">
        <v>26.7</v>
      </c>
      <c r="AB196" s="2"/>
      <c r="AC196" s="2"/>
      <c r="AD196" s="2"/>
      <c r="AE196" s="2"/>
      <c r="AF196" s="2">
        <v>1</v>
      </c>
      <c r="AG196" s="2">
        <v>1</v>
      </c>
      <c r="AH196" s="2">
        <v>1</v>
      </c>
      <c r="AI196" s="2"/>
      <c r="AJ196" s="2"/>
      <c r="AK196" s="2"/>
      <c r="AP196">
        <v>18</v>
      </c>
      <c r="AQ196" s="23">
        <v>0</v>
      </c>
      <c r="AR196" s="23"/>
      <c r="AS196" s="30">
        <v>1.8</v>
      </c>
      <c r="AT196" s="30">
        <v>2.4</v>
      </c>
      <c r="AU196" s="30">
        <v>1.1333333333333331</v>
      </c>
      <c r="AV196" s="30">
        <v>0</v>
      </c>
      <c r="AW196" s="30">
        <v>0.33750000000000002</v>
      </c>
      <c r="AX196" s="30">
        <v>0.45</v>
      </c>
      <c r="AY196" s="30">
        <v>0.21249999999999999</v>
      </c>
      <c r="AZ196" s="30">
        <v>0</v>
      </c>
      <c r="BA196" s="27">
        <v>0.95</v>
      </c>
      <c r="BB196" s="27">
        <v>3.44</v>
      </c>
      <c r="BC196" s="27">
        <v>2.4900000000000002</v>
      </c>
      <c r="BD196" s="27">
        <v>2.6880000000000011</v>
      </c>
    </row>
    <row r="197" spans="1:56" x14ac:dyDescent="0.3">
      <c r="A197" s="2" t="s">
        <v>171</v>
      </c>
      <c r="B197" s="15" t="s">
        <v>812</v>
      </c>
      <c r="C197" s="15"/>
      <c r="D197" s="2"/>
      <c r="E197" s="2"/>
      <c r="F197" s="2">
        <v>3.75</v>
      </c>
      <c r="G197" s="2" t="s">
        <v>170</v>
      </c>
      <c r="H197" s="11">
        <v>-1</v>
      </c>
      <c r="I197">
        <v>-1</v>
      </c>
      <c r="J197" s="2"/>
      <c r="K197">
        <v>2.7124999999999999</v>
      </c>
      <c r="L197">
        <v>6.264025610615688</v>
      </c>
      <c r="M197" s="2"/>
      <c r="N197" s="2"/>
      <c r="O197" s="25">
        <v>0</v>
      </c>
      <c r="P197" s="2"/>
      <c r="Q197" s="2"/>
      <c r="R197" s="2">
        <v>29</v>
      </c>
      <c r="T197" s="25">
        <v>0</v>
      </c>
      <c r="U197" s="25"/>
      <c r="V197" s="25"/>
      <c r="W197" s="2">
        <v>1</v>
      </c>
      <c r="X197" s="2"/>
      <c r="Y197" s="2">
        <v>3</v>
      </c>
      <c r="Z197" s="2"/>
      <c r="AA197" s="2">
        <v>2.83</v>
      </c>
      <c r="AB197" s="2">
        <v>1</v>
      </c>
      <c r="AC197" s="2"/>
      <c r="AD197" s="2"/>
      <c r="AE197" s="2"/>
      <c r="AF197" s="2"/>
      <c r="AG197" s="2"/>
      <c r="AH197" s="2"/>
      <c r="AI197" s="2"/>
      <c r="AJ197" s="2"/>
      <c r="AK197" s="2"/>
      <c r="AP197">
        <v>40</v>
      </c>
      <c r="AQ197" s="23">
        <v>0</v>
      </c>
      <c r="AR197" s="23"/>
      <c r="AS197" s="30">
        <v>1.75</v>
      </c>
      <c r="AT197" s="30">
        <v>2.5</v>
      </c>
      <c r="AU197" s="30">
        <v>0.75</v>
      </c>
      <c r="AV197" s="30">
        <v>0</v>
      </c>
      <c r="AW197" s="30">
        <v>0.35</v>
      </c>
      <c r="AX197" s="30">
        <v>0.5</v>
      </c>
      <c r="AY197" s="30">
        <v>0.15</v>
      </c>
      <c r="AZ197" s="30">
        <v>0</v>
      </c>
      <c r="BA197" s="27">
        <v>1</v>
      </c>
      <c r="BB197" s="27">
        <v>3.44</v>
      </c>
      <c r="BC197" s="27">
        <v>2.44</v>
      </c>
      <c r="BD197" s="27">
        <v>2.7124999999999999</v>
      </c>
    </row>
    <row r="198" spans="1:56" x14ac:dyDescent="0.3">
      <c r="A198" s="2" t="s">
        <v>172</v>
      </c>
      <c r="B198" s="15" t="s">
        <v>813</v>
      </c>
      <c r="C198" s="15"/>
      <c r="D198" s="2"/>
      <c r="E198" s="2"/>
      <c r="F198" s="2">
        <v>3.86</v>
      </c>
      <c r="G198" s="2" t="s">
        <v>170</v>
      </c>
      <c r="H198" s="11">
        <v>-1</v>
      </c>
      <c r="I198">
        <v>-1</v>
      </c>
      <c r="J198" s="2"/>
      <c r="K198">
        <v>2.7062499999999998</v>
      </c>
      <c r="L198">
        <v>6.2701641731156874</v>
      </c>
      <c r="M198" s="2"/>
      <c r="N198" s="2"/>
      <c r="O198" s="25">
        <v>0</v>
      </c>
      <c r="P198" s="2"/>
      <c r="Q198" s="2"/>
      <c r="R198" s="2">
        <v>31.24</v>
      </c>
      <c r="S198" s="2"/>
      <c r="T198" s="25">
        <v>0</v>
      </c>
      <c r="U198" s="25"/>
      <c r="V198" s="25"/>
      <c r="W198" s="2">
        <v>1</v>
      </c>
      <c r="X198" s="2"/>
      <c r="Y198" s="2">
        <v>3</v>
      </c>
      <c r="Z198" s="2"/>
      <c r="AA198" s="2">
        <v>6.46</v>
      </c>
      <c r="AB198" s="2">
        <v>1</v>
      </c>
      <c r="AC198" s="2"/>
      <c r="AD198" s="2"/>
      <c r="AE198" s="2"/>
      <c r="AF198" s="2"/>
      <c r="AG198" s="2"/>
      <c r="AH198" s="2"/>
      <c r="AI198" s="2"/>
      <c r="AJ198" s="2"/>
      <c r="AK198" s="2"/>
      <c r="AP198">
        <v>40</v>
      </c>
      <c r="AQ198" s="23">
        <v>0</v>
      </c>
      <c r="AR198" s="23"/>
      <c r="AS198" s="30">
        <v>1.8125</v>
      </c>
      <c r="AT198" s="30">
        <v>2.5</v>
      </c>
      <c r="AU198" s="30">
        <v>0.6875</v>
      </c>
      <c r="AV198" s="30">
        <v>0.875</v>
      </c>
      <c r="AW198" s="30">
        <v>0.30851063829787229</v>
      </c>
      <c r="AX198" s="30">
        <v>0.42553191489361702</v>
      </c>
      <c r="AY198" s="30">
        <v>0.1170212765957447</v>
      </c>
      <c r="AZ198" s="30">
        <v>0.14893617021276601</v>
      </c>
      <c r="BA198" s="27">
        <v>1</v>
      </c>
      <c r="BB198" s="27">
        <v>3.44</v>
      </c>
      <c r="BC198" s="27">
        <v>2.44</v>
      </c>
      <c r="BD198" s="27">
        <v>2.7062499999999998</v>
      </c>
    </row>
    <row r="199" spans="1:56" x14ac:dyDescent="0.3">
      <c r="A199" s="2" t="s">
        <v>173</v>
      </c>
      <c r="B199" s="15" t="s">
        <v>814</v>
      </c>
      <c r="C199" s="15"/>
      <c r="D199" s="2"/>
      <c r="E199" s="2"/>
      <c r="F199" s="2">
        <v>4.01</v>
      </c>
      <c r="G199" s="2" t="s">
        <v>170</v>
      </c>
      <c r="H199" s="11">
        <v>-1</v>
      </c>
      <c r="I199">
        <v>-1</v>
      </c>
      <c r="J199" s="2"/>
      <c r="K199">
        <v>2.703125</v>
      </c>
      <c r="L199">
        <v>6.2732334543656876</v>
      </c>
      <c r="M199" s="2"/>
      <c r="N199" s="2"/>
      <c r="O199" s="25">
        <v>0</v>
      </c>
      <c r="P199" s="2"/>
      <c r="Q199" s="2"/>
      <c r="R199" s="2">
        <v>31.54</v>
      </c>
      <c r="S199" s="2"/>
      <c r="T199" s="25">
        <v>0</v>
      </c>
      <c r="U199" s="25"/>
      <c r="V199" s="25"/>
      <c r="W199" s="2">
        <v>1</v>
      </c>
      <c r="X199" s="2"/>
      <c r="Y199" s="2">
        <v>3</v>
      </c>
      <c r="Z199" s="2"/>
      <c r="AA199" s="2">
        <v>6.64</v>
      </c>
      <c r="AB199" s="2">
        <v>1</v>
      </c>
      <c r="AC199" s="2"/>
      <c r="AD199" s="2"/>
      <c r="AE199" s="2"/>
      <c r="AF199" s="2"/>
      <c r="AG199" s="2"/>
      <c r="AH199" s="2"/>
      <c r="AI199" s="2"/>
      <c r="AJ199" s="2"/>
      <c r="AK199" s="2"/>
      <c r="AP199">
        <v>40</v>
      </c>
      <c r="AQ199" s="23">
        <v>0</v>
      </c>
      <c r="AR199" s="23"/>
      <c r="AS199" s="30">
        <v>1.84375</v>
      </c>
      <c r="AT199" s="30">
        <v>2.5</v>
      </c>
      <c r="AU199" s="30">
        <v>0.65625</v>
      </c>
      <c r="AV199" s="30">
        <v>1.3125</v>
      </c>
      <c r="AW199" s="30">
        <v>0.29207920792079212</v>
      </c>
      <c r="AX199" s="30">
        <v>0.39603960396039611</v>
      </c>
      <c r="AY199" s="30">
        <v>0.103960396039604</v>
      </c>
      <c r="AZ199" s="30">
        <v>0.20792079207920791</v>
      </c>
      <c r="BA199" s="27">
        <v>1</v>
      </c>
      <c r="BB199" s="27">
        <v>3.44</v>
      </c>
      <c r="BC199" s="27">
        <v>2.44</v>
      </c>
      <c r="BD199" s="27">
        <v>2.703125</v>
      </c>
    </row>
    <row r="200" spans="1:56" x14ac:dyDescent="0.3">
      <c r="A200" s="2" t="s">
        <v>174</v>
      </c>
      <c r="B200" s="15" t="s">
        <v>815</v>
      </c>
      <c r="C200" s="15"/>
      <c r="D200" s="2"/>
      <c r="E200" s="2"/>
      <c r="F200" s="2">
        <v>4.16</v>
      </c>
      <c r="G200" s="2" t="s">
        <v>170</v>
      </c>
      <c r="H200" s="11">
        <v>-1</v>
      </c>
      <c r="I200">
        <v>-1</v>
      </c>
      <c r="J200" s="2"/>
      <c r="K200">
        <v>2.7</v>
      </c>
      <c r="L200">
        <v>6.2763027356156877</v>
      </c>
      <c r="M200" s="2"/>
      <c r="N200" s="2"/>
      <c r="O200" s="25">
        <v>0</v>
      </c>
      <c r="P200" s="2"/>
      <c r="Q200" s="2"/>
      <c r="R200" s="2">
        <v>32.4</v>
      </c>
      <c r="S200" s="2"/>
      <c r="T200" s="25">
        <v>0</v>
      </c>
      <c r="U200" s="25"/>
      <c r="V200" s="25"/>
      <c r="W200" s="2">
        <v>1</v>
      </c>
      <c r="X200" s="2"/>
      <c r="Y200" s="2">
        <v>3</v>
      </c>
      <c r="Z200" s="2"/>
      <c r="AA200" s="2">
        <v>5.75</v>
      </c>
      <c r="AB200" s="2">
        <v>1</v>
      </c>
      <c r="AC200" s="2"/>
      <c r="AD200" s="2"/>
      <c r="AE200" s="2"/>
      <c r="AF200" s="2"/>
      <c r="AG200" s="2"/>
      <c r="AH200" s="2"/>
      <c r="AI200" s="2"/>
      <c r="AJ200" s="2"/>
      <c r="AK200" s="2"/>
      <c r="AP200">
        <v>40</v>
      </c>
      <c r="AQ200" s="23">
        <v>0</v>
      </c>
      <c r="AR200" s="23"/>
      <c r="AS200" s="30">
        <v>1.875</v>
      </c>
      <c r="AT200" s="30">
        <v>2.5</v>
      </c>
      <c r="AU200" s="30">
        <v>0.625</v>
      </c>
      <c r="AV200" s="30">
        <v>1.75</v>
      </c>
      <c r="AW200" s="30">
        <v>0.27777777777777779</v>
      </c>
      <c r="AX200" s="30">
        <v>0.37037037037037029</v>
      </c>
      <c r="AY200" s="30">
        <v>9.2592592592592587E-2</v>
      </c>
      <c r="AZ200" s="30">
        <v>0.25925925925925919</v>
      </c>
      <c r="BA200" s="27">
        <v>1</v>
      </c>
      <c r="BB200" s="27">
        <v>3.44</v>
      </c>
      <c r="BC200" s="27">
        <v>2.44</v>
      </c>
      <c r="BD200" s="27">
        <v>2.7</v>
      </c>
    </row>
    <row r="201" spans="1:56" x14ac:dyDescent="0.3">
      <c r="A201" s="2" t="s">
        <v>175</v>
      </c>
      <c r="B201" s="15" t="s">
        <v>816</v>
      </c>
      <c r="C201" s="15"/>
      <c r="D201" s="2"/>
      <c r="E201" s="2"/>
      <c r="F201" s="2">
        <v>4.59</v>
      </c>
      <c r="G201" s="2" t="s">
        <v>170</v>
      </c>
      <c r="H201" s="11">
        <v>-1</v>
      </c>
      <c r="I201">
        <v>-1</v>
      </c>
      <c r="J201" s="2"/>
      <c r="K201">
        <v>2.6937500000000001</v>
      </c>
      <c r="L201">
        <v>6.2824412981156881</v>
      </c>
      <c r="M201" s="2"/>
      <c r="N201" s="2"/>
      <c r="O201" s="25">
        <v>0</v>
      </c>
      <c r="P201" s="2"/>
      <c r="Q201" s="2"/>
      <c r="R201" s="2">
        <v>32.64</v>
      </c>
      <c r="S201" t="s">
        <v>507</v>
      </c>
      <c r="T201" s="25">
        <v>0</v>
      </c>
      <c r="U201" s="25"/>
      <c r="V201" s="25"/>
      <c r="W201" s="2">
        <v>1</v>
      </c>
      <c r="X201" s="2"/>
      <c r="Y201" s="2">
        <v>3</v>
      </c>
      <c r="Z201" s="2"/>
      <c r="AA201" s="2">
        <v>7.41</v>
      </c>
      <c r="AB201" s="2">
        <v>1</v>
      </c>
      <c r="AC201" s="2"/>
      <c r="AD201" s="2"/>
      <c r="AE201" s="2"/>
      <c r="AF201" s="2"/>
      <c r="AG201" s="2"/>
      <c r="AH201" s="2"/>
      <c r="AI201" s="2"/>
      <c r="AJ201" s="2"/>
      <c r="AK201" s="2"/>
      <c r="AP201">
        <v>40</v>
      </c>
      <c r="AQ201" s="23">
        <v>0</v>
      </c>
      <c r="AR201" s="23"/>
      <c r="AS201" s="30">
        <v>1.9375</v>
      </c>
      <c r="AT201" s="30">
        <v>2.5</v>
      </c>
      <c r="AU201" s="30">
        <v>0.5625</v>
      </c>
      <c r="AV201" s="30">
        <v>2.625</v>
      </c>
      <c r="AW201" s="30">
        <v>0.25409836065573771</v>
      </c>
      <c r="AX201" s="30">
        <v>0.32786885245901642</v>
      </c>
      <c r="AY201" s="30">
        <v>7.3770491803278687E-2</v>
      </c>
      <c r="AZ201" s="30">
        <v>0.34426229508196721</v>
      </c>
      <c r="BA201" s="27">
        <v>1</v>
      </c>
      <c r="BB201" s="27">
        <v>3.44</v>
      </c>
      <c r="BC201" s="27">
        <v>2.44</v>
      </c>
      <c r="BD201" s="27">
        <v>2.6937500000000001</v>
      </c>
    </row>
    <row r="202" spans="1:56" x14ac:dyDescent="0.3">
      <c r="A202" s="2" t="s">
        <v>2</v>
      </c>
      <c r="B202" s="15" t="s">
        <v>711</v>
      </c>
      <c r="C202" s="15"/>
      <c r="D202" s="2"/>
      <c r="E202" s="2"/>
      <c r="F202" s="2">
        <v>3.3</v>
      </c>
      <c r="G202" s="2" t="s">
        <v>176</v>
      </c>
      <c r="H202" s="11" t="s">
        <v>549</v>
      </c>
      <c r="I202">
        <v>-1</v>
      </c>
      <c r="J202" s="2">
        <v>1</v>
      </c>
      <c r="K202">
        <v>2.6545454545454552</v>
      </c>
      <c r="L202">
        <v>5.9865512095454543</v>
      </c>
      <c r="M202" s="2"/>
      <c r="N202" s="2"/>
      <c r="O202" s="25">
        <v>2</v>
      </c>
      <c r="P202" s="2">
        <v>5.4763999999999999</v>
      </c>
      <c r="Q202" s="2">
        <v>22.404199999999999</v>
      </c>
      <c r="R202" s="2">
        <v>5.1576000000000004</v>
      </c>
      <c r="S202" s="2" t="s">
        <v>535</v>
      </c>
      <c r="T202" s="25">
        <v>11.92921406</v>
      </c>
      <c r="U202" s="25">
        <v>11.92921406</v>
      </c>
      <c r="V202" s="25">
        <v>11.92921406</v>
      </c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P202">
        <v>14</v>
      </c>
      <c r="AQ202" s="23">
        <v>349.00875366799971</v>
      </c>
      <c r="AR202" s="23">
        <v>8.0227214090553903E-2</v>
      </c>
      <c r="AS202" s="30">
        <v>1.7272727272727271</v>
      </c>
      <c r="AT202" s="30">
        <v>2.545454545454545</v>
      </c>
      <c r="AU202" s="30">
        <v>0.81818181818181823</v>
      </c>
      <c r="AV202" s="30">
        <v>0</v>
      </c>
      <c r="AW202" s="30">
        <v>0.3392857142857143</v>
      </c>
      <c r="AX202" s="30">
        <v>0.5</v>
      </c>
      <c r="AY202" s="30">
        <v>0.1607142857142857</v>
      </c>
      <c r="AZ202" s="30">
        <v>0</v>
      </c>
      <c r="BA202" s="27">
        <v>0.82</v>
      </c>
      <c r="BB202" s="27">
        <v>3.44</v>
      </c>
      <c r="BC202" s="27">
        <v>2.62</v>
      </c>
      <c r="BD202" s="27">
        <v>2.6545454545454539</v>
      </c>
    </row>
    <row r="203" spans="1:56" x14ac:dyDescent="0.3">
      <c r="A203" s="2" t="s">
        <v>177</v>
      </c>
      <c r="B203" s="15" t="s">
        <v>817</v>
      </c>
      <c r="C203" s="15"/>
      <c r="D203" s="2"/>
      <c r="E203" s="2"/>
      <c r="F203" s="2">
        <v>2.98</v>
      </c>
      <c r="G203" s="2" t="s">
        <v>176</v>
      </c>
      <c r="H203" s="11" t="s">
        <v>603</v>
      </c>
      <c r="I203" t="s">
        <v>678</v>
      </c>
      <c r="J203" s="2">
        <v>1</v>
      </c>
      <c r="K203">
        <v>2.7554545454545449</v>
      </c>
      <c r="L203">
        <v>6.1782631499999994</v>
      </c>
      <c r="M203" s="2"/>
      <c r="N203" s="2"/>
      <c r="O203" s="25">
        <v>1</v>
      </c>
      <c r="P203" s="2">
        <v>7.7803000000000004</v>
      </c>
      <c r="Q203" s="2">
        <v>7.7803000000000004</v>
      </c>
      <c r="R203" s="2">
        <v>42.569200000000002</v>
      </c>
      <c r="S203" s="2" t="s">
        <v>536</v>
      </c>
      <c r="T203" s="25">
        <v>11.30538971</v>
      </c>
      <c r="U203" s="25">
        <v>11.30538971</v>
      </c>
      <c r="V203" s="25">
        <v>11.30538971</v>
      </c>
      <c r="W203" s="2" t="s">
        <v>537</v>
      </c>
      <c r="X203" s="2">
        <v>1</v>
      </c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P203">
        <v>14</v>
      </c>
      <c r="AQ203" s="23">
        <v>169.7295487154349</v>
      </c>
      <c r="AR203" s="23">
        <v>8.248416440128592E-2</v>
      </c>
      <c r="AS203" s="30">
        <v>1.7272727272727271</v>
      </c>
      <c r="AT203" s="30">
        <v>2.545454545454545</v>
      </c>
      <c r="AU203" s="30">
        <v>1.7272727272727271</v>
      </c>
      <c r="AV203" s="30">
        <v>0</v>
      </c>
      <c r="AW203" s="30">
        <v>0.2878787878787879</v>
      </c>
      <c r="AX203" s="30">
        <v>0.42424242424242431</v>
      </c>
      <c r="AY203" s="30">
        <v>0.2878787878787879</v>
      </c>
      <c r="AZ203" s="30">
        <v>0</v>
      </c>
      <c r="BA203" s="27">
        <v>1.1000000000000001</v>
      </c>
      <c r="BB203" s="27">
        <v>3.44</v>
      </c>
      <c r="BC203" s="27">
        <v>2.34</v>
      </c>
      <c r="BD203" s="27">
        <v>2.7554545454545449</v>
      </c>
    </row>
    <row r="204" spans="1:56" x14ac:dyDescent="0.3">
      <c r="A204" s="2" t="s">
        <v>2</v>
      </c>
      <c r="B204" s="15" t="s">
        <v>711</v>
      </c>
      <c r="C204" s="15"/>
      <c r="D204" s="2"/>
      <c r="E204" s="2"/>
      <c r="F204" s="2">
        <v>3.3</v>
      </c>
      <c r="G204" s="2" t="s">
        <v>178</v>
      </c>
      <c r="H204" s="11" t="s">
        <v>549</v>
      </c>
      <c r="I204">
        <v>-1</v>
      </c>
      <c r="J204" s="2">
        <v>1</v>
      </c>
      <c r="K204">
        <v>2.6545454545454552</v>
      </c>
      <c r="L204">
        <v>5.9865512095454543</v>
      </c>
      <c r="M204" s="2"/>
      <c r="N204" s="2"/>
      <c r="O204" s="25">
        <v>2</v>
      </c>
      <c r="P204" s="2">
        <v>5.5339999999999998</v>
      </c>
      <c r="Q204" s="2">
        <v>22.083300000000001</v>
      </c>
      <c r="R204" s="2">
        <v>5.5033000000000003</v>
      </c>
      <c r="S204" s="2" t="s">
        <v>535</v>
      </c>
      <c r="T204" s="25">
        <v>11.92921406</v>
      </c>
      <c r="U204" s="25">
        <v>11.92921406</v>
      </c>
      <c r="V204" s="25">
        <v>11.92921406</v>
      </c>
      <c r="W204" s="2">
        <v>1</v>
      </c>
      <c r="X204" s="2"/>
      <c r="Y204" s="2"/>
      <c r="Z204" s="2"/>
      <c r="AA204" s="2">
        <v>1.5</v>
      </c>
      <c r="AB204" s="1"/>
      <c r="AC204" s="2"/>
      <c r="AD204" s="2"/>
      <c r="AE204" s="2"/>
      <c r="AF204" s="2"/>
      <c r="AG204" s="2"/>
      <c r="AH204" s="2"/>
      <c r="AI204" s="2"/>
      <c r="AJ204" s="2"/>
      <c r="AK204" s="2"/>
      <c r="AP204">
        <v>14</v>
      </c>
      <c r="AQ204" s="23">
        <v>349.00875366799971</v>
      </c>
      <c r="AR204" s="23">
        <v>8.0227214090553903E-2</v>
      </c>
      <c r="AS204" s="30">
        <v>1.7272727272727271</v>
      </c>
      <c r="AT204" s="30">
        <v>2.545454545454545</v>
      </c>
      <c r="AU204" s="30">
        <v>0.81818181818181823</v>
      </c>
      <c r="AV204" s="30">
        <v>0</v>
      </c>
      <c r="AW204" s="30">
        <v>0.3392857142857143</v>
      </c>
      <c r="AX204" s="30">
        <v>0.5</v>
      </c>
      <c r="AY204" s="30">
        <v>0.1607142857142857</v>
      </c>
      <c r="AZ204" s="30">
        <v>0</v>
      </c>
      <c r="BA204" s="27">
        <v>0.82</v>
      </c>
      <c r="BB204" s="27">
        <v>3.44</v>
      </c>
      <c r="BC204" s="27">
        <v>2.62</v>
      </c>
      <c r="BD204" s="27">
        <v>2.6545454545454539</v>
      </c>
    </row>
    <row r="205" spans="1:56" x14ac:dyDescent="0.3">
      <c r="A205" s="2" t="s">
        <v>177</v>
      </c>
      <c r="B205" s="15" t="s">
        <v>817</v>
      </c>
      <c r="C205" s="15"/>
      <c r="D205" s="2"/>
      <c r="E205" s="2"/>
      <c r="F205" s="2">
        <v>2.85</v>
      </c>
      <c r="G205" s="2" t="s">
        <v>178</v>
      </c>
      <c r="H205" s="11" t="s">
        <v>603</v>
      </c>
      <c r="I205" t="s">
        <v>678</v>
      </c>
      <c r="J205" s="2">
        <v>1</v>
      </c>
      <c r="K205">
        <v>2.7554545454545449</v>
      </c>
      <c r="L205">
        <v>6.1782631499999994</v>
      </c>
      <c r="M205" s="2"/>
      <c r="N205" s="2"/>
      <c r="O205" s="25">
        <v>1</v>
      </c>
      <c r="P205" s="2">
        <v>3.9045000000000001</v>
      </c>
      <c r="Q205" s="2">
        <v>3.9045000000000001</v>
      </c>
      <c r="R205" s="2">
        <v>21.652100000000001</v>
      </c>
      <c r="S205" s="2" t="s">
        <v>536</v>
      </c>
      <c r="T205" s="25">
        <v>11.30538971</v>
      </c>
      <c r="U205" s="25">
        <v>11.30538971</v>
      </c>
      <c r="V205" s="25">
        <v>11.30538971</v>
      </c>
      <c r="W205" s="2">
        <v>1</v>
      </c>
      <c r="X205" s="2"/>
      <c r="Y205" s="2"/>
      <c r="Z205" s="2"/>
      <c r="AA205" s="2">
        <v>4.2</v>
      </c>
      <c r="AB205" s="1"/>
      <c r="AC205" s="2"/>
      <c r="AD205" s="2"/>
      <c r="AE205" s="2"/>
      <c r="AF205" s="2"/>
      <c r="AG205" s="2"/>
      <c r="AH205" s="2"/>
      <c r="AI205" s="2"/>
      <c r="AJ205" s="2"/>
      <c r="AK205" s="2"/>
      <c r="AP205">
        <v>14</v>
      </c>
      <c r="AQ205" s="23">
        <v>169.7295487154349</v>
      </c>
      <c r="AR205" s="23">
        <v>8.248416440128592E-2</v>
      </c>
      <c r="AS205" s="30">
        <v>1.7272727272727271</v>
      </c>
      <c r="AT205" s="30">
        <v>2.545454545454545</v>
      </c>
      <c r="AU205" s="30">
        <v>1.7272727272727271</v>
      </c>
      <c r="AV205" s="30">
        <v>0</v>
      </c>
      <c r="AW205" s="30">
        <v>0.2878787878787879</v>
      </c>
      <c r="AX205" s="30">
        <v>0.42424242424242431</v>
      </c>
      <c r="AY205" s="30">
        <v>0.2878787878787879</v>
      </c>
      <c r="AZ205" s="30">
        <v>0</v>
      </c>
      <c r="BA205" s="27">
        <v>1.1000000000000001</v>
      </c>
      <c r="BB205" s="27">
        <v>3.44</v>
      </c>
      <c r="BC205" s="27">
        <v>2.34</v>
      </c>
      <c r="BD205" s="27">
        <v>2.7554545454545449</v>
      </c>
    </row>
    <row r="206" spans="1:56" x14ac:dyDescent="0.3">
      <c r="A206" s="2" t="s">
        <v>5</v>
      </c>
      <c r="B206" s="15" t="s">
        <v>714</v>
      </c>
      <c r="C206" s="15"/>
      <c r="D206" s="2"/>
      <c r="E206" s="2"/>
      <c r="F206" s="2">
        <v>3.5</v>
      </c>
      <c r="G206" s="2" t="s">
        <v>178</v>
      </c>
      <c r="H206" s="11" t="s">
        <v>552</v>
      </c>
      <c r="I206" t="s">
        <v>634</v>
      </c>
      <c r="J206" s="2">
        <v>1</v>
      </c>
      <c r="K206">
        <v>2.6262500000000002</v>
      </c>
      <c r="L206">
        <v>5.9612134765624996</v>
      </c>
      <c r="M206" s="2"/>
      <c r="N206" s="2"/>
      <c r="O206" s="25">
        <v>1</v>
      </c>
      <c r="P206" s="2">
        <v>3.8650000000000002</v>
      </c>
      <c r="Q206" s="2">
        <v>3.8650000000000002</v>
      </c>
      <c r="R206" s="2">
        <v>14.974299999999999</v>
      </c>
      <c r="S206" s="2" t="s">
        <v>449</v>
      </c>
      <c r="T206" s="25">
        <v>3.9661010000000001</v>
      </c>
      <c r="U206" s="25">
        <v>3.9661010000000001</v>
      </c>
      <c r="V206" s="25">
        <v>15.283337</v>
      </c>
      <c r="W206" s="2">
        <v>1</v>
      </c>
      <c r="X206" s="2"/>
      <c r="Y206" s="2"/>
      <c r="Z206" s="2"/>
      <c r="AA206" s="2">
        <v>1.9</v>
      </c>
      <c r="AB206" s="1"/>
      <c r="AC206" s="2"/>
      <c r="AD206" s="2"/>
      <c r="AE206" s="2"/>
      <c r="AF206" s="2"/>
      <c r="AG206" s="2">
        <v>1</v>
      </c>
      <c r="AH206" s="2">
        <v>1</v>
      </c>
      <c r="AI206" s="2"/>
      <c r="AJ206" s="2">
        <v>1</v>
      </c>
      <c r="AK206" s="2"/>
      <c r="AP206">
        <v>20</v>
      </c>
      <c r="AQ206" s="23">
        <v>240.40623599981481</v>
      </c>
      <c r="AR206" s="23">
        <v>8.3192517518619641E-2</v>
      </c>
      <c r="AS206" s="30">
        <v>1.75</v>
      </c>
      <c r="AT206" s="30">
        <v>2.5</v>
      </c>
      <c r="AU206" s="30">
        <v>0.75</v>
      </c>
      <c r="AV206" s="30">
        <v>0</v>
      </c>
      <c r="AW206" s="30">
        <v>0.35</v>
      </c>
      <c r="AX206" s="30">
        <v>0.5</v>
      </c>
      <c r="AY206" s="30">
        <v>0.15</v>
      </c>
      <c r="AZ206" s="30">
        <v>0</v>
      </c>
      <c r="BA206" s="27">
        <v>0.82</v>
      </c>
      <c r="BB206" s="27">
        <v>3.44</v>
      </c>
      <c r="BC206" s="27">
        <v>2.62</v>
      </c>
      <c r="BD206" s="27">
        <v>2.6262500000000002</v>
      </c>
    </row>
    <row r="207" spans="1:56" x14ac:dyDescent="0.3">
      <c r="A207" s="2" t="s">
        <v>179</v>
      </c>
      <c r="B207" s="15" t="s">
        <v>818</v>
      </c>
      <c r="C207" s="15"/>
      <c r="D207" s="2"/>
      <c r="E207" s="2"/>
      <c r="F207" s="2">
        <v>2.65</v>
      </c>
      <c r="G207" s="2" t="s">
        <v>178</v>
      </c>
      <c r="H207" s="11">
        <v>-1</v>
      </c>
      <c r="I207">
        <v>-1</v>
      </c>
      <c r="J207" s="2">
        <v>1</v>
      </c>
      <c r="K207">
        <v>2.6956250000000002</v>
      </c>
      <c r="L207">
        <v>6.0930154356250004</v>
      </c>
      <c r="M207" s="2"/>
      <c r="N207" s="2"/>
      <c r="O207" s="25">
        <v>0</v>
      </c>
      <c r="P207" s="2"/>
      <c r="Q207" s="2"/>
      <c r="R207" s="2"/>
      <c r="S207" s="2"/>
      <c r="T207" s="25">
        <v>0</v>
      </c>
      <c r="U207" s="25"/>
      <c r="V207" s="25"/>
      <c r="W207" s="2">
        <v>1</v>
      </c>
      <c r="X207" s="2"/>
      <c r="Y207" s="2"/>
      <c r="Z207" s="2"/>
      <c r="AA207" s="2">
        <v>2.1</v>
      </c>
      <c r="AB207" s="2">
        <v>2030</v>
      </c>
      <c r="AC207" s="2"/>
      <c r="AD207" s="2"/>
      <c r="AE207" s="2"/>
      <c r="AF207" s="2"/>
      <c r="AG207" s="2">
        <v>1</v>
      </c>
      <c r="AH207" s="2">
        <v>1</v>
      </c>
      <c r="AI207" s="2"/>
      <c r="AJ207" s="2">
        <v>1</v>
      </c>
      <c r="AK207" s="2"/>
      <c r="AP207">
        <v>20</v>
      </c>
      <c r="AQ207" s="23">
        <v>0</v>
      </c>
      <c r="AR207" s="23"/>
      <c r="AS207" s="30">
        <v>1.75</v>
      </c>
      <c r="AT207" s="30">
        <v>2.5</v>
      </c>
      <c r="AU207" s="30">
        <v>1.375</v>
      </c>
      <c r="AV207" s="30">
        <v>0</v>
      </c>
      <c r="AW207" s="30">
        <v>0.31111111111111112</v>
      </c>
      <c r="AX207" s="30">
        <v>0.44444444444444442</v>
      </c>
      <c r="AY207" s="30">
        <v>0.24444444444444441</v>
      </c>
      <c r="AZ207" s="30">
        <v>0</v>
      </c>
      <c r="BA207" s="27">
        <v>1</v>
      </c>
      <c r="BB207" s="27">
        <v>3.44</v>
      </c>
      <c r="BC207" s="27">
        <v>2.44</v>
      </c>
      <c r="BD207" s="27">
        <v>2.6956250000000002</v>
      </c>
    </row>
    <row r="208" spans="1:56" x14ac:dyDescent="0.3">
      <c r="A208" s="2" t="s">
        <v>180</v>
      </c>
      <c r="B208" s="15" t="s">
        <v>819</v>
      </c>
      <c r="C208" s="15"/>
      <c r="D208" s="2"/>
      <c r="E208" s="2"/>
      <c r="F208" s="2">
        <v>3.1</v>
      </c>
      <c r="G208" s="2" t="s">
        <v>178</v>
      </c>
      <c r="H208" s="11" t="s">
        <v>604</v>
      </c>
      <c r="I208" t="s">
        <v>679</v>
      </c>
      <c r="J208" s="2">
        <v>1</v>
      </c>
      <c r="K208">
        <v>2.62</v>
      </c>
      <c r="L208">
        <v>5.9367901628125006</v>
      </c>
      <c r="M208" s="2"/>
      <c r="N208" s="2"/>
      <c r="O208" s="25">
        <v>1</v>
      </c>
      <c r="P208" s="2">
        <v>3.9007999999999998</v>
      </c>
      <c r="Q208" s="2">
        <v>3.9007999999999998</v>
      </c>
      <c r="R208" s="2">
        <v>15.317</v>
      </c>
      <c r="S208" s="2" t="s">
        <v>449</v>
      </c>
      <c r="T208" s="25">
        <v>3.9860820000000001</v>
      </c>
      <c r="U208" s="25">
        <v>3.9860820000000001</v>
      </c>
      <c r="V208" s="25">
        <v>15.440419</v>
      </c>
      <c r="W208" s="2">
        <v>1</v>
      </c>
      <c r="X208" s="2"/>
      <c r="Y208" s="2"/>
      <c r="Z208" s="2"/>
      <c r="AA208" s="2">
        <v>2.7</v>
      </c>
      <c r="AB208" s="2"/>
      <c r="AC208" s="2"/>
      <c r="AD208" s="2"/>
      <c r="AE208" s="2"/>
      <c r="AF208" s="2"/>
      <c r="AG208" s="2">
        <v>1</v>
      </c>
      <c r="AH208" s="2">
        <v>1</v>
      </c>
      <c r="AI208" s="2"/>
      <c r="AJ208" s="2">
        <v>1</v>
      </c>
      <c r="AK208" s="2"/>
      <c r="AP208">
        <v>20</v>
      </c>
      <c r="AQ208" s="23">
        <v>245.33049696160739</v>
      </c>
      <c r="AR208" s="23">
        <v>8.1522681638434333E-2</v>
      </c>
      <c r="AS208" s="30">
        <v>1.75</v>
      </c>
      <c r="AT208" s="30">
        <v>2.5</v>
      </c>
      <c r="AU208" s="30">
        <v>0.75</v>
      </c>
      <c r="AV208" s="30">
        <v>0</v>
      </c>
      <c r="AW208" s="30">
        <v>0.35</v>
      </c>
      <c r="AX208" s="30">
        <v>0.5</v>
      </c>
      <c r="AY208" s="30">
        <v>0.15</v>
      </c>
      <c r="AZ208" s="30">
        <v>0</v>
      </c>
      <c r="BA208" s="27">
        <v>0.82</v>
      </c>
      <c r="BB208" s="27">
        <v>3.44</v>
      </c>
      <c r="BC208" s="27">
        <v>2.62</v>
      </c>
      <c r="BD208" s="27">
        <v>2.62</v>
      </c>
    </row>
    <row r="209" spans="1:56" x14ac:dyDescent="0.3">
      <c r="A209" s="2" t="s">
        <v>181</v>
      </c>
      <c r="B209" s="15" t="s">
        <v>820</v>
      </c>
      <c r="C209" s="15"/>
      <c r="D209" s="2"/>
      <c r="E209" s="2"/>
      <c r="F209" s="2">
        <v>2.66</v>
      </c>
      <c r="G209" s="2" t="s">
        <v>178</v>
      </c>
      <c r="H209" s="11">
        <v>-1</v>
      </c>
      <c r="I209">
        <v>-1</v>
      </c>
      <c r="J209" s="2">
        <v>1</v>
      </c>
      <c r="K209">
        <v>2.6893750000000001</v>
      </c>
      <c r="L209">
        <v>6.0685921218750014</v>
      </c>
      <c r="M209" s="2"/>
      <c r="N209" s="2"/>
      <c r="O209" s="25">
        <v>0</v>
      </c>
      <c r="P209" s="2"/>
      <c r="Q209" s="2"/>
      <c r="R209" s="2"/>
      <c r="S209" s="2"/>
      <c r="T209" s="25">
        <v>0</v>
      </c>
      <c r="U209" s="25"/>
      <c r="V209" s="25"/>
      <c r="W209" s="2">
        <v>1</v>
      </c>
      <c r="X209" s="2"/>
      <c r="Y209" s="2"/>
      <c r="Z209" s="2"/>
      <c r="AA209" s="2">
        <v>3</v>
      </c>
      <c r="AB209" s="2">
        <v>1256</v>
      </c>
      <c r="AC209" s="2"/>
      <c r="AD209" s="2"/>
      <c r="AE209" s="2"/>
      <c r="AF209" s="2"/>
      <c r="AG209" s="2">
        <v>1</v>
      </c>
      <c r="AH209" s="2">
        <v>1</v>
      </c>
      <c r="AI209" s="2"/>
      <c r="AJ209" s="2">
        <v>1</v>
      </c>
      <c r="AK209" s="2"/>
      <c r="AP209">
        <v>20</v>
      </c>
      <c r="AQ209" s="23">
        <v>0</v>
      </c>
      <c r="AR209" s="23"/>
      <c r="AS209" s="30">
        <v>1.75</v>
      </c>
      <c r="AT209" s="30">
        <v>2.5</v>
      </c>
      <c r="AU209" s="30">
        <v>1.375</v>
      </c>
      <c r="AV209" s="30">
        <v>0</v>
      </c>
      <c r="AW209" s="30">
        <v>0.31111111111111112</v>
      </c>
      <c r="AX209" s="30">
        <v>0.44444444444444442</v>
      </c>
      <c r="AY209" s="30">
        <v>0.24444444444444441</v>
      </c>
      <c r="AZ209" s="30">
        <v>0</v>
      </c>
      <c r="BA209" s="27">
        <v>0.95</v>
      </c>
      <c r="BB209" s="27">
        <v>3.44</v>
      </c>
      <c r="BC209" s="27">
        <v>2.4900000000000002</v>
      </c>
      <c r="BD209" s="27">
        <v>2.6893750000000001</v>
      </c>
    </row>
    <row r="210" spans="1:56" x14ac:dyDescent="0.3">
      <c r="A210" s="2" t="s">
        <v>182</v>
      </c>
      <c r="B210" s="15" t="s">
        <v>821</v>
      </c>
      <c r="C210" s="15"/>
      <c r="D210" s="2"/>
      <c r="E210" s="2"/>
      <c r="F210" s="2">
        <v>3.6</v>
      </c>
      <c r="G210" s="2" t="s">
        <v>178</v>
      </c>
      <c r="H210" s="11">
        <v>-1</v>
      </c>
      <c r="I210">
        <v>-1</v>
      </c>
      <c r="J210" s="2">
        <v>1</v>
      </c>
      <c r="K210">
        <v>2.521176470588236</v>
      </c>
      <c r="L210">
        <v>5.6793405594117647</v>
      </c>
      <c r="M210" s="2"/>
      <c r="N210" s="2"/>
      <c r="O210" s="25">
        <v>0</v>
      </c>
      <c r="P210" s="2">
        <v>3.9287999999999998</v>
      </c>
      <c r="Q210" s="2">
        <v>3.9287999999999998</v>
      </c>
      <c r="R210" s="2">
        <v>30.2698</v>
      </c>
      <c r="S210" s="2" t="s">
        <v>449</v>
      </c>
      <c r="T210" s="25">
        <v>0</v>
      </c>
      <c r="U210" s="25"/>
      <c r="V210" s="25"/>
      <c r="W210" s="2">
        <v>1</v>
      </c>
      <c r="X210" s="2"/>
      <c r="Y210" s="2"/>
      <c r="Z210" s="2"/>
      <c r="AA210" s="2">
        <v>2.2999999999999998</v>
      </c>
      <c r="AB210" s="2"/>
      <c r="AC210" s="2"/>
      <c r="AD210" s="2"/>
      <c r="AE210" s="2"/>
      <c r="AF210" s="2"/>
      <c r="AG210" s="2">
        <v>1</v>
      </c>
      <c r="AH210" s="2">
        <v>1</v>
      </c>
      <c r="AI210" s="2"/>
      <c r="AJ210" s="2">
        <v>1</v>
      </c>
      <c r="AK210" s="2"/>
      <c r="AP210">
        <v>20</v>
      </c>
      <c r="AQ210" s="23">
        <v>0</v>
      </c>
      <c r="AR210" s="23"/>
      <c r="AS210" s="30">
        <v>1.882352941176471</v>
      </c>
      <c r="AT210" s="30">
        <v>2.3529411764705879</v>
      </c>
      <c r="AU210" s="30">
        <v>0.47058823529411759</v>
      </c>
      <c r="AV210" s="30">
        <v>0</v>
      </c>
      <c r="AW210" s="30">
        <v>0.4</v>
      </c>
      <c r="AX210" s="30">
        <v>0.5</v>
      </c>
      <c r="AY210" s="30">
        <v>9.9999999999999992E-2</v>
      </c>
      <c r="AZ210" s="30">
        <v>0</v>
      </c>
      <c r="BA210" s="27">
        <v>0.82</v>
      </c>
      <c r="BB210" s="27">
        <v>3.44</v>
      </c>
      <c r="BC210" s="27">
        <v>2.62</v>
      </c>
      <c r="BD210" s="27">
        <v>2.5211764705882351</v>
      </c>
    </row>
    <row r="211" spans="1:56" x14ac:dyDescent="0.3">
      <c r="A211" s="2" t="s">
        <v>183</v>
      </c>
      <c r="B211" s="15" t="s">
        <v>822</v>
      </c>
      <c r="C211" s="15"/>
      <c r="D211" s="2"/>
      <c r="E211" s="2"/>
      <c r="F211" s="2">
        <v>2.4</v>
      </c>
      <c r="G211" s="2" t="s">
        <v>178</v>
      </c>
      <c r="H211" s="11" t="s">
        <v>605</v>
      </c>
      <c r="I211" t="s">
        <v>680</v>
      </c>
      <c r="J211" s="2">
        <v>1</v>
      </c>
      <c r="K211">
        <v>2.651764705882353</v>
      </c>
      <c r="L211">
        <v>5.9274383647058819</v>
      </c>
      <c r="M211" s="2"/>
      <c r="N211" s="2"/>
      <c r="O211" s="25">
        <v>1</v>
      </c>
      <c r="P211" s="2">
        <v>3.8313999999999999</v>
      </c>
      <c r="Q211" s="2">
        <v>3.8313999999999999</v>
      </c>
      <c r="R211" s="2">
        <v>28.871400000000001</v>
      </c>
      <c r="S211" s="2" t="s">
        <v>450</v>
      </c>
      <c r="T211" s="25">
        <v>14.88329339</v>
      </c>
      <c r="U211" s="25">
        <v>14.88329339</v>
      </c>
      <c r="V211" s="25">
        <v>14.88329339</v>
      </c>
      <c r="W211" s="2">
        <v>1</v>
      </c>
      <c r="X211" s="2"/>
      <c r="Y211" s="2"/>
      <c r="Z211" s="2"/>
      <c r="AA211" s="2">
        <v>3.1</v>
      </c>
      <c r="AB211" s="2">
        <v>230</v>
      </c>
      <c r="AC211" s="2"/>
      <c r="AD211" s="2"/>
      <c r="AE211" s="2"/>
      <c r="AF211" s="2"/>
      <c r="AG211" s="2">
        <v>1</v>
      </c>
      <c r="AH211" s="2">
        <v>1</v>
      </c>
      <c r="AI211" s="2"/>
      <c r="AJ211" s="2">
        <v>1</v>
      </c>
      <c r="AK211" s="2"/>
      <c r="AP211">
        <v>20</v>
      </c>
      <c r="AQ211" s="23">
        <v>218.43262216091571</v>
      </c>
      <c r="AR211" s="23">
        <v>9.1561415150097566E-2</v>
      </c>
      <c r="AS211" s="30">
        <v>1.882352941176471</v>
      </c>
      <c r="AT211" s="30">
        <v>2.3529411764705879</v>
      </c>
      <c r="AU211" s="30">
        <v>1.6470588235294119</v>
      </c>
      <c r="AV211" s="30">
        <v>0</v>
      </c>
      <c r="AW211" s="30">
        <v>0.32</v>
      </c>
      <c r="AX211" s="30">
        <v>0.4</v>
      </c>
      <c r="AY211" s="30">
        <v>0.28000000000000003</v>
      </c>
      <c r="AZ211" s="30">
        <v>0</v>
      </c>
      <c r="BA211" s="27">
        <v>1.1000000000000001</v>
      </c>
      <c r="BB211" s="27">
        <v>3.44</v>
      </c>
      <c r="BC211" s="27">
        <v>2.34</v>
      </c>
      <c r="BD211" s="27">
        <v>2.651764705882353</v>
      </c>
    </row>
    <row r="212" spans="1:56" x14ac:dyDescent="0.3">
      <c r="A212" s="2" t="s">
        <v>177</v>
      </c>
      <c r="B212" s="19" t="s">
        <v>817</v>
      </c>
      <c r="C212" s="15"/>
      <c r="D212" s="2" t="s">
        <v>891</v>
      </c>
      <c r="E212" s="2">
        <v>1</v>
      </c>
      <c r="F212" s="2">
        <v>3.15</v>
      </c>
      <c r="G212" s="2" t="s">
        <v>178</v>
      </c>
      <c r="H212" s="11" t="s">
        <v>603</v>
      </c>
      <c r="I212" t="s">
        <v>678</v>
      </c>
      <c r="J212" s="2">
        <v>1</v>
      </c>
      <c r="K212">
        <v>2.7554545454545449</v>
      </c>
      <c r="L212">
        <v>6.1782631499999994</v>
      </c>
      <c r="M212" s="2"/>
      <c r="N212" s="2"/>
      <c r="O212" s="25">
        <v>1</v>
      </c>
      <c r="P212" s="2"/>
      <c r="Q212" s="2"/>
      <c r="R212" s="2"/>
      <c r="S212" s="2"/>
      <c r="T212" s="25">
        <v>11.30538971</v>
      </c>
      <c r="U212" s="25">
        <v>11.30538971</v>
      </c>
      <c r="V212" s="25">
        <v>11.30538971</v>
      </c>
      <c r="W212" s="2"/>
      <c r="X212" s="2"/>
      <c r="Y212" s="2"/>
      <c r="Z212" s="2"/>
      <c r="AA212" s="2"/>
      <c r="AB212" s="2">
        <v>1445</v>
      </c>
      <c r="AC212" s="2"/>
      <c r="AD212" s="2"/>
      <c r="AE212" s="2"/>
      <c r="AF212" s="2"/>
      <c r="AG212" s="2"/>
      <c r="AH212" s="2"/>
      <c r="AI212" s="2"/>
      <c r="AJ212" s="2"/>
      <c r="AK212" s="2"/>
      <c r="AP212">
        <v>14</v>
      </c>
      <c r="AQ212" s="23">
        <v>169.7295487154349</v>
      </c>
      <c r="AR212" s="23">
        <v>8.248416440128592E-2</v>
      </c>
      <c r="AS212" s="30">
        <v>1.7272727272727271</v>
      </c>
      <c r="AT212" s="30">
        <v>2.545454545454545</v>
      </c>
      <c r="AU212" s="30">
        <v>1.7272727272727271</v>
      </c>
      <c r="AV212" s="30">
        <v>0</v>
      </c>
      <c r="AW212" s="30">
        <v>0.2878787878787879</v>
      </c>
      <c r="AX212" s="30">
        <v>0.42424242424242431</v>
      </c>
      <c r="AY212" s="30">
        <v>0.2878787878787879</v>
      </c>
      <c r="AZ212" s="30">
        <v>0</v>
      </c>
      <c r="BA212" s="27">
        <v>1.1000000000000001</v>
      </c>
      <c r="BB212" s="27">
        <v>3.44</v>
      </c>
      <c r="BC212" s="27">
        <v>2.34</v>
      </c>
      <c r="BD212" s="27">
        <v>2.7554545454545449</v>
      </c>
    </row>
    <row r="213" spans="1:56" x14ac:dyDescent="0.3">
      <c r="A213" s="2" t="s">
        <v>179</v>
      </c>
      <c r="B213" s="19" t="s">
        <v>818</v>
      </c>
      <c r="C213" s="15"/>
      <c r="D213" s="2" t="s">
        <v>891</v>
      </c>
      <c r="E213" s="2">
        <v>1</v>
      </c>
      <c r="F213" s="2">
        <v>3.14</v>
      </c>
      <c r="G213" s="2" t="s">
        <v>178</v>
      </c>
      <c r="H213" s="11">
        <v>-1</v>
      </c>
      <c r="I213">
        <v>-1</v>
      </c>
      <c r="J213" s="2">
        <v>1</v>
      </c>
      <c r="K213">
        <v>2.6956250000000002</v>
      </c>
      <c r="L213">
        <v>6.0930154356250004</v>
      </c>
      <c r="M213" s="2"/>
      <c r="N213" s="2"/>
      <c r="O213" s="25">
        <v>0</v>
      </c>
      <c r="P213" s="2"/>
      <c r="Q213" s="2"/>
      <c r="R213" s="2"/>
      <c r="S213" s="2"/>
      <c r="T213" s="25">
        <v>0</v>
      </c>
      <c r="U213" s="25"/>
      <c r="V213" s="25"/>
      <c r="W213" s="2"/>
      <c r="X213" s="2"/>
      <c r="Y213" s="2"/>
      <c r="Z213" s="2"/>
      <c r="AA213" s="2"/>
      <c r="AB213" s="2">
        <v>13616</v>
      </c>
      <c r="AC213" s="2"/>
      <c r="AD213" s="2"/>
      <c r="AE213" s="2"/>
      <c r="AF213" s="2"/>
      <c r="AG213" s="2"/>
      <c r="AH213" s="2"/>
      <c r="AI213" s="2"/>
      <c r="AJ213" s="2"/>
      <c r="AK213" s="2"/>
      <c r="AP213">
        <v>20</v>
      </c>
      <c r="AQ213" s="23">
        <v>0</v>
      </c>
      <c r="AR213" s="23"/>
      <c r="AS213" s="30">
        <v>1.75</v>
      </c>
      <c r="AT213" s="30">
        <v>2.5</v>
      </c>
      <c r="AU213" s="30">
        <v>1.375</v>
      </c>
      <c r="AV213" s="30">
        <v>0</v>
      </c>
      <c r="AW213" s="30">
        <v>0.31111111111111112</v>
      </c>
      <c r="AX213" s="30">
        <v>0.44444444444444442</v>
      </c>
      <c r="AY213" s="30">
        <v>0.24444444444444441</v>
      </c>
      <c r="AZ213" s="30">
        <v>0</v>
      </c>
      <c r="BA213" s="27">
        <v>1</v>
      </c>
      <c r="BB213" s="27">
        <v>3.44</v>
      </c>
      <c r="BC213" s="27">
        <v>2.44</v>
      </c>
      <c r="BD213" s="27">
        <v>2.6956250000000002</v>
      </c>
    </row>
    <row r="214" spans="1:56" x14ac:dyDescent="0.3">
      <c r="A214" s="2" t="s">
        <v>181</v>
      </c>
      <c r="B214" s="19" t="s">
        <v>820</v>
      </c>
      <c r="C214" s="15"/>
      <c r="D214" s="2" t="s">
        <v>891</v>
      </c>
      <c r="E214" s="2">
        <v>1</v>
      </c>
      <c r="F214" s="2">
        <v>3.22</v>
      </c>
      <c r="G214" s="2" t="s">
        <v>178</v>
      </c>
      <c r="H214" s="11">
        <v>-1</v>
      </c>
      <c r="I214">
        <v>-1</v>
      </c>
      <c r="J214" s="2">
        <v>1</v>
      </c>
      <c r="K214">
        <v>2.6893750000000001</v>
      </c>
      <c r="L214">
        <v>6.0685921218750014</v>
      </c>
      <c r="M214" s="2"/>
      <c r="N214" s="2"/>
      <c r="O214" s="25">
        <v>0</v>
      </c>
      <c r="P214" s="2"/>
      <c r="Q214" s="2"/>
      <c r="R214" s="2"/>
      <c r="S214" s="2"/>
      <c r="T214" s="25">
        <v>0</v>
      </c>
      <c r="U214" s="25"/>
      <c r="V214" s="25"/>
      <c r="W214" s="2"/>
      <c r="X214" s="2"/>
      <c r="Y214" s="2"/>
      <c r="Z214" s="2"/>
      <c r="AA214" s="2"/>
      <c r="AB214" s="2">
        <v>3265</v>
      </c>
      <c r="AC214" s="2"/>
      <c r="AD214" s="2"/>
      <c r="AE214" s="2"/>
      <c r="AF214" s="2"/>
      <c r="AG214" s="2"/>
      <c r="AH214" s="2"/>
      <c r="AI214" s="2"/>
      <c r="AJ214" s="2"/>
      <c r="AK214" s="2"/>
      <c r="AP214">
        <v>20</v>
      </c>
      <c r="AQ214" s="23">
        <v>0</v>
      </c>
      <c r="AR214" s="23"/>
      <c r="AS214" s="30">
        <v>1.75</v>
      </c>
      <c r="AT214" s="30">
        <v>2.5</v>
      </c>
      <c r="AU214" s="30">
        <v>1.375</v>
      </c>
      <c r="AV214" s="30">
        <v>0</v>
      </c>
      <c r="AW214" s="30">
        <v>0.31111111111111112</v>
      </c>
      <c r="AX214" s="30">
        <v>0.44444444444444442</v>
      </c>
      <c r="AY214" s="30">
        <v>0.24444444444444441</v>
      </c>
      <c r="AZ214" s="30">
        <v>0</v>
      </c>
      <c r="BA214" s="27">
        <v>0.95</v>
      </c>
      <c r="BB214" s="27">
        <v>3.44</v>
      </c>
      <c r="BC214" s="27">
        <v>2.4900000000000002</v>
      </c>
      <c r="BD214" s="27">
        <v>2.6893750000000001</v>
      </c>
    </row>
    <row r="215" spans="1:56" x14ac:dyDescent="0.3">
      <c r="A215" s="2" t="s">
        <v>183</v>
      </c>
      <c r="B215" s="19" t="s">
        <v>822</v>
      </c>
      <c r="C215" s="15"/>
      <c r="D215" s="2" t="s">
        <v>891</v>
      </c>
      <c r="E215" s="2">
        <v>1</v>
      </c>
      <c r="F215" s="2">
        <v>3.42</v>
      </c>
      <c r="G215" s="2" t="s">
        <v>178</v>
      </c>
      <c r="H215" s="11" t="s">
        <v>605</v>
      </c>
      <c r="I215" t="s">
        <v>680</v>
      </c>
      <c r="J215" s="2">
        <v>1</v>
      </c>
      <c r="K215">
        <v>2.651764705882353</v>
      </c>
      <c r="L215">
        <v>5.9274383647058819</v>
      </c>
      <c r="M215" s="2"/>
      <c r="N215" s="2"/>
      <c r="O215" s="25">
        <v>1</v>
      </c>
      <c r="P215" s="2"/>
      <c r="Q215" s="2"/>
      <c r="R215" s="2"/>
      <c r="S215" s="2"/>
      <c r="T215" s="25">
        <v>14.88329339</v>
      </c>
      <c r="U215" s="25">
        <v>14.88329339</v>
      </c>
      <c r="V215" s="25">
        <v>14.88329339</v>
      </c>
      <c r="W215" s="2"/>
      <c r="X215" s="2"/>
      <c r="Y215" s="2"/>
      <c r="Z215" s="2"/>
      <c r="AA215" s="2"/>
      <c r="AB215" s="2">
        <v>763</v>
      </c>
      <c r="AC215" s="2"/>
      <c r="AD215" s="2"/>
      <c r="AE215" s="2"/>
      <c r="AF215" s="2"/>
      <c r="AG215" s="2"/>
      <c r="AH215" s="2"/>
      <c r="AI215" s="2"/>
      <c r="AJ215" s="2"/>
      <c r="AK215" s="2"/>
      <c r="AP215">
        <v>20</v>
      </c>
      <c r="AQ215" s="23">
        <v>218.43262216091571</v>
      </c>
      <c r="AR215" s="23">
        <v>9.1561415150097566E-2</v>
      </c>
      <c r="AS215" s="30">
        <v>1.882352941176471</v>
      </c>
      <c r="AT215" s="30">
        <v>2.3529411764705879</v>
      </c>
      <c r="AU215" s="30">
        <v>1.6470588235294119</v>
      </c>
      <c r="AV215" s="30">
        <v>0</v>
      </c>
      <c r="AW215" s="30">
        <v>0.32</v>
      </c>
      <c r="AX215" s="30">
        <v>0.4</v>
      </c>
      <c r="AY215" s="30">
        <v>0.28000000000000003</v>
      </c>
      <c r="AZ215" s="30">
        <v>0</v>
      </c>
      <c r="BA215" s="27">
        <v>1.1000000000000001</v>
      </c>
      <c r="BB215" s="27">
        <v>3.44</v>
      </c>
      <c r="BC215" s="27">
        <v>2.34</v>
      </c>
      <c r="BD215" s="27">
        <v>2.651764705882353</v>
      </c>
    </row>
    <row r="216" spans="1:56" x14ac:dyDescent="0.3">
      <c r="A216" s="2" t="s">
        <v>38</v>
      </c>
      <c r="B216" s="15" t="s">
        <v>738</v>
      </c>
      <c r="C216" s="15"/>
      <c r="D216" s="2"/>
      <c r="E216" s="2"/>
      <c r="F216" s="2">
        <v>3.9</v>
      </c>
      <c r="G216" s="2" t="s">
        <v>184</v>
      </c>
      <c r="H216" s="11" t="s">
        <v>569</v>
      </c>
      <c r="I216" t="s">
        <v>650</v>
      </c>
      <c r="J216" s="2">
        <v>1</v>
      </c>
      <c r="K216">
        <v>2.6020833333333329</v>
      </c>
      <c r="L216">
        <v>5.9098726145833336</v>
      </c>
      <c r="M216" s="2"/>
      <c r="N216" s="2"/>
      <c r="O216" s="25">
        <v>1</v>
      </c>
      <c r="P216" s="2"/>
      <c r="Q216" s="2"/>
      <c r="R216" s="2"/>
      <c r="S216" s="2"/>
      <c r="T216" s="25">
        <v>5.8532381300000003</v>
      </c>
      <c r="U216" s="25">
        <v>5.8532371599999999</v>
      </c>
      <c r="V216" s="25">
        <v>11.912811489999999</v>
      </c>
      <c r="W216" s="2"/>
      <c r="X216" s="2"/>
      <c r="Y216" s="2"/>
      <c r="Z216" s="2"/>
      <c r="AA216" s="2">
        <v>0.7</v>
      </c>
      <c r="AB216" s="2"/>
      <c r="AC216" s="2"/>
      <c r="AD216" s="2"/>
      <c r="AE216" s="2"/>
      <c r="AF216" s="2"/>
      <c r="AG216" s="2">
        <v>1</v>
      </c>
      <c r="AH216" s="2">
        <v>1</v>
      </c>
      <c r="AI216" s="2"/>
      <c r="AJ216" s="2"/>
      <c r="AK216" s="2"/>
      <c r="AP216">
        <v>30</v>
      </c>
      <c r="AQ216" s="23">
        <v>353.45760058531442</v>
      </c>
      <c r="AR216" s="23">
        <v>8.487580957467307E-2</v>
      </c>
      <c r="AS216" s="30">
        <v>1.833333333333333</v>
      </c>
      <c r="AT216" s="30">
        <v>2.5</v>
      </c>
      <c r="AU216" s="30">
        <v>0.66666666666666663</v>
      </c>
      <c r="AV216" s="30">
        <v>0</v>
      </c>
      <c r="AW216" s="30">
        <v>0.36666666666666659</v>
      </c>
      <c r="AX216" s="30">
        <v>0.5</v>
      </c>
      <c r="AY216" s="30">
        <v>0.1333333333333333</v>
      </c>
      <c r="AZ216" s="30">
        <v>0</v>
      </c>
      <c r="BA216" s="27">
        <v>0.89</v>
      </c>
      <c r="BB216" s="27">
        <v>3.44</v>
      </c>
      <c r="BC216" s="27">
        <v>2.5499999999999998</v>
      </c>
      <c r="BD216" s="27">
        <v>2.6020833333333329</v>
      </c>
    </row>
    <row r="217" spans="1:56" x14ac:dyDescent="0.3">
      <c r="A217" s="2" t="s">
        <v>48</v>
      </c>
      <c r="B217" s="15" t="s">
        <v>748</v>
      </c>
      <c r="C217" s="15"/>
      <c r="D217" s="2"/>
      <c r="E217" s="2"/>
      <c r="F217" s="2">
        <v>4.3</v>
      </c>
      <c r="G217" s="2" t="s">
        <v>185</v>
      </c>
      <c r="H217" s="11" t="s">
        <v>576</v>
      </c>
      <c r="I217" t="s">
        <v>654</v>
      </c>
      <c r="J217" s="2">
        <v>1</v>
      </c>
      <c r="K217">
        <v>2.6618181818181821</v>
      </c>
      <c r="L217">
        <v>6.0537295018181814</v>
      </c>
      <c r="M217" s="2"/>
      <c r="N217" s="2"/>
      <c r="O217" s="25">
        <v>2</v>
      </c>
      <c r="P217" s="2"/>
      <c r="Q217" s="2"/>
      <c r="R217" s="2"/>
      <c r="S217" s="2"/>
      <c r="T217" s="25">
        <v>7.4836094600000003</v>
      </c>
      <c r="U217" s="25">
        <v>7.4836094600000003</v>
      </c>
      <c r="V217" s="25">
        <v>7.4836094600000003</v>
      </c>
      <c r="W217" s="2"/>
      <c r="X217" s="2"/>
      <c r="Y217" s="2"/>
      <c r="Z217" s="2"/>
      <c r="AA217" s="2">
        <v>4.2</v>
      </c>
      <c r="AB217" s="2">
        <v>1</v>
      </c>
      <c r="AC217" s="2"/>
      <c r="AD217" s="2"/>
      <c r="AE217" s="2"/>
      <c r="AF217" s="2"/>
      <c r="AG217" s="2"/>
      <c r="AH217" s="2"/>
      <c r="AI217" s="2"/>
      <c r="AJ217" s="2"/>
      <c r="AK217" s="2"/>
      <c r="AP217">
        <v>14</v>
      </c>
      <c r="AQ217" s="23">
        <v>296.35915518228359</v>
      </c>
      <c r="AR217" s="23">
        <v>9.4479956196318104E-2</v>
      </c>
      <c r="AS217" s="30">
        <v>1.8181818181818179</v>
      </c>
      <c r="AT217" s="30">
        <v>2.545454545454545</v>
      </c>
      <c r="AU217" s="30">
        <v>0.72727272727272729</v>
      </c>
      <c r="AV217" s="30">
        <v>0</v>
      </c>
      <c r="AW217" s="30">
        <v>0.35714285714285721</v>
      </c>
      <c r="AX217" s="30">
        <v>0.5</v>
      </c>
      <c r="AY217" s="30">
        <v>0.1428571428571429</v>
      </c>
      <c r="AZ217" s="30">
        <v>0</v>
      </c>
      <c r="BA217" s="27">
        <v>1</v>
      </c>
      <c r="BB217" s="27">
        <v>3.44</v>
      </c>
      <c r="BC217" s="27">
        <v>2.44</v>
      </c>
      <c r="BD217" s="27">
        <v>2.6618181818181821</v>
      </c>
    </row>
    <row r="218" spans="1:56" x14ac:dyDescent="0.3">
      <c r="A218" s="2" t="s">
        <v>49</v>
      </c>
      <c r="B218" s="15" t="s">
        <v>749</v>
      </c>
      <c r="C218" s="15"/>
      <c r="D218" s="2"/>
      <c r="E218" s="2"/>
      <c r="F218" s="2">
        <v>4.0999999999999996</v>
      </c>
      <c r="G218" s="2" t="s">
        <v>185</v>
      </c>
      <c r="H218" s="11" t="s">
        <v>577</v>
      </c>
      <c r="I218" t="s">
        <v>655</v>
      </c>
      <c r="J218" s="2">
        <v>1</v>
      </c>
      <c r="K218">
        <v>2.6527272727272728</v>
      </c>
      <c r="L218">
        <v>6.0182046818181814</v>
      </c>
      <c r="M218" s="2"/>
      <c r="N218" s="2"/>
      <c r="O218" s="25">
        <v>8</v>
      </c>
      <c r="P218" s="2"/>
      <c r="Q218" s="2"/>
      <c r="R218" s="2"/>
      <c r="S218" s="2"/>
      <c r="T218" s="25">
        <v>5.8017180100000001</v>
      </c>
      <c r="U218" s="25">
        <v>7.9756520899999996</v>
      </c>
      <c r="V218" s="25">
        <v>27.352093400000001</v>
      </c>
      <c r="W218" s="2"/>
      <c r="X218" s="2"/>
      <c r="Y218" s="2"/>
      <c r="Z218" s="2"/>
      <c r="AA218" s="2">
        <v>5.0999999999999996</v>
      </c>
      <c r="AB218" s="2">
        <v>1</v>
      </c>
      <c r="AC218" s="2"/>
      <c r="AD218" s="2"/>
      <c r="AE218" s="2"/>
      <c r="AF218" s="2"/>
      <c r="AG218" s="2"/>
      <c r="AH218" s="2"/>
      <c r="AI218" s="2"/>
      <c r="AJ218" s="2"/>
      <c r="AK218" s="2"/>
      <c r="AP218">
        <v>14</v>
      </c>
      <c r="AQ218" s="23">
        <v>1265.6493143942739</v>
      </c>
      <c r="AR218" s="23">
        <v>8.8492127105210025E-2</v>
      </c>
      <c r="AS218" s="30">
        <v>1.8181818181818179</v>
      </c>
      <c r="AT218" s="30">
        <v>2.545454545454545</v>
      </c>
      <c r="AU218" s="30">
        <v>0.72727272727272729</v>
      </c>
      <c r="AV218" s="30">
        <v>0</v>
      </c>
      <c r="AW218" s="30">
        <v>0.35714285714285721</v>
      </c>
      <c r="AX218" s="30">
        <v>0.5</v>
      </c>
      <c r="AY218" s="30">
        <v>0.1428571428571429</v>
      </c>
      <c r="AZ218" s="30">
        <v>0</v>
      </c>
      <c r="BA218" s="27">
        <v>0.95</v>
      </c>
      <c r="BB218" s="27">
        <v>3.44</v>
      </c>
      <c r="BC218" s="27">
        <v>2.4900000000000002</v>
      </c>
      <c r="BD218" s="27">
        <v>2.6527272727272719</v>
      </c>
    </row>
    <row r="219" spans="1:56" x14ac:dyDescent="0.3">
      <c r="A219" s="2" t="s">
        <v>46</v>
      </c>
      <c r="B219" s="15" t="s">
        <v>746</v>
      </c>
      <c r="C219" s="15"/>
      <c r="D219" s="2"/>
      <c r="E219" s="2"/>
      <c r="F219" s="2">
        <v>3.2</v>
      </c>
      <c r="G219" s="2" t="s">
        <v>185</v>
      </c>
      <c r="H219" s="11" t="s">
        <v>575</v>
      </c>
      <c r="I219" t="s">
        <v>653</v>
      </c>
      <c r="J219" s="2">
        <v>1</v>
      </c>
      <c r="K219">
        <v>2.669090909090909</v>
      </c>
      <c r="L219">
        <v>5.9831974772727277</v>
      </c>
      <c r="M219" s="2"/>
      <c r="N219" s="2"/>
      <c r="O219" s="25">
        <v>2</v>
      </c>
      <c r="P219" s="2"/>
      <c r="Q219" s="2"/>
      <c r="R219" s="2"/>
      <c r="S219" s="2"/>
      <c r="T219" s="25">
        <v>7.41544296</v>
      </c>
      <c r="U219" s="25">
        <v>7.4154429599999991</v>
      </c>
      <c r="V219" s="25">
        <v>7.41544296</v>
      </c>
      <c r="W219" s="2"/>
      <c r="X219" s="2"/>
      <c r="Y219" s="2"/>
      <c r="Z219" s="2"/>
      <c r="AA219" s="2">
        <v>5.2</v>
      </c>
      <c r="AB219" s="2">
        <v>1</v>
      </c>
      <c r="AC219" s="2"/>
      <c r="AD219" s="2"/>
      <c r="AE219" s="2"/>
      <c r="AF219" s="2"/>
      <c r="AG219" s="2"/>
      <c r="AH219" s="2"/>
      <c r="AI219" s="2"/>
      <c r="AJ219" s="2"/>
      <c r="AK219" s="2"/>
      <c r="AP219">
        <v>14</v>
      </c>
      <c r="AQ219" s="23">
        <v>288.33429290182369</v>
      </c>
      <c r="AR219" s="23">
        <v>9.7109503410799117E-2</v>
      </c>
      <c r="AS219" s="30">
        <v>2</v>
      </c>
      <c r="AT219" s="30">
        <v>2.545454545454545</v>
      </c>
      <c r="AU219" s="30">
        <v>0.54545454545454541</v>
      </c>
      <c r="AV219" s="30">
        <v>0</v>
      </c>
      <c r="AW219" s="30">
        <v>0.39285714285714279</v>
      </c>
      <c r="AX219" s="30">
        <v>0.5</v>
      </c>
      <c r="AY219" s="30">
        <v>0.1071428571428571</v>
      </c>
      <c r="AZ219" s="30">
        <v>0</v>
      </c>
      <c r="BA219" s="27">
        <v>1.1000000000000001</v>
      </c>
      <c r="BB219" s="27">
        <v>3.44</v>
      </c>
      <c r="BC219" s="27">
        <v>2.34</v>
      </c>
      <c r="BD219" s="27">
        <v>2.669090909090909</v>
      </c>
    </row>
    <row r="220" spans="1:56" x14ac:dyDescent="0.3">
      <c r="A220" s="2" t="s">
        <v>47</v>
      </c>
      <c r="B220" s="15" t="s">
        <v>747</v>
      </c>
      <c r="C220" s="15"/>
      <c r="D220" s="2"/>
      <c r="E220" s="2"/>
      <c r="F220" s="2">
        <v>3.8</v>
      </c>
      <c r="G220" s="2" t="s">
        <v>185</v>
      </c>
      <c r="H220" s="11">
        <v>-1</v>
      </c>
      <c r="I220">
        <v>-1</v>
      </c>
      <c r="J220" s="2">
        <v>1</v>
      </c>
      <c r="K220">
        <v>2.6511111111111112</v>
      </c>
      <c r="L220">
        <v>5.9544359512962952</v>
      </c>
      <c r="M220" s="2"/>
      <c r="N220" s="2"/>
      <c r="O220" s="25">
        <v>0</v>
      </c>
      <c r="P220" s="2"/>
      <c r="Q220" s="2"/>
      <c r="R220" s="2"/>
      <c r="S220" s="2"/>
      <c r="T220" s="25">
        <v>0</v>
      </c>
      <c r="U220" s="25"/>
      <c r="V220" s="25"/>
      <c r="W220" s="2"/>
      <c r="X220" s="2"/>
      <c r="Y220" s="2"/>
      <c r="Z220" s="2"/>
      <c r="AA220" s="2">
        <v>4.9000000000000004</v>
      </c>
      <c r="AB220" s="2">
        <v>1</v>
      </c>
      <c r="AC220" s="2"/>
      <c r="AD220" s="2"/>
      <c r="AE220" s="2"/>
      <c r="AF220" s="2"/>
      <c r="AG220" s="2"/>
      <c r="AH220" s="2"/>
      <c r="AI220" s="2"/>
      <c r="AJ220" s="2"/>
      <c r="AK220" s="2"/>
      <c r="AP220">
        <v>34</v>
      </c>
      <c r="AQ220" s="23">
        <v>0</v>
      </c>
      <c r="AR220" s="23"/>
      <c r="AS220" s="30">
        <v>2</v>
      </c>
      <c r="AT220" s="30">
        <v>2.518518518518519</v>
      </c>
      <c r="AU220" s="30">
        <v>0.51851851851851849</v>
      </c>
      <c r="AV220" s="30">
        <v>0</v>
      </c>
      <c r="AW220" s="30">
        <v>0.39705882352941169</v>
      </c>
      <c r="AX220" s="30">
        <v>0.5</v>
      </c>
      <c r="AY220" s="30">
        <v>0.1029411764705882</v>
      </c>
      <c r="AZ220" s="30">
        <v>0</v>
      </c>
      <c r="BA220" s="27">
        <v>1</v>
      </c>
      <c r="BB220" s="27">
        <v>3.44</v>
      </c>
      <c r="BC220" s="27">
        <v>2.44</v>
      </c>
      <c r="BD220" s="27">
        <v>2.6511111111111112</v>
      </c>
    </row>
    <row r="221" spans="1:56" x14ac:dyDescent="0.3">
      <c r="A221" s="2" t="s">
        <v>8</v>
      </c>
      <c r="B221" s="15" t="s">
        <v>718</v>
      </c>
      <c r="C221" s="15"/>
      <c r="D221" s="2"/>
      <c r="E221" s="2"/>
      <c r="F221" s="2">
        <v>3.1</v>
      </c>
      <c r="G221" s="2" t="s">
        <v>185</v>
      </c>
      <c r="H221" s="11" t="s">
        <v>554</v>
      </c>
      <c r="I221" t="s">
        <v>636</v>
      </c>
      <c r="J221" s="2">
        <v>1</v>
      </c>
      <c r="K221">
        <v>2.8066666666666662</v>
      </c>
      <c r="L221">
        <v>6.1769976</v>
      </c>
      <c r="M221" s="2"/>
      <c r="N221" s="2"/>
      <c r="O221" s="25">
        <v>30</v>
      </c>
      <c r="P221" s="2"/>
      <c r="Q221" s="2"/>
      <c r="R221" s="2"/>
      <c r="S221" s="2"/>
      <c r="T221" s="25">
        <v>10.59112378</v>
      </c>
      <c r="U221" s="25">
        <v>10.784736629999999</v>
      </c>
      <c r="V221" s="25">
        <v>10.486176179999999</v>
      </c>
      <c r="W221" s="2"/>
      <c r="X221" s="2"/>
      <c r="Y221" s="2"/>
      <c r="Z221" s="2"/>
      <c r="AA221" s="2">
        <v>50</v>
      </c>
      <c r="AB221" s="2">
        <v>1</v>
      </c>
      <c r="AC221" s="2"/>
      <c r="AD221" s="2"/>
      <c r="AE221" s="2"/>
      <c r="AF221" s="2"/>
      <c r="AG221" s="2"/>
      <c r="AH221" s="2"/>
      <c r="AI221" s="2"/>
      <c r="AJ221" s="2"/>
      <c r="AK221" s="2"/>
      <c r="AP221">
        <v>4</v>
      </c>
      <c r="AQ221" s="23">
        <v>1182.741260108548</v>
      </c>
      <c r="AR221" s="23">
        <v>0.1014592151701775</v>
      </c>
      <c r="AS221" s="30">
        <v>2</v>
      </c>
      <c r="AT221" s="30">
        <v>2.666666666666667</v>
      </c>
      <c r="AU221" s="30">
        <v>0.66666666666666663</v>
      </c>
      <c r="AV221" s="30">
        <v>0</v>
      </c>
      <c r="AW221" s="30">
        <v>0.375</v>
      </c>
      <c r="AX221" s="30">
        <v>0.5</v>
      </c>
      <c r="AY221" s="30">
        <v>0.125</v>
      </c>
      <c r="AZ221" s="30">
        <v>0</v>
      </c>
      <c r="BA221" s="27">
        <v>1.54</v>
      </c>
      <c r="BB221" s="27">
        <v>3.44</v>
      </c>
      <c r="BC221" s="27">
        <v>1.9</v>
      </c>
      <c r="BD221" s="27">
        <v>2.8066666666666671</v>
      </c>
    </row>
    <row r="222" spans="1:56" x14ac:dyDescent="0.3">
      <c r="A222" s="2" t="s">
        <v>0</v>
      </c>
      <c r="B222" s="15" t="s">
        <v>709</v>
      </c>
      <c r="C222" s="15"/>
      <c r="D222" s="2"/>
      <c r="E222" s="2"/>
      <c r="F222" s="2">
        <v>3.3</v>
      </c>
      <c r="G222" s="2" t="s">
        <v>185</v>
      </c>
      <c r="H222" s="11" t="s">
        <v>547</v>
      </c>
      <c r="I222" t="s">
        <v>630</v>
      </c>
      <c r="J222" s="2">
        <v>1</v>
      </c>
      <c r="K222">
        <v>2.642962962962963</v>
      </c>
      <c r="L222">
        <v>5.9587362692592576</v>
      </c>
      <c r="M222" s="2"/>
      <c r="N222" s="2"/>
      <c r="O222" s="25">
        <v>4</v>
      </c>
      <c r="P222" s="2"/>
      <c r="Q222" s="2"/>
      <c r="R222" s="2"/>
      <c r="S222" s="2"/>
      <c r="T222" s="25">
        <v>6.6040679999999998</v>
      </c>
      <c r="U222" s="25">
        <v>7.9389519999999996</v>
      </c>
      <c r="V222" s="25">
        <v>33.703336</v>
      </c>
      <c r="W222" s="2"/>
      <c r="X222" s="2"/>
      <c r="Y222" s="2"/>
      <c r="Z222" s="2"/>
      <c r="AA222" s="2">
        <v>4.5</v>
      </c>
      <c r="AB222" s="2">
        <v>1</v>
      </c>
      <c r="AC222" s="2"/>
      <c r="AD222" s="2"/>
      <c r="AE222" s="2"/>
      <c r="AF222" s="2"/>
      <c r="AG222" s="2"/>
      <c r="AH222" s="2"/>
      <c r="AI222" s="2"/>
      <c r="AJ222" s="2"/>
      <c r="AK222" s="2"/>
      <c r="AP222">
        <v>34</v>
      </c>
      <c r="AQ222" s="23">
        <v>1767.0449718798691</v>
      </c>
      <c r="AR222" s="23">
        <v>7.6964651247849417E-2</v>
      </c>
      <c r="AS222" s="30">
        <v>1.62962962962963</v>
      </c>
      <c r="AT222" s="30">
        <v>2.518518518518519</v>
      </c>
      <c r="AU222" s="30">
        <v>0.88888888888888884</v>
      </c>
      <c r="AV222" s="30">
        <v>0</v>
      </c>
      <c r="AW222" s="30">
        <v>0.32352941176470579</v>
      </c>
      <c r="AX222" s="30">
        <v>0.5</v>
      </c>
      <c r="AY222" s="30">
        <v>0.1764705882352941</v>
      </c>
      <c r="AZ222" s="30">
        <v>0</v>
      </c>
      <c r="BA222" s="27">
        <v>0.82</v>
      </c>
      <c r="BB222" s="27">
        <v>3.44</v>
      </c>
      <c r="BC222" s="27">
        <v>2.62</v>
      </c>
      <c r="BD222" s="27">
        <v>2.642962962962963</v>
      </c>
    </row>
    <row r="223" spans="1:56" x14ac:dyDescent="0.3">
      <c r="A223" s="2" t="s">
        <v>186</v>
      </c>
      <c r="B223" s="15" t="s">
        <v>823</v>
      </c>
      <c r="C223" s="15"/>
      <c r="D223" s="2"/>
      <c r="E223" s="2"/>
      <c r="F223" s="2">
        <v>3.5</v>
      </c>
      <c r="G223" s="2" t="s">
        <v>185</v>
      </c>
      <c r="H223" s="11">
        <v>-1</v>
      </c>
      <c r="I223">
        <v>-1</v>
      </c>
      <c r="J223" s="2">
        <v>1</v>
      </c>
      <c r="K223">
        <v>2.59375</v>
      </c>
      <c r="L223">
        <v>5.9363868768750008</v>
      </c>
      <c r="M223" s="2"/>
      <c r="N223" s="2"/>
      <c r="O223" s="25">
        <v>0</v>
      </c>
      <c r="P223" s="2"/>
      <c r="Q223" s="2"/>
      <c r="R223" s="2"/>
      <c r="S223" s="2"/>
      <c r="T223" s="25">
        <v>0</v>
      </c>
      <c r="U223" s="25"/>
      <c r="V223" s="25"/>
      <c r="W223" s="2"/>
      <c r="X223" s="2"/>
      <c r="Y223" s="2"/>
      <c r="Z223" s="2"/>
      <c r="AA223" s="2">
        <v>4.2</v>
      </c>
      <c r="AB223" s="2">
        <v>1</v>
      </c>
      <c r="AC223" s="2"/>
      <c r="AD223" s="2"/>
      <c r="AE223" s="2"/>
      <c r="AF223" s="2"/>
      <c r="AG223" s="2"/>
      <c r="AH223" s="2"/>
      <c r="AI223" s="2"/>
      <c r="AJ223" s="2"/>
      <c r="AK223" s="2"/>
      <c r="AP223">
        <v>20</v>
      </c>
      <c r="AQ223" s="23">
        <v>0</v>
      </c>
      <c r="AR223" s="23"/>
      <c r="AS223" s="30">
        <v>1.9375</v>
      </c>
      <c r="AT223" s="30">
        <v>2.5</v>
      </c>
      <c r="AU223" s="30">
        <v>0.5625</v>
      </c>
      <c r="AV223" s="30">
        <v>2.625</v>
      </c>
      <c r="AW223" s="30">
        <v>0.25409836065573771</v>
      </c>
      <c r="AX223" s="30">
        <v>0.32786885245901642</v>
      </c>
      <c r="AY223" s="30">
        <v>7.3770491803278687E-2</v>
      </c>
      <c r="AZ223" s="30">
        <v>0.34426229508196721</v>
      </c>
      <c r="BA223" s="27">
        <v>0.82</v>
      </c>
      <c r="BB223" s="27">
        <v>3.44</v>
      </c>
      <c r="BC223" s="27">
        <v>2.62</v>
      </c>
      <c r="BD223" s="27">
        <v>2.59375</v>
      </c>
    </row>
    <row r="224" spans="1:56" x14ac:dyDescent="0.3">
      <c r="A224" s="2" t="s">
        <v>187</v>
      </c>
      <c r="B224" s="15" t="s">
        <v>753</v>
      </c>
      <c r="C224" s="15"/>
      <c r="D224" s="2"/>
      <c r="E224" s="2"/>
      <c r="F224" s="2">
        <v>4.55</v>
      </c>
      <c r="G224" s="2" t="s">
        <v>194</v>
      </c>
      <c r="H224" s="11" t="s">
        <v>580</v>
      </c>
      <c r="I224" t="s">
        <v>657</v>
      </c>
      <c r="J224" s="2">
        <v>1</v>
      </c>
      <c r="K224">
        <v>2.6345454545454552</v>
      </c>
      <c r="L224">
        <v>6.036062318181818</v>
      </c>
      <c r="M224" s="2"/>
      <c r="N224" s="2"/>
      <c r="O224" s="25">
        <v>2</v>
      </c>
      <c r="P224" s="2">
        <v>3.9369999999999998</v>
      </c>
      <c r="Q224" s="2">
        <v>27.198</v>
      </c>
      <c r="R224" s="2">
        <v>5.6920000000000002</v>
      </c>
      <c r="S224" s="2"/>
      <c r="T224" s="25">
        <v>13.81974189</v>
      </c>
      <c r="U224" s="25">
        <v>13.81974189</v>
      </c>
      <c r="V224" s="25">
        <v>5.7110870199999999</v>
      </c>
      <c r="W224" s="2">
        <v>1</v>
      </c>
      <c r="X224" s="2"/>
      <c r="Y224" s="2"/>
      <c r="Z224" s="2"/>
      <c r="AA224" s="2">
        <v>0.9</v>
      </c>
      <c r="AB224" s="2">
        <v>1</v>
      </c>
      <c r="AC224" s="2"/>
      <c r="AD224" s="2"/>
      <c r="AE224" s="2"/>
      <c r="AF224" s="2"/>
      <c r="AG224" s="2"/>
      <c r="AH224" s="2"/>
      <c r="AI224" s="2"/>
      <c r="AJ224" s="2"/>
      <c r="AK224" s="2"/>
      <c r="AP224">
        <v>14</v>
      </c>
      <c r="AQ224" s="23">
        <v>309.44138863753989</v>
      </c>
      <c r="AR224" s="23">
        <v>9.0485633235046756E-2</v>
      </c>
      <c r="AS224" s="30">
        <v>2</v>
      </c>
      <c r="AT224" s="30">
        <v>2.545454545454545</v>
      </c>
      <c r="AU224" s="30">
        <v>0.54545454545454541</v>
      </c>
      <c r="AV224" s="30">
        <v>2.545454545454545</v>
      </c>
      <c r="AW224" s="30">
        <v>0.26190476190476192</v>
      </c>
      <c r="AX224" s="30">
        <v>0.33333333333333331</v>
      </c>
      <c r="AY224" s="30">
        <v>7.1428571428571425E-2</v>
      </c>
      <c r="AZ224" s="30">
        <v>0.33333333333333331</v>
      </c>
      <c r="BA224" s="27">
        <v>0.95</v>
      </c>
      <c r="BB224" s="27">
        <v>3.44</v>
      </c>
      <c r="BC224" s="27">
        <v>2.4900000000000002</v>
      </c>
      <c r="BD224" s="27">
        <v>2.6345454545454539</v>
      </c>
    </row>
    <row r="225" spans="1:56" x14ac:dyDescent="0.3">
      <c r="A225" s="2" t="s">
        <v>188</v>
      </c>
      <c r="B225" s="19" t="s">
        <v>956</v>
      </c>
      <c r="C225" s="15"/>
      <c r="D225" s="2"/>
      <c r="E225" s="2"/>
      <c r="F225" s="2">
        <v>4.43</v>
      </c>
      <c r="G225" s="2" t="s">
        <v>194</v>
      </c>
      <c r="H225" s="11">
        <v>-1</v>
      </c>
      <c r="I225">
        <v>-1</v>
      </c>
      <c r="J225" s="2">
        <v>1</v>
      </c>
      <c r="K225">
        <v>2.7484999999999999</v>
      </c>
      <c r="L225">
        <v>6.2455429149999997</v>
      </c>
      <c r="M225" s="2"/>
      <c r="N225" s="2"/>
      <c r="O225" s="25">
        <v>0</v>
      </c>
      <c r="P225" s="2"/>
      <c r="Q225" s="2"/>
      <c r="R225" s="2"/>
      <c r="S225" s="2"/>
      <c r="T225" s="25">
        <v>0</v>
      </c>
      <c r="U225" s="25"/>
      <c r="V225" s="25"/>
      <c r="W225" s="2">
        <v>1</v>
      </c>
      <c r="X225" s="2"/>
      <c r="Y225" s="2"/>
      <c r="Z225" s="2"/>
      <c r="AA225" s="2">
        <v>1.2</v>
      </c>
      <c r="AB225" s="2">
        <v>1</v>
      </c>
      <c r="AC225" s="2"/>
      <c r="AD225" s="2"/>
      <c r="AE225" s="2"/>
      <c r="AF225" s="2"/>
      <c r="AG225" s="2"/>
      <c r="AH225" s="2">
        <v>1</v>
      </c>
      <c r="AI225" s="2"/>
      <c r="AJ225" s="2"/>
      <c r="AK225" s="2"/>
      <c r="AP225">
        <v>14</v>
      </c>
      <c r="AQ225" s="23">
        <v>0</v>
      </c>
      <c r="AR225" s="23"/>
      <c r="AS225" s="30">
        <v>1.9950000000000001</v>
      </c>
      <c r="AT225" s="30">
        <v>2.8</v>
      </c>
      <c r="AU225" s="30">
        <v>0.30499999999999999</v>
      </c>
      <c r="AV225" s="30">
        <v>1.33</v>
      </c>
      <c r="AW225" s="30">
        <v>0.31026438569206838</v>
      </c>
      <c r="AX225" s="30">
        <v>0.43545878693623641</v>
      </c>
      <c r="AY225" s="30">
        <v>4.7433903576982892E-2</v>
      </c>
      <c r="AZ225" s="30">
        <v>0.20684292379471231</v>
      </c>
      <c r="BA225" s="27">
        <v>0.95</v>
      </c>
      <c r="BB225" s="27">
        <v>3.44</v>
      </c>
      <c r="BC225" s="27">
        <v>2.4900000000000002</v>
      </c>
      <c r="BD225" s="27">
        <v>2.7484999999999991</v>
      </c>
    </row>
    <row r="226" spans="1:56" x14ac:dyDescent="0.3">
      <c r="A226" s="2" t="s">
        <v>894</v>
      </c>
      <c r="B226" s="19" t="s">
        <v>957</v>
      </c>
      <c r="C226" s="15"/>
      <c r="D226" s="2"/>
      <c r="E226" s="2"/>
      <c r="F226" s="2">
        <v>4.34</v>
      </c>
      <c r="G226" s="2" t="s">
        <v>194</v>
      </c>
      <c r="H226" s="11">
        <v>-1</v>
      </c>
      <c r="I226">
        <v>-1</v>
      </c>
      <c r="J226" s="2">
        <v>1</v>
      </c>
      <c r="K226">
        <v>2.7490000000000001</v>
      </c>
      <c r="L226">
        <v>6.2450518300000004</v>
      </c>
      <c r="M226" s="2"/>
      <c r="N226" s="2"/>
      <c r="O226" s="25">
        <v>0</v>
      </c>
      <c r="P226" s="2"/>
      <c r="Q226" s="2"/>
      <c r="R226" s="2"/>
      <c r="S226" s="2"/>
      <c r="T226" s="25">
        <v>0</v>
      </c>
      <c r="U226" s="25"/>
      <c r="V226" s="25"/>
      <c r="W226" s="2">
        <v>1</v>
      </c>
      <c r="X226" s="2"/>
      <c r="Y226" s="2"/>
      <c r="Z226" s="2"/>
      <c r="AA226" s="2">
        <v>1.3</v>
      </c>
      <c r="AB226" s="2">
        <v>1</v>
      </c>
      <c r="AC226" s="2"/>
      <c r="AD226" s="2"/>
      <c r="AE226" s="2"/>
      <c r="AF226" s="2"/>
      <c r="AG226" s="2"/>
      <c r="AH226" s="2">
        <v>1</v>
      </c>
      <c r="AI226" s="2"/>
      <c r="AJ226" s="2"/>
      <c r="AK226" s="2"/>
      <c r="AP226">
        <v>14</v>
      </c>
      <c r="AQ226" s="23">
        <v>0</v>
      </c>
      <c r="AR226" s="23"/>
      <c r="AS226" s="30">
        <v>1.99</v>
      </c>
      <c r="AT226" s="30">
        <v>2.8</v>
      </c>
      <c r="AU226" s="30">
        <v>0.31</v>
      </c>
      <c r="AV226" s="30">
        <v>1.26</v>
      </c>
      <c r="AW226" s="30">
        <v>0.31289308176100628</v>
      </c>
      <c r="AX226" s="30">
        <v>0.44025157232704398</v>
      </c>
      <c r="AY226" s="30">
        <v>4.874213836477987E-2</v>
      </c>
      <c r="AZ226" s="30">
        <v>0.1981132075471698</v>
      </c>
      <c r="BA226" s="27">
        <v>0.95</v>
      </c>
      <c r="BB226" s="27">
        <v>3.44</v>
      </c>
      <c r="BC226" s="27">
        <v>2.4900000000000002</v>
      </c>
      <c r="BD226" s="27">
        <v>2.7490000000000001</v>
      </c>
    </row>
    <row r="227" spans="1:56" x14ac:dyDescent="0.3">
      <c r="A227" s="2" t="s">
        <v>189</v>
      </c>
      <c r="B227" s="19" t="s">
        <v>958</v>
      </c>
      <c r="C227" s="15"/>
      <c r="D227" s="2"/>
      <c r="E227" s="2"/>
      <c r="F227" s="2">
        <v>4.2699999999999996</v>
      </c>
      <c r="G227" s="2" t="s">
        <v>194</v>
      </c>
      <c r="H227" s="11">
        <v>-1</v>
      </c>
      <c r="I227">
        <v>-1</v>
      </c>
      <c r="J227" s="2">
        <v>1</v>
      </c>
      <c r="K227">
        <v>2.7494999999999998</v>
      </c>
      <c r="L227">
        <v>6.2445607449999994</v>
      </c>
      <c r="M227" s="2"/>
      <c r="N227" s="2"/>
      <c r="O227" s="25">
        <v>0</v>
      </c>
      <c r="P227" s="2"/>
      <c r="Q227" s="2"/>
      <c r="R227" s="2"/>
      <c r="S227" s="2"/>
      <c r="T227" s="25">
        <v>0</v>
      </c>
      <c r="U227" s="25"/>
      <c r="V227" s="25"/>
      <c r="W227" s="2">
        <v>1</v>
      </c>
      <c r="X227" s="2"/>
      <c r="Y227" s="2"/>
      <c r="Z227" s="2"/>
      <c r="AA227" s="2">
        <v>1</v>
      </c>
      <c r="AB227" s="2">
        <v>1</v>
      </c>
      <c r="AC227" s="2"/>
      <c r="AD227" s="2"/>
      <c r="AE227" s="2"/>
      <c r="AF227" s="2"/>
      <c r="AG227" s="2"/>
      <c r="AH227" s="2">
        <v>1</v>
      </c>
      <c r="AI227" s="2"/>
      <c r="AJ227" s="2"/>
      <c r="AK227" s="2"/>
      <c r="AP227">
        <v>14</v>
      </c>
      <c r="AQ227" s="23">
        <v>0</v>
      </c>
      <c r="AR227" s="23"/>
      <c r="AS227" s="30">
        <v>1.9850000000000001</v>
      </c>
      <c r="AT227" s="30">
        <v>2.8</v>
      </c>
      <c r="AU227" s="30">
        <v>0.315</v>
      </c>
      <c r="AV227" s="30">
        <v>1.19</v>
      </c>
      <c r="AW227" s="30">
        <v>0.31558028616852152</v>
      </c>
      <c r="AX227" s="30">
        <v>0.4451510333863275</v>
      </c>
      <c r="AY227" s="30">
        <v>5.0079491255961853E-2</v>
      </c>
      <c r="AZ227" s="30">
        <v>0.1891891891891892</v>
      </c>
      <c r="BA227" s="27">
        <v>0.95</v>
      </c>
      <c r="BB227" s="27">
        <v>3.44</v>
      </c>
      <c r="BC227" s="27">
        <v>2.4900000000000002</v>
      </c>
      <c r="BD227" s="27">
        <v>2.7494999999999989</v>
      </c>
    </row>
    <row r="228" spans="1:56" x14ac:dyDescent="0.3">
      <c r="A228" s="2" t="s">
        <v>190</v>
      </c>
      <c r="B228" s="19" t="s">
        <v>959</v>
      </c>
      <c r="C228" s="15"/>
      <c r="D228" s="2"/>
      <c r="E228" s="2"/>
      <c r="F228" s="2">
        <v>4.13</v>
      </c>
      <c r="G228" s="2" t="s">
        <v>194</v>
      </c>
      <c r="H228" s="11">
        <v>-1</v>
      </c>
      <c r="I228">
        <v>-1</v>
      </c>
      <c r="J228" s="2">
        <v>1</v>
      </c>
      <c r="K228">
        <v>2.7505000000000002</v>
      </c>
      <c r="L228">
        <v>6.2435785749999999</v>
      </c>
      <c r="M228" s="2"/>
      <c r="N228" s="2"/>
      <c r="O228" s="25">
        <v>0</v>
      </c>
      <c r="P228" s="2"/>
      <c r="Q228" s="2"/>
      <c r="R228" s="2"/>
      <c r="S228" s="2"/>
      <c r="T228" s="25">
        <v>0</v>
      </c>
      <c r="U228" s="25"/>
      <c r="V228" s="25"/>
      <c r="W228" s="2">
        <v>1</v>
      </c>
      <c r="X228" s="2"/>
      <c r="Y228" s="2"/>
      <c r="Z228" s="2"/>
      <c r="AA228" s="2">
        <v>1.2</v>
      </c>
      <c r="AB228" s="2">
        <v>1</v>
      </c>
      <c r="AC228" s="2"/>
      <c r="AD228" s="2"/>
      <c r="AE228" s="2"/>
      <c r="AF228" s="2"/>
      <c r="AG228" s="2"/>
      <c r="AH228" s="2">
        <v>1</v>
      </c>
      <c r="AI228" s="2"/>
      <c r="AJ228" s="2"/>
      <c r="AK228" s="2"/>
      <c r="AP228">
        <v>14</v>
      </c>
      <c r="AQ228" s="23">
        <v>0</v>
      </c>
      <c r="AR228" s="23"/>
      <c r="AS228" s="30">
        <v>1.9750000000000001</v>
      </c>
      <c r="AT228" s="30">
        <v>2.8</v>
      </c>
      <c r="AU228" s="30">
        <v>0.32500000000000001</v>
      </c>
      <c r="AV228" s="30">
        <v>1.05</v>
      </c>
      <c r="AW228" s="30">
        <v>0.32113821138211379</v>
      </c>
      <c r="AX228" s="30">
        <v>0.45528455284552838</v>
      </c>
      <c r="AY228" s="30">
        <v>5.2845528455284549E-2</v>
      </c>
      <c r="AZ228" s="30">
        <v>0.17073170731707321</v>
      </c>
      <c r="BA228" s="27">
        <v>0.95</v>
      </c>
      <c r="BB228" s="27">
        <v>3.44</v>
      </c>
      <c r="BC228" s="27">
        <v>2.4900000000000002</v>
      </c>
      <c r="BD228" s="27">
        <v>2.7505000000000002</v>
      </c>
    </row>
    <row r="229" spans="1:56" x14ac:dyDescent="0.3">
      <c r="A229" s="2" t="s">
        <v>191</v>
      </c>
      <c r="B229" s="19" t="s">
        <v>960</v>
      </c>
      <c r="C229" s="15"/>
      <c r="D229" s="2"/>
      <c r="E229" s="2"/>
      <c r="F229" s="2">
        <v>4.07</v>
      </c>
      <c r="G229" s="2" t="s">
        <v>194</v>
      </c>
      <c r="H229" s="11">
        <v>-1</v>
      </c>
      <c r="I229">
        <v>-1</v>
      </c>
      <c r="J229" s="2">
        <v>1</v>
      </c>
      <c r="K229">
        <v>2.7515000000000001</v>
      </c>
      <c r="L229">
        <v>6.2425964049999996</v>
      </c>
      <c r="M229" s="2"/>
      <c r="N229" s="2"/>
      <c r="O229" s="25">
        <v>0</v>
      </c>
      <c r="P229" s="2"/>
      <c r="Q229" s="2"/>
      <c r="R229" s="2"/>
      <c r="S229" s="2"/>
      <c r="T229" s="25">
        <v>0</v>
      </c>
      <c r="U229" s="25"/>
      <c r="V229" s="25"/>
      <c r="W229" s="2">
        <v>1</v>
      </c>
      <c r="X229" s="2"/>
      <c r="Y229" s="2"/>
      <c r="Z229" s="2"/>
      <c r="AA229" s="2">
        <v>1</v>
      </c>
      <c r="AB229" s="2">
        <v>1</v>
      </c>
      <c r="AC229" s="2"/>
      <c r="AD229" s="2"/>
      <c r="AE229" s="2"/>
      <c r="AF229" s="2"/>
      <c r="AG229" s="2"/>
      <c r="AH229" s="2">
        <v>1</v>
      </c>
      <c r="AI229" s="2"/>
      <c r="AJ229" s="2"/>
      <c r="AK229" s="2"/>
      <c r="AP229">
        <v>14</v>
      </c>
      <c r="AQ229" s="23">
        <v>0</v>
      </c>
      <c r="AR229" s="23"/>
      <c r="AS229" s="30">
        <v>1.9650000000000001</v>
      </c>
      <c r="AT229" s="30">
        <v>2.8</v>
      </c>
      <c r="AU229" s="30">
        <v>0.33500000000000002</v>
      </c>
      <c r="AV229" s="30">
        <v>0.90999999999999992</v>
      </c>
      <c r="AW229" s="30">
        <v>0.32695507487520797</v>
      </c>
      <c r="AX229" s="30">
        <v>0.46589018302828622</v>
      </c>
      <c r="AY229" s="30">
        <v>5.5740432612312818E-2</v>
      </c>
      <c r="AZ229" s="30">
        <v>0.15141430948419299</v>
      </c>
      <c r="BA229" s="27">
        <v>0.95</v>
      </c>
      <c r="BB229" s="27">
        <v>3.44</v>
      </c>
      <c r="BC229" s="27">
        <v>2.4900000000000002</v>
      </c>
      <c r="BD229" s="27">
        <v>2.7515000000000001</v>
      </c>
    </row>
    <row r="230" spans="1:56" x14ac:dyDescent="0.3">
      <c r="A230" s="2" t="s">
        <v>192</v>
      </c>
      <c r="B230" s="19" t="s">
        <v>961</v>
      </c>
      <c r="C230" s="15"/>
      <c r="D230" s="2"/>
      <c r="E230" s="2"/>
      <c r="F230" s="2">
        <v>4.03</v>
      </c>
      <c r="G230" s="2" t="s">
        <v>194</v>
      </c>
      <c r="H230" s="11">
        <v>-1</v>
      </c>
      <c r="I230">
        <v>-1</v>
      </c>
      <c r="J230" s="2">
        <v>1</v>
      </c>
      <c r="K230">
        <v>2.7530000000000001</v>
      </c>
      <c r="L230">
        <v>6.24112315</v>
      </c>
      <c r="M230" s="2"/>
      <c r="N230" s="2"/>
      <c r="O230" s="25">
        <v>0</v>
      </c>
      <c r="P230" s="2"/>
      <c r="Q230" s="2"/>
      <c r="R230" s="2"/>
      <c r="S230" s="2"/>
      <c r="T230" s="25">
        <v>0</v>
      </c>
      <c r="U230" s="25"/>
      <c r="V230" s="25"/>
      <c r="W230" s="2">
        <v>1</v>
      </c>
      <c r="X230" s="2"/>
      <c r="Y230" s="2"/>
      <c r="Z230" s="2"/>
      <c r="AA230" s="2">
        <v>1.2</v>
      </c>
      <c r="AB230" s="2">
        <v>1</v>
      </c>
      <c r="AC230" s="2"/>
      <c r="AD230" s="2"/>
      <c r="AE230" s="2"/>
      <c r="AF230" s="2"/>
      <c r="AG230" s="2"/>
      <c r="AH230" s="2">
        <v>1</v>
      </c>
      <c r="AI230" s="2"/>
      <c r="AJ230" s="2"/>
      <c r="AK230" s="2"/>
      <c r="AP230">
        <v>14</v>
      </c>
      <c r="AQ230" s="23">
        <v>0</v>
      </c>
      <c r="AR230" s="23"/>
      <c r="AS230" s="30">
        <v>1.95</v>
      </c>
      <c r="AT230" s="30">
        <v>2.8</v>
      </c>
      <c r="AU230" s="30">
        <v>0.35</v>
      </c>
      <c r="AV230" s="30">
        <v>0.7</v>
      </c>
      <c r="AW230" s="30">
        <v>0.33620689655172409</v>
      </c>
      <c r="AX230" s="30">
        <v>0.48275862068965508</v>
      </c>
      <c r="AY230" s="30">
        <v>6.0344827586206892E-2</v>
      </c>
      <c r="AZ230" s="30">
        <v>0.1206896551724138</v>
      </c>
      <c r="BA230" s="27">
        <v>0.95</v>
      </c>
      <c r="BB230" s="27">
        <v>3.44</v>
      </c>
      <c r="BC230" s="27">
        <v>2.4900000000000002</v>
      </c>
      <c r="BD230" s="27">
        <v>2.7530000000000001</v>
      </c>
    </row>
    <row r="231" spans="1:56" x14ac:dyDescent="0.3">
      <c r="A231" s="2" t="s">
        <v>193</v>
      </c>
      <c r="B231" s="19" t="s">
        <v>962</v>
      </c>
      <c r="C231" s="15"/>
      <c r="D231" s="2"/>
      <c r="E231" s="2"/>
      <c r="F231" s="2">
        <v>3.96</v>
      </c>
      <c r="G231" s="2" t="s">
        <v>194</v>
      </c>
      <c r="H231" s="11">
        <v>-1</v>
      </c>
      <c r="I231">
        <v>-1</v>
      </c>
      <c r="J231" s="2">
        <v>1</v>
      </c>
      <c r="K231">
        <v>2.7559999999999998</v>
      </c>
      <c r="L231">
        <v>6.2381766400000007</v>
      </c>
      <c r="M231" s="2"/>
      <c r="N231" s="2"/>
      <c r="O231" s="25">
        <v>0</v>
      </c>
      <c r="P231" s="2"/>
      <c r="Q231" s="2"/>
      <c r="R231" s="2"/>
      <c r="S231" s="2"/>
      <c r="T231" s="25">
        <v>0</v>
      </c>
      <c r="U231" s="25"/>
      <c r="V231" s="25"/>
      <c r="W231" s="2">
        <v>1</v>
      </c>
      <c r="X231" s="2"/>
      <c r="Y231" s="2"/>
      <c r="Z231" s="2"/>
      <c r="AA231" s="2">
        <v>0.8</v>
      </c>
      <c r="AB231" s="2">
        <v>1</v>
      </c>
      <c r="AC231" s="2"/>
      <c r="AD231" s="2"/>
      <c r="AE231" s="2"/>
      <c r="AF231" s="2"/>
      <c r="AG231" s="2"/>
      <c r="AH231" s="2">
        <v>1</v>
      </c>
      <c r="AI231" s="2"/>
      <c r="AJ231" s="2"/>
      <c r="AK231" s="2"/>
      <c r="AP231">
        <v>14</v>
      </c>
      <c r="AQ231" s="23">
        <v>0</v>
      </c>
      <c r="AR231" s="23"/>
      <c r="AS231" s="30">
        <v>1.92</v>
      </c>
      <c r="AT231" s="30">
        <v>2.8</v>
      </c>
      <c r="AU231" s="30">
        <v>0.38</v>
      </c>
      <c r="AV231" s="30">
        <v>0.28000000000000003</v>
      </c>
      <c r="AW231" s="30">
        <v>0.35687732342007428</v>
      </c>
      <c r="AX231" s="30">
        <v>0.5204460966542751</v>
      </c>
      <c r="AY231" s="30">
        <v>7.0631970260223054E-2</v>
      </c>
      <c r="AZ231" s="30">
        <v>5.2044609665427517E-2</v>
      </c>
      <c r="BA231" s="27">
        <v>0.95</v>
      </c>
      <c r="BB231" s="27">
        <v>3.44</v>
      </c>
      <c r="BC231" s="27">
        <v>2.4900000000000002</v>
      </c>
      <c r="BD231" s="27">
        <v>2.7559999999999998</v>
      </c>
    </row>
    <row r="232" spans="1:56" x14ac:dyDescent="0.3">
      <c r="A232" s="2" t="s">
        <v>49</v>
      </c>
      <c r="B232" s="15" t="s">
        <v>749</v>
      </c>
      <c r="C232" s="15"/>
      <c r="D232" s="2"/>
      <c r="E232" s="2"/>
      <c r="F232" s="2">
        <v>3.92</v>
      </c>
      <c r="G232" s="2" t="s">
        <v>194</v>
      </c>
      <c r="H232" s="11" t="s">
        <v>577</v>
      </c>
      <c r="I232" t="s">
        <v>655</v>
      </c>
      <c r="J232" s="2">
        <v>1</v>
      </c>
      <c r="K232">
        <v>2.6527272727272728</v>
      </c>
      <c r="L232">
        <v>6.0182046818181814</v>
      </c>
      <c r="M232" s="2"/>
      <c r="N232" s="2"/>
      <c r="O232" s="25">
        <v>8</v>
      </c>
      <c r="P232" s="2">
        <v>3.9329999999999998</v>
      </c>
      <c r="Q232" s="2">
        <v>26.725999999999999</v>
      </c>
      <c r="R232" s="2">
        <v>5.8630000000000004</v>
      </c>
      <c r="S232" s="2" t="s">
        <v>1124</v>
      </c>
      <c r="T232" s="25">
        <v>5.8017180100000001</v>
      </c>
      <c r="U232" s="25">
        <v>7.9756520899999996</v>
      </c>
      <c r="V232" s="25">
        <v>27.352093400000001</v>
      </c>
      <c r="W232" s="2">
        <v>1</v>
      </c>
      <c r="X232" s="2"/>
      <c r="Y232" s="2"/>
      <c r="Z232" s="2"/>
      <c r="AA232" s="2">
        <v>0.6</v>
      </c>
      <c r="AB232" s="2">
        <v>1</v>
      </c>
      <c r="AC232" s="2"/>
      <c r="AD232" s="2"/>
      <c r="AE232" s="2"/>
      <c r="AF232" s="2"/>
      <c r="AG232" s="2"/>
      <c r="AH232" s="2">
        <v>1</v>
      </c>
      <c r="AI232" s="2"/>
      <c r="AJ232" s="2"/>
      <c r="AK232" s="2"/>
      <c r="AP232">
        <v>14</v>
      </c>
      <c r="AQ232" s="23">
        <v>1265.6493143942739</v>
      </c>
      <c r="AR232" s="23">
        <v>8.8492127105210025E-2</v>
      </c>
      <c r="AS232" s="30">
        <v>1.8181818181818179</v>
      </c>
      <c r="AT232" s="30">
        <v>2.545454545454545</v>
      </c>
      <c r="AU232" s="30">
        <v>0.72727272727272729</v>
      </c>
      <c r="AV232" s="30">
        <v>0</v>
      </c>
      <c r="AW232" s="30">
        <v>0.35714285714285721</v>
      </c>
      <c r="AX232" s="30">
        <v>0.5</v>
      </c>
      <c r="AY232" s="30">
        <v>0.1428571428571429</v>
      </c>
      <c r="AZ232" s="30">
        <v>0</v>
      </c>
      <c r="BA232" s="27">
        <v>0.95</v>
      </c>
      <c r="BB232" s="27">
        <v>3.44</v>
      </c>
      <c r="BC232" s="27">
        <v>2.4900000000000002</v>
      </c>
      <c r="BD232" s="27">
        <v>2.6527272727272719</v>
      </c>
    </row>
    <row r="233" spans="1:56" x14ac:dyDescent="0.3">
      <c r="A233" s="2" t="s">
        <v>46</v>
      </c>
      <c r="B233" s="15" t="s">
        <v>746</v>
      </c>
      <c r="C233" s="15"/>
      <c r="D233" s="2"/>
      <c r="E233" s="2"/>
      <c r="F233" s="2">
        <v>3.82</v>
      </c>
      <c r="G233" s="2" t="s">
        <v>199</v>
      </c>
      <c r="H233" s="11" t="s">
        <v>575</v>
      </c>
      <c r="I233" t="s">
        <v>653</v>
      </c>
      <c r="J233" s="2"/>
      <c r="K233">
        <v>2.669090909090909</v>
      </c>
      <c r="L233">
        <v>5.9831974772727277</v>
      </c>
      <c r="M233" s="2"/>
      <c r="N233" s="2"/>
      <c r="O233" s="25">
        <v>2</v>
      </c>
      <c r="P233" s="2">
        <v>13.01</v>
      </c>
      <c r="Q233" s="2">
        <v>5.5439999999999996</v>
      </c>
      <c r="R233" s="2">
        <v>7.81</v>
      </c>
      <c r="S233" s="2" t="s">
        <v>1124</v>
      </c>
      <c r="T233" s="25">
        <v>7.41544296</v>
      </c>
      <c r="U233" s="25">
        <v>7.4154429599999991</v>
      </c>
      <c r="V233" s="25">
        <v>7.41544296</v>
      </c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P233">
        <v>14</v>
      </c>
      <c r="AQ233" s="23">
        <v>288.33429290182369</v>
      </c>
      <c r="AR233" s="23">
        <v>9.7109503410799117E-2</v>
      </c>
      <c r="AS233" s="30">
        <v>2</v>
      </c>
      <c r="AT233" s="30">
        <v>2.545454545454545</v>
      </c>
      <c r="AU233" s="30">
        <v>0.54545454545454541</v>
      </c>
      <c r="AV233" s="30">
        <v>0</v>
      </c>
      <c r="AW233" s="30">
        <v>0.39285714285714279</v>
      </c>
      <c r="AX233" s="30">
        <v>0.5</v>
      </c>
      <c r="AY233" s="30">
        <v>0.1071428571428571</v>
      </c>
      <c r="AZ233" s="30">
        <v>0</v>
      </c>
      <c r="BA233" s="27">
        <v>1.1000000000000001</v>
      </c>
      <c r="BB233" s="27">
        <v>3.44</v>
      </c>
      <c r="BC233" s="27">
        <v>2.34</v>
      </c>
      <c r="BD233" s="27">
        <v>2.669090909090909</v>
      </c>
    </row>
    <row r="234" spans="1:56" x14ac:dyDescent="0.3">
      <c r="A234" s="2" t="s">
        <v>195</v>
      </c>
      <c r="B234" s="15" t="s">
        <v>824</v>
      </c>
      <c r="C234" s="15"/>
      <c r="D234" s="2"/>
      <c r="E234" s="2"/>
      <c r="F234" s="2">
        <v>3.68</v>
      </c>
      <c r="G234" s="2" t="s">
        <v>199</v>
      </c>
      <c r="H234" s="11">
        <v>-1</v>
      </c>
      <c r="I234">
        <v>-1</v>
      </c>
      <c r="J234" s="2"/>
      <c r="K234">
        <v>2.6727272727272728</v>
      </c>
      <c r="L234">
        <v>5.9599268909090908</v>
      </c>
      <c r="M234" s="2"/>
      <c r="N234" s="2"/>
      <c r="O234" s="25">
        <v>0</v>
      </c>
      <c r="P234" s="2">
        <v>13.02</v>
      </c>
      <c r="Q234" s="2">
        <v>5.5119999999999996</v>
      </c>
      <c r="R234" s="2">
        <v>7.7450000000000001</v>
      </c>
      <c r="S234" s="2" t="s">
        <v>1124</v>
      </c>
      <c r="T234" s="25">
        <v>0</v>
      </c>
      <c r="U234" s="25"/>
      <c r="V234" s="25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P234">
        <v>14</v>
      </c>
      <c r="AQ234" s="23">
        <v>0</v>
      </c>
      <c r="AR234" s="23"/>
      <c r="AS234" s="30">
        <v>2</v>
      </c>
      <c r="AT234" s="30">
        <v>2.545454545454545</v>
      </c>
      <c r="AU234" s="30">
        <v>0.45454545454545447</v>
      </c>
      <c r="AV234" s="30">
        <v>0.36363636363636359</v>
      </c>
      <c r="AW234" s="30">
        <v>0.3728813559322034</v>
      </c>
      <c r="AX234" s="30">
        <v>0.47457627118644069</v>
      </c>
      <c r="AY234" s="30">
        <v>8.4745762711864403E-2</v>
      </c>
      <c r="AZ234" s="30">
        <v>6.7796610169491525E-2</v>
      </c>
      <c r="BA234" s="27">
        <v>1.1000000000000001</v>
      </c>
      <c r="BB234" s="27">
        <v>3.44</v>
      </c>
      <c r="BC234" s="27">
        <v>2.34</v>
      </c>
      <c r="BD234" s="27">
        <v>2.672727272727272</v>
      </c>
    </row>
    <row r="235" spans="1:56" x14ac:dyDescent="0.3">
      <c r="A235" s="2" t="s">
        <v>196</v>
      </c>
      <c r="B235" s="15" t="s">
        <v>825</v>
      </c>
      <c r="C235" s="15"/>
      <c r="D235" s="2"/>
      <c r="E235" s="2"/>
      <c r="F235" s="2">
        <v>3.65</v>
      </c>
      <c r="G235" s="2" t="s">
        <v>199</v>
      </c>
      <c r="H235" s="11" t="s">
        <v>606</v>
      </c>
      <c r="I235" t="s">
        <v>681</v>
      </c>
      <c r="J235" s="2"/>
      <c r="K235">
        <v>2.6763636363636358</v>
      </c>
      <c r="L235">
        <v>5.9366563045454548</v>
      </c>
      <c r="M235" s="2"/>
      <c r="N235" s="2"/>
      <c r="O235" s="25">
        <v>2</v>
      </c>
      <c r="P235" s="2">
        <v>13.02</v>
      </c>
      <c r="Q235" s="2">
        <v>5.48</v>
      </c>
      <c r="R235" s="2">
        <v>7.68</v>
      </c>
      <c r="S235" s="2" t="s">
        <v>1124</v>
      </c>
      <c r="T235" s="25">
        <v>7.2854997800000012</v>
      </c>
      <c r="U235" s="25">
        <v>7.2855000099999998</v>
      </c>
      <c r="V235" s="25">
        <v>7.28550129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P235">
        <v>14</v>
      </c>
      <c r="AQ235" s="23">
        <v>273.44070809730869</v>
      </c>
      <c r="AR235" s="23">
        <v>0.1023987986091511</v>
      </c>
      <c r="AS235" s="30">
        <v>2</v>
      </c>
      <c r="AT235" s="30">
        <v>2.545454545454545</v>
      </c>
      <c r="AU235" s="30">
        <v>0.36363636363636359</v>
      </c>
      <c r="AV235" s="30">
        <v>0.72727272727272729</v>
      </c>
      <c r="AW235" s="30">
        <v>0.35483870967741932</v>
      </c>
      <c r="AX235" s="30">
        <v>0.45161290322580638</v>
      </c>
      <c r="AY235" s="30">
        <v>6.4516129032258063E-2</v>
      </c>
      <c r="AZ235" s="30">
        <v>0.1290322580645161</v>
      </c>
      <c r="BA235" s="27">
        <v>1.1399999999999999</v>
      </c>
      <c r="BB235" s="27">
        <v>3.44</v>
      </c>
      <c r="BC235" s="27">
        <v>2.2999999999999998</v>
      </c>
      <c r="BD235" s="27">
        <v>2.6763636363636358</v>
      </c>
    </row>
    <row r="236" spans="1:56" x14ac:dyDescent="0.3">
      <c r="A236" s="2" t="s">
        <v>197</v>
      </c>
      <c r="B236" s="15" t="s">
        <v>826</v>
      </c>
      <c r="C236" s="15"/>
      <c r="D236" s="2"/>
      <c r="E236" s="2"/>
      <c r="F236" s="2">
        <v>2.99</v>
      </c>
      <c r="G236" s="2" t="s">
        <v>199</v>
      </c>
      <c r="H236" s="11" t="s">
        <v>607</v>
      </c>
      <c r="I236">
        <v>-1</v>
      </c>
      <c r="J236" s="2"/>
      <c r="K236">
        <v>2.6745454545454548</v>
      </c>
      <c r="L236">
        <v>5.9327418772727274</v>
      </c>
      <c r="M236" s="2"/>
      <c r="N236" s="2"/>
      <c r="O236" s="25">
        <v>4</v>
      </c>
      <c r="P236" s="2">
        <v>12.996</v>
      </c>
      <c r="Q236" s="2">
        <v>5.4850000000000003</v>
      </c>
      <c r="R236" s="2">
        <v>7.7039999999999997</v>
      </c>
      <c r="S236" s="2" t="s">
        <v>1124</v>
      </c>
      <c r="T236" s="25">
        <v>5.5191434299999997</v>
      </c>
      <c r="U236" s="25">
        <v>7.7203982699999987</v>
      </c>
      <c r="V236" s="25">
        <v>13.117043880000001</v>
      </c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P236">
        <v>14</v>
      </c>
      <c r="AQ236" s="23">
        <v>552.74712386171507</v>
      </c>
      <c r="AR236" s="23">
        <v>0.1013121508598025</v>
      </c>
      <c r="AS236" s="30">
        <v>2</v>
      </c>
      <c r="AT236" s="30">
        <v>2.545454545454545</v>
      </c>
      <c r="AU236" s="30">
        <v>0.36363636363636359</v>
      </c>
      <c r="AV236" s="30">
        <v>0.54545454545454541</v>
      </c>
      <c r="AW236" s="30">
        <v>0.3666666666666667</v>
      </c>
      <c r="AX236" s="30">
        <v>0.46666666666666667</v>
      </c>
      <c r="AY236" s="30">
        <v>6.666666666666668E-2</v>
      </c>
      <c r="AZ236" s="30">
        <v>0.1</v>
      </c>
      <c r="BA236" s="27">
        <v>1.1299999999999999</v>
      </c>
      <c r="BB236" s="27">
        <v>3.44</v>
      </c>
      <c r="BC236" s="27">
        <v>2.31</v>
      </c>
      <c r="BD236" s="27">
        <v>2.6745454545454539</v>
      </c>
    </row>
    <row r="237" spans="1:56" x14ac:dyDescent="0.3">
      <c r="A237" s="2" t="s">
        <v>198</v>
      </c>
      <c r="B237" s="15" t="s">
        <v>827</v>
      </c>
      <c r="C237" s="15"/>
      <c r="D237" s="2"/>
      <c r="E237" s="2"/>
      <c r="F237" s="2">
        <v>2.98</v>
      </c>
      <c r="G237" s="2" t="s">
        <v>199</v>
      </c>
      <c r="H237" s="11">
        <v>-1</v>
      </c>
      <c r="I237">
        <v>-1</v>
      </c>
      <c r="J237" s="2"/>
      <c r="K237">
        <v>2.6718181818181819</v>
      </c>
      <c r="L237">
        <v>5.9579696772727271</v>
      </c>
      <c r="M237" s="2"/>
      <c r="N237" s="2"/>
      <c r="O237" s="25">
        <v>0</v>
      </c>
      <c r="P237" s="2">
        <v>13.003</v>
      </c>
      <c r="Q237" s="2">
        <v>5.5149999999999997</v>
      </c>
      <c r="R237" s="2">
        <v>7.7569999999999997</v>
      </c>
      <c r="S237" s="2" t="s">
        <v>1124</v>
      </c>
      <c r="T237" s="25">
        <v>0</v>
      </c>
      <c r="U237" s="25"/>
      <c r="V237" s="25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P237">
        <v>14</v>
      </c>
      <c r="AQ237" s="23">
        <v>0</v>
      </c>
      <c r="AR237" s="23"/>
      <c r="AS237" s="30">
        <v>2</v>
      </c>
      <c r="AT237" s="30">
        <v>2.545454545454545</v>
      </c>
      <c r="AU237" s="30">
        <v>0.45454545454545447</v>
      </c>
      <c r="AV237" s="30">
        <v>0.27272727272727271</v>
      </c>
      <c r="AW237" s="30">
        <v>0.37931034482758619</v>
      </c>
      <c r="AX237" s="30">
        <v>0.48275862068965519</v>
      </c>
      <c r="AY237" s="30">
        <v>8.6206896551724144E-2</v>
      </c>
      <c r="AZ237" s="30">
        <v>5.1724137931034482E-2</v>
      </c>
      <c r="BA237" s="27">
        <v>1.1000000000000001</v>
      </c>
      <c r="BB237" s="27">
        <v>3.44</v>
      </c>
      <c r="BC237" s="27">
        <v>2.34</v>
      </c>
      <c r="BD237" s="27">
        <v>2.6718181818181819</v>
      </c>
    </row>
    <row r="238" spans="1:56" x14ac:dyDescent="0.3">
      <c r="A238" s="2" t="s">
        <v>44</v>
      </c>
      <c r="B238" s="15" t="s">
        <v>744</v>
      </c>
      <c r="C238" s="15"/>
      <c r="D238" s="2"/>
      <c r="E238" s="2"/>
      <c r="F238" s="2">
        <v>2.1</v>
      </c>
      <c r="G238" s="2" t="s">
        <v>200</v>
      </c>
      <c r="H238" s="11" t="s">
        <v>573</v>
      </c>
      <c r="I238">
        <v>-1</v>
      </c>
      <c r="J238" s="2"/>
      <c r="K238">
        <v>2.521176470588236</v>
      </c>
      <c r="L238">
        <v>5.6898745917647062</v>
      </c>
      <c r="M238" s="2"/>
      <c r="N238" s="2"/>
      <c r="O238" s="25">
        <v>1</v>
      </c>
      <c r="P238" s="2">
        <v>3.871</v>
      </c>
      <c r="Q238" s="2">
        <v>3.871</v>
      </c>
      <c r="R238" s="2">
        <v>29.783999999999999</v>
      </c>
      <c r="S238" s="2" t="s">
        <v>450</v>
      </c>
      <c r="T238" s="25">
        <v>15.28115725</v>
      </c>
      <c r="U238" s="25">
        <v>15.28115725</v>
      </c>
      <c r="V238" s="25">
        <v>15.28115725</v>
      </c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P238">
        <v>20</v>
      </c>
      <c r="AQ238" s="23">
        <v>229.90248606119221</v>
      </c>
      <c r="AR238" s="23">
        <v>8.6993404650164072E-2</v>
      </c>
      <c r="AS238" s="30">
        <v>1.882352941176471</v>
      </c>
      <c r="AT238" s="30">
        <v>2.3529411764705879</v>
      </c>
      <c r="AU238" s="30">
        <v>0.47058823529411759</v>
      </c>
      <c r="AV238" s="30">
        <v>0</v>
      </c>
      <c r="AW238" s="30">
        <v>0.4</v>
      </c>
      <c r="AX238" s="30">
        <v>0.5</v>
      </c>
      <c r="AY238" s="30">
        <v>9.9999999999999992E-2</v>
      </c>
      <c r="AZ238" s="30">
        <v>0</v>
      </c>
      <c r="BA238" s="27">
        <v>0.82</v>
      </c>
      <c r="BB238" s="27">
        <v>3.44</v>
      </c>
      <c r="BC238" s="27">
        <v>2.62</v>
      </c>
      <c r="BD238" s="27">
        <v>2.5211764705882351</v>
      </c>
    </row>
    <row r="239" spans="1:56" x14ac:dyDescent="0.3">
      <c r="A239" s="2" t="s">
        <v>201</v>
      </c>
      <c r="B239" s="15" t="s">
        <v>895</v>
      </c>
      <c r="C239" s="15"/>
      <c r="D239" s="2"/>
      <c r="E239" s="2"/>
      <c r="F239" s="2">
        <v>2</v>
      </c>
      <c r="G239" s="2" t="s">
        <v>209</v>
      </c>
      <c r="H239" s="11">
        <v>-1</v>
      </c>
      <c r="I239">
        <v>-1</v>
      </c>
      <c r="J239" s="2"/>
      <c r="K239">
        <v>2.6482352941176468</v>
      </c>
      <c r="L239">
        <v>5.9322299529411762</v>
      </c>
      <c r="M239" s="2"/>
      <c r="N239" s="2"/>
      <c r="O239" s="25">
        <v>0</v>
      </c>
      <c r="P239" s="2">
        <v>-1</v>
      </c>
      <c r="Q239" s="2"/>
      <c r="R239" s="2"/>
      <c r="S239" s="2"/>
      <c r="T239" s="25">
        <v>0</v>
      </c>
      <c r="U239" s="25"/>
      <c r="V239" s="25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P239">
        <v>20</v>
      </c>
      <c r="AQ239" s="23">
        <v>0</v>
      </c>
      <c r="AR239" s="23"/>
      <c r="AS239" s="30">
        <v>1.882352941176471</v>
      </c>
      <c r="AT239" s="30">
        <v>2.3529411764705879</v>
      </c>
      <c r="AU239" s="30">
        <v>1.6470588235294119</v>
      </c>
      <c r="AV239" s="30">
        <v>0</v>
      </c>
      <c r="AW239" s="30">
        <v>0.32</v>
      </c>
      <c r="AX239" s="30">
        <v>0.4</v>
      </c>
      <c r="AY239" s="30">
        <v>0.28000000000000003</v>
      </c>
      <c r="AZ239" s="30">
        <v>0</v>
      </c>
      <c r="BA239" s="27">
        <v>1.1000000000000001</v>
      </c>
      <c r="BB239" s="27">
        <v>3.44</v>
      </c>
      <c r="BC239" s="27">
        <v>2.34</v>
      </c>
      <c r="BD239" s="27">
        <v>2.6482352941176468</v>
      </c>
    </row>
    <row r="240" spans="1:56" x14ac:dyDescent="0.3">
      <c r="A240" s="2" t="s">
        <v>202</v>
      </c>
      <c r="B240" s="15" t="s">
        <v>896</v>
      </c>
      <c r="C240" s="15"/>
      <c r="D240" s="2"/>
      <c r="E240" s="2"/>
      <c r="F240" s="2">
        <v>2.2000000000000002</v>
      </c>
      <c r="G240" s="2" t="s">
        <v>209</v>
      </c>
      <c r="H240" s="11">
        <v>-1</v>
      </c>
      <c r="I240">
        <v>-1</v>
      </c>
      <c r="J240" s="2"/>
      <c r="K240">
        <v>2.7533629629629628</v>
      </c>
      <c r="L240">
        <v>6.1693161497481483</v>
      </c>
      <c r="M240" s="2"/>
      <c r="N240" s="2"/>
      <c r="O240" s="25">
        <v>0</v>
      </c>
      <c r="P240" s="2">
        <v>-1</v>
      </c>
      <c r="Q240" s="2"/>
      <c r="R240" s="2"/>
      <c r="S240" s="2"/>
      <c r="T240" s="25">
        <v>0</v>
      </c>
      <c r="U240" s="25"/>
      <c r="V240" s="25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P240">
        <v>34</v>
      </c>
      <c r="AQ240" s="23">
        <v>0</v>
      </c>
      <c r="AR240" s="23"/>
      <c r="AS240" s="30">
        <v>1.62962962962963</v>
      </c>
      <c r="AT240" s="30">
        <v>2.518518518518519</v>
      </c>
      <c r="AU240" s="30">
        <v>1.911111111111111</v>
      </c>
      <c r="AV240" s="30">
        <v>0</v>
      </c>
      <c r="AW240" s="30">
        <v>0.26894865525672368</v>
      </c>
      <c r="AX240" s="30">
        <v>0.41564792176039123</v>
      </c>
      <c r="AY240" s="30">
        <v>0.31540342298288498</v>
      </c>
      <c r="AZ240" s="30">
        <v>0</v>
      </c>
      <c r="BA240" s="27">
        <v>0.82</v>
      </c>
      <c r="BB240" s="27">
        <v>3.44</v>
      </c>
      <c r="BC240" s="27">
        <v>2.62</v>
      </c>
      <c r="BD240" s="27">
        <v>2.7533629629629628</v>
      </c>
    </row>
    <row r="241" spans="1:56" x14ac:dyDescent="0.3">
      <c r="A241" s="2" t="s">
        <v>0</v>
      </c>
      <c r="B241" s="15" t="s">
        <v>709</v>
      </c>
      <c r="C241" s="15"/>
      <c r="D241" s="2"/>
      <c r="E241" s="2"/>
      <c r="F241" s="2">
        <v>3.3</v>
      </c>
      <c r="G241" s="2" t="s">
        <v>209</v>
      </c>
      <c r="H241" s="11" t="s">
        <v>547</v>
      </c>
      <c r="I241" t="s">
        <v>630</v>
      </c>
      <c r="J241" s="2"/>
      <c r="K241">
        <v>2.642962962962963</v>
      </c>
      <c r="L241">
        <v>5.9587362692592576</v>
      </c>
      <c r="M241" s="2"/>
      <c r="N241" s="2"/>
      <c r="O241" s="25">
        <v>4</v>
      </c>
      <c r="P241" s="2">
        <v>-1</v>
      </c>
      <c r="Q241" s="2"/>
      <c r="R241" s="2"/>
      <c r="S241" s="2"/>
      <c r="T241" s="25">
        <v>6.6040679999999998</v>
      </c>
      <c r="U241" s="25">
        <v>7.9389519999999996</v>
      </c>
      <c r="V241" s="25">
        <v>33.703336</v>
      </c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P241">
        <v>34</v>
      </c>
      <c r="AQ241" s="23">
        <v>1767.0449718798691</v>
      </c>
      <c r="AR241" s="23">
        <v>7.6964651247849417E-2</v>
      </c>
      <c r="AS241" s="30">
        <v>1.62962962962963</v>
      </c>
      <c r="AT241" s="30">
        <v>2.518518518518519</v>
      </c>
      <c r="AU241" s="30">
        <v>0.88888888888888884</v>
      </c>
      <c r="AV241" s="30">
        <v>0</v>
      </c>
      <c r="AW241" s="30">
        <v>0.32352941176470579</v>
      </c>
      <c r="AX241" s="30">
        <v>0.5</v>
      </c>
      <c r="AY241" s="30">
        <v>0.1764705882352941</v>
      </c>
      <c r="AZ241" s="30">
        <v>0</v>
      </c>
      <c r="BA241" s="27">
        <v>0.82</v>
      </c>
      <c r="BB241" s="27">
        <v>3.44</v>
      </c>
      <c r="BC241" s="27">
        <v>2.62</v>
      </c>
      <c r="BD241" s="27">
        <v>2.642962962962963</v>
      </c>
    </row>
    <row r="242" spans="1:56" x14ac:dyDescent="0.3">
      <c r="A242" s="2" t="s">
        <v>203</v>
      </c>
      <c r="B242" s="15" t="s">
        <v>897</v>
      </c>
      <c r="C242" s="15"/>
      <c r="D242" s="2"/>
      <c r="E242" s="2"/>
      <c r="F242" s="2">
        <v>2.2999999999999998</v>
      </c>
      <c r="G242" s="2" t="s">
        <v>209</v>
      </c>
      <c r="H242" s="11">
        <v>-1</v>
      </c>
      <c r="I242">
        <v>-1</v>
      </c>
      <c r="J242" s="2"/>
      <c r="K242">
        <v>2.718363636363637</v>
      </c>
      <c r="L242">
        <v>6.1164196318636357</v>
      </c>
      <c r="M242" s="2"/>
      <c r="N242" s="2"/>
      <c r="O242" s="25">
        <v>0</v>
      </c>
      <c r="P242" s="2">
        <v>-1</v>
      </c>
      <c r="Q242" s="2"/>
      <c r="R242" s="2"/>
      <c r="S242" s="2"/>
      <c r="T242" s="25">
        <v>0</v>
      </c>
      <c r="U242" s="25"/>
      <c r="V242" s="25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P242">
        <v>14</v>
      </c>
      <c r="AQ242" s="23">
        <v>0</v>
      </c>
      <c r="AR242" s="23"/>
      <c r="AS242" s="30">
        <v>1.7272727272727271</v>
      </c>
      <c r="AT242" s="30">
        <v>2.545454545454545</v>
      </c>
      <c r="AU242" s="30">
        <v>1.4090909090909089</v>
      </c>
      <c r="AV242" s="30">
        <v>0</v>
      </c>
      <c r="AW242" s="30">
        <v>0.30399999999999999</v>
      </c>
      <c r="AX242" s="30">
        <v>0.44800000000000001</v>
      </c>
      <c r="AY242" s="30">
        <v>0.248</v>
      </c>
      <c r="AZ242" s="30">
        <v>0</v>
      </c>
      <c r="BA242" s="27">
        <v>0.82</v>
      </c>
      <c r="BB242" s="27">
        <v>3.44</v>
      </c>
      <c r="BC242" s="27">
        <v>2.62</v>
      </c>
      <c r="BD242" s="27">
        <v>2.7183636363636361</v>
      </c>
    </row>
    <row r="243" spans="1:56" x14ac:dyDescent="0.3">
      <c r="A243" s="2" t="s">
        <v>1</v>
      </c>
      <c r="B243" s="15" t="s">
        <v>710</v>
      </c>
      <c r="C243" s="15"/>
      <c r="D243" s="2"/>
      <c r="E243" s="2"/>
      <c r="F243" s="2">
        <v>3.2</v>
      </c>
      <c r="G243" s="2" t="s">
        <v>209</v>
      </c>
      <c r="H243" s="11" t="s">
        <v>548</v>
      </c>
      <c r="I243" t="s">
        <v>631</v>
      </c>
      <c r="J243" s="2"/>
      <c r="K243">
        <v>2.6545454545454539</v>
      </c>
      <c r="L243">
        <v>5.9946911436363637</v>
      </c>
      <c r="M243" s="2"/>
      <c r="N243" s="2"/>
      <c r="O243" s="25">
        <v>1</v>
      </c>
      <c r="P243" s="2">
        <v>-1</v>
      </c>
      <c r="Q243" s="2"/>
      <c r="R243" s="2"/>
      <c r="S243" s="2"/>
      <c r="T243" s="25">
        <v>3.9327019999999999</v>
      </c>
      <c r="U243" s="25">
        <v>3.9458000000000002</v>
      </c>
      <c r="V243" s="25">
        <v>11.356398779999999</v>
      </c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P243">
        <v>14</v>
      </c>
      <c r="AQ243" s="23">
        <v>173.54502164551991</v>
      </c>
      <c r="AR243" s="23">
        <v>8.0670709348241429E-2</v>
      </c>
      <c r="AS243" s="30">
        <v>1.7272727272727271</v>
      </c>
      <c r="AT243" s="30">
        <v>2.545454545454545</v>
      </c>
      <c r="AU243" s="30">
        <v>0.81818181818181823</v>
      </c>
      <c r="AV243" s="30">
        <v>0</v>
      </c>
      <c r="AW243" s="30">
        <v>0.3392857142857143</v>
      </c>
      <c r="AX243" s="30">
        <v>0.5</v>
      </c>
      <c r="AY243" s="30">
        <v>0.1607142857142857</v>
      </c>
      <c r="AZ243" s="30">
        <v>0</v>
      </c>
      <c r="BA243" s="27">
        <v>0.82</v>
      </c>
      <c r="BB243" s="27">
        <v>3.44</v>
      </c>
      <c r="BC243" s="27">
        <v>2.62</v>
      </c>
      <c r="BD243" s="27">
        <v>2.6545454545454539</v>
      </c>
    </row>
    <row r="244" spans="1:56" x14ac:dyDescent="0.3">
      <c r="A244" s="2" t="s">
        <v>204</v>
      </c>
      <c r="B244" s="15" t="s">
        <v>898</v>
      </c>
      <c r="C244" s="15"/>
      <c r="D244" s="2"/>
      <c r="E244" s="2"/>
      <c r="F244" s="2">
        <v>2.8</v>
      </c>
      <c r="G244" s="2" t="s">
        <v>209</v>
      </c>
      <c r="H244" s="11">
        <v>-1</v>
      </c>
      <c r="I244">
        <v>-1</v>
      </c>
      <c r="J244" s="2"/>
      <c r="K244">
        <v>2.6142500000000002</v>
      </c>
      <c r="L244">
        <v>5.9930639130937511</v>
      </c>
      <c r="M244" s="2"/>
      <c r="N244" s="2"/>
      <c r="O244" s="25">
        <v>0</v>
      </c>
      <c r="P244" s="2">
        <v>-1</v>
      </c>
      <c r="Q244" s="2"/>
      <c r="R244" s="2"/>
      <c r="S244" s="2"/>
      <c r="T244" s="25">
        <v>0</v>
      </c>
      <c r="U244" s="25"/>
      <c r="V244" s="25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P244">
        <v>20</v>
      </c>
      <c r="AQ244" s="23">
        <v>0</v>
      </c>
      <c r="AR244" s="23"/>
      <c r="AS244" s="30">
        <v>1.9375</v>
      </c>
      <c r="AT244" s="30">
        <v>2.5</v>
      </c>
      <c r="AU244" s="30">
        <v>0.625</v>
      </c>
      <c r="AV244" s="30">
        <v>2.625</v>
      </c>
      <c r="AW244" s="30">
        <v>0.25203252032520318</v>
      </c>
      <c r="AX244" s="30">
        <v>0.32520325203252032</v>
      </c>
      <c r="AY244" s="30">
        <v>8.1300813008130079E-2</v>
      </c>
      <c r="AZ244" s="30">
        <v>0.34146341463414642</v>
      </c>
      <c r="BA244" s="27">
        <v>0.82</v>
      </c>
      <c r="BB244" s="27">
        <v>3.44</v>
      </c>
      <c r="BC244" s="27">
        <v>2.62</v>
      </c>
      <c r="BD244" s="27">
        <v>2.6142500000000002</v>
      </c>
    </row>
    <row r="245" spans="1:56" x14ac:dyDescent="0.3">
      <c r="A245" s="2" t="s">
        <v>205</v>
      </c>
      <c r="B245" s="15" t="s">
        <v>828</v>
      </c>
      <c r="C245" s="15"/>
      <c r="D245" s="2"/>
      <c r="E245" s="2"/>
      <c r="F245" s="2">
        <v>4.5</v>
      </c>
      <c r="G245" s="2" t="s">
        <v>209</v>
      </c>
      <c r="H245" s="11" t="s">
        <v>608</v>
      </c>
      <c r="I245" t="s">
        <v>682</v>
      </c>
      <c r="J245" s="2"/>
      <c r="K245">
        <v>2.6074999999999999</v>
      </c>
      <c r="L245">
        <v>5.9796291640625006</v>
      </c>
      <c r="M245" s="2"/>
      <c r="N245" s="2"/>
      <c r="O245" s="25">
        <v>1</v>
      </c>
      <c r="P245" s="2">
        <v>-1</v>
      </c>
      <c r="Q245" s="2"/>
      <c r="R245" s="2"/>
      <c r="S245" s="2"/>
      <c r="T245" s="25">
        <v>3.9414189999999998</v>
      </c>
      <c r="U245" s="25">
        <v>3.9414189999999998</v>
      </c>
      <c r="V245" s="25">
        <v>15.312718</v>
      </c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P245">
        <v>20</v>
      </c>
      <c r="AQ245" s="23">
        <v>237.8797625030067</v>
      </c>
      <c r="AR245" s="23">
        <v>8.4076088648975381E-2</v>
      </c>
      <c r="AS245" s="30">
        <v>1.9375</v>
      </c>
      <c r="AT245" s="30">
        <v>2.5</v>
      </c>
      <c r="AU245" s="30">
        <v>0.5625</v>
      </c>
      <c r="AV245" s="30">
        <v>2.625</v>
      </c>
      <c r="AW245" s="30">
        <v>0.25409836065573771</v>
      </c>
      <c r="AX245" s="30">
        <v>0.32786885245901642</v>
      </c>
      <c r="AY245" s="30">
        <v>7.3770491803278687E-2</v>
      </c>
      <c r="AZ245" s="30">
        <v>0.34426229508196721</v>
      </c>
      <c r="BA245" s="27">
        <v>0.82</v>
      </c>
      <c r="BB245" s="27">
        <v>3.44</v>
      </c>
      <c r="BC245" s="27">
        <v>2.62</v>
      </c>
      <c r="BD245" s="27">
        <v>2.6074999999999999</v>
      </c>
    </row>
    <row r="246" spans="1:56" x14ac:dyDescent="0.3">
      <c r="A246" s="2" t="s">
        <v>206</v>
      </c>
      <c r="B246" s="15" t="s">
        <v>829</v>
      </c>
      <c r="C246" s="15"/>
      <c r="D246" s="2"/>
      <c r="E246" s="2"/>
      <c r="F246" s="2">
        <v>4.8</v>
      </c>
      <c r="G246" s="2" t="s">
        <v>209</v>
      </c>
      <c r="H246" s="11" t="s">
        <v>609</v>
      </c>
      <c r="I246" t="s">
        <v>683</v>
      </c>
      <c r="J246" s="2"/>
      <c r="K246">
        <v>2.56</v>
      </c>
      <c r="L246">
        <v>5.9119936115999998</v>
      </c>
      <c r="M246" s="2"/>
      <c r="N246" s="2"/>
      <c r="O246" s="25">
        <v>2</v>
      </c>
      <c r="P246" s="2">
        <v>-1</v>
      </c>
      <c r="Q246" s="2"/>
      <c r="R246" s="2"/>
      <c r="S246" s="2"/>
      <c r="T246" s="25">
        <v>5.4445069999999998</v>
      </c>
      <c r="U246" s="25">
        <v>5.4445069999999998</v>
      </c>
      <c r="V246" s="25">
        <v>3.9426230000000002</v>
      </c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P246">
        <v>6</v>
      </c>
      <c r="AQ246" s="23">
        <v>116.8698191917419</v>
      </c>
      <c r="AR246" s="23">
        <v>0.10267834829377349</v>
      </c>
      <c r="AS246" s="30">
        <v>1.8</v>
      </c>
      <c r="AT246" s="30">
        <v>2.4</v>
      </c>
      <c r="AU246" s="30">
        <v>0.6</v>
      </c>
      <c r="AV246" s="30">
        <v>2.8</v>
      </c>
      <c r="AW246" s="30">
        <v>0.23684210526315791</v>
      </c>
      <c r="AX246" s="30">
        <v>0.31578947368421051</v>
      </c>
      <c r="AY246" s="30">
        <v>7.8947368421052627E-2</v>
      </c>
      <c r="AZ246" s="30">
        <v>0.36842105263157893</v>
      </c>
      <c r="BA246" s="27">
        <v>0.98</v>
      </c>
      <c r="BB246" s="27">
        <v>3.44</v>
      </c>
      <c r="BC246" s="27">
        <v>2.46</v>
      </c>
      <c r="BD246" s="27">
        <v>2.56</v>
      </c>
    </row>
    <row r="247" spans="1:56" x14ac:dyDescent="0.3">
      <c r="A247" s="2" t="s">
        <v>28</v>
      </c>
      <c r="B247" s="15" t="s">
        <v>830</v>
      </c>
      <c r="C247" s="15"/>
      <c r="D247" s="2"/>
      <c r="E247" s="2"/>
      <c r="F247" s="2">
        <v>4</v>
      </c>
      <c r="G247" s="2" t="s">
        <v>209</v>
      </c>
      <c r="H247" s="11" t="s">
        <v>610</v>
      </c>
      <c r="I247" t="s">
        <v>684</v>
      </c>
      <c r="J247" s="2"/>
      <c r="K247">
        <v>2.5499999999999998</v>
      </c>
      <c r="L247">
        <v>5.8797175109999991</v>
      </c>
      <c r="M247" s="2"/>
      <c r="N247" s="2"/>
      <c r="O247" s="25">
        <v>8</v>
      </c>
      <c r="P247" s="2">
        <v>-1</v>
      </c>
      <c r="Q247" s="2"/>
      <c r="R247" s="2"/>
      <c r="S247" s="2"/>
      <c r="T247" s="25">
        <v>7.5714817599999993</v>
      </c>
      <c r="U247" s="25">
        <v>7.4441355800000002</v>
      </c>
      <c r="V247" s="25">
        <v>14.785262019999999</v>
      </c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P247">
        <v>6</v>
      </c>
      <c r="AQ247" s="23">
        <v>583.54908217201648</v>
      </c>
      <c r="AR247" s="23">
        <v>8.2255291742281814E-2</v>
      </c>
      <c r="AS247" s="30">
        <v>1.8</v>
      </c>
      <c r="AT247" s="30">
        <v>2.4</v>
      </c>
      <c r="AU247" s="30">
        <v>0.6</v>
      </c>
      <c r="AV247" s="30">
        <v>2.8</v>
      </c>
      <c r="AW247" s="30">
        <v>0.23684210526315791</v>
      </c>
      <c r="AX247" s="30">
        <v>0.31578947368421051</v>
      </c>
      <c r="AY247" s="30">
        <v>7.8947368421052627E-2</v>
      </c>
      <c r="AZ247" s="30">
        <v>0.36842105263157893</v>
      </c>
      <c r="BA247" s="27">
        <v>0.93</v>
      </c>
      <c r="BB247" s="27">
        <v>3.44</v>
      </c>
      <c r="BC247" s="27">
        <v>2.5099999999999998</v>
      </c>
      <c r="BD247" s="27">
        <v>2.5499999999999998</v>
      </c>
    </row>
    <row r="248" spans="1:56" x14ac:dyDescent="0.3">
      <c r="A248" s="2" t="s">
        <v>207</v>
      </c>
      <c r="B248" s="15" t="s">
        <v>899</v>
      </c>
      <c r="C248" s="15"/>
      <c r="D248" s="2"/>
      <c r="E248" s="2"/>
      <c r="F248" s="2">
        <v>2.8</v>
      </c>
      <c r="G248" s="2" t="s">
        <v>209</v>
      </c>
      <c r="H248" s="11">
        <v>-1</v>
      </c>
      <c r="I248">
        <v>-1</v>
      </c>
      <c r="J248" s="2"/>
      <c r="K248">
        <v>2.5636800000000002</v>
      </c>
      <c r="L248">
        <v>5.9178984111680002</v>
      </c>
      <c r="M248" s="2"/>
      <c r="N248" s="2"/>
      <c r="O248" s="25">
        <v>0</v>
      </c>
      <c r="P248" s="2">
        <v>-1</v>
      </c>
      <c r="Q248" s="2"/>
      <c r="R248" s="2"/>
      <c r="S248" s="2"/>
      <c r="T248" s="25">
        <v>0</v>
      </c>
      <c r="U248" s="25"/>
      <c r="V248" s="25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P248">
        <v>6</v>
      </c>
      <c r="AQ248" s="23">
        <v>0</v>
      </c>
      <c r="AR248" s="23"/>
      <c r="AS248" s="30">
        <v>1.8</v>
      </c>
      <c r="AT248" s="30">
        <v>2.4</v>
      </c>
      <c r="AU248" s="30">
        <v>0.64</v>
      </c>
      <c r="AV248" s="30">
        <v>2.8</v>
      </c>
      <c r="AW248" s="30">
        <v>0.2356020942408377</v>
      </c>
      <c r="AX248" s="30">
        <v>0.3141361256544502</v>
      </c>
      <c r="AY248" s="30">
        <v>8.3769633507853394E-2</v>
      </c>
      <c r="AZ248" s="30">
        <v>0.36649214659685858</v>
      </c>
      <c r="BA248" s="27">
        <v>0.98</v>
      </c>
      <c r="BB248" s="27">
        <v>3.44</v>
      </c>
      <c r="BC248" s="27">
        <v>2.46</v>
      </c>
      <c r="BD248" s="27">
        <v>2.5636800000000002</v>
      </c>
    </row>
    <row r="249" spans="1:56" x14ac:dyDescent="0.3">
      <c r="A249" s="2" t="s">
        <v>208</v>
      </c>
      <c r="B249" s="15" t="s">
        <v>900</v>
      </c>
      <c r="C249" s="15"/>
      <c r="D249" s="2"/>
      <c r="E249" s="2"/>
      <c r="F249" s="2">
        <v>2</v>
      </c>
      <c r="G249" s="2" t="s">
        <v>209</v>
      </c>
      <c r="H249" s="11">
        <v>-1</v>
      </c>
      <c r="I249">
        <v>-1</v>
      </c>
      <c r="J249" s="2"/>
      <c r="K249">
        <v>2.5674600000000001</v>
      </c>
      <c r="L249">
        <v>5.9091939581100004</v>
      </c>
      <c r="M249" s="2"/>
      <c r="N249" s="2"/>
      <c r="O249" s="25">
        <v>0</v>
      </c>
      <c r="P249" s="2">
        <v>-1</v>
      </c>
      <c r="Q249" s="2"/>
      <c r="R249" s="2"/>
      <c r="S249" s="2"/>
      <c r="T249" s="25">
        <v>0</v>
      </c>
      <c r="U249" s="25"/>
      <c r="V249" s="25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P249">
        <v>6</v>
      </c>
      <c r="AQ249" s="23">
        <v>0</v>
      </c>
      <c r="AR249" s="23"/>
      <c r="AS249" s="30">
        <v>1.8</v>
      </c>
      <c r="AT249" s="30">
        <v>2.4</v>
      </c>
      <c r="AU249" s="30">
        <v>0.78</v>
      </c>
      <c r="AV249" s="30">
        <v>2.8</v>
      </c>
      <c r="AW249" s="30">
        <v>0.23136246786632389</v>
      </c>
      <c r="AX249" s="30">
        <v>0.30848329048843193</v>
      </c>
      <c r="AY249" s="30">
        <v>0.10025706940874041</v>
      </c>
      <c r="AZ249" s="30">
        <v>0.35989717223650391</v>
      </c>
      <c r="BA249" s="27">
        <v>0.93</v>
      </c>
      <c r="BB249" s="27">
        <v>3.44</v>
      </c>
      <c r="BC249" s="27">
        <v>2.5099999999999998</v>
      </c>
      <c r="BD249" s="27">
        <v>2.5674600000000001</v>
      </c>
    </row>
    <row r="250" spans="1:56" x14ac:dyDescent="0.3">
      <c r="A250" s="2" t="s">
        <v>155</v>
      </c>
      <c r="B250" s="15" t="s">
        <v>800</v>
      </c>
      <c r="C250" s="15"/>
      <c r="D250" s="2"/>
      <c r="E250" s="2"/>
      <c r="F250" s="2">
        <v>3.36</v>
      </c>
      <c r="G250" s="2" t="s">
        <v>210</v>
      </c>
      <c r="H250" s="11" t="s">
        <v>602</v>
      </c>
      <c r="I250">
        <v>-1</v>
      </c>
      <c r="J250" s="2"/>
      <c r="K250">
        <v>2.78</v>
      </c>
      <c r="L250">
        <v>6.4270052227137269</v>
      </c>
      <c r="M250" s="2"/>
      <c r="N250" s="2">
        <v>1</v>
      </c>
      <c r="O250" s="25">
        <v>1</v>
      </c>
      <c r="P250" s="2">
        <v>3.8860000000000001</v>
      </c>
      <c r="Q250" s="2">
        <v>3.8860000000000001</v>
      </c>
      <c r="R250" s="2">
        <v>10.548299999999999</v>
      </c>
      <c r="S250" s="2" t="s">
        <v>1126</v>
      </c>
      <c r="T250" s="25">
        <v>3.9263319999999999</v>
      </c>
      <c r="U250" s="25">
        <v>3.9263319999999999</v>
      </c>
      <c r="V250" s="25">
        <v>10.74639</v>
      </c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P250">
        <v>14</v>
      </c>
      <c r="AQ250" s="23">
        <v>165.66723991337099</v>
      </c>
      <c r="AR250" s="23">
        <v>8.4506749839743392E-2</v>
      </c>
      <c r="AS250" s="30">
        <v>1.7272727272727271</v>
      </c>
      <c r="AT250" s="30">
        <v>2.545454545454545</v>
      </c>
      <c r="AU250" s="30">
        <v>0.81818181818181823</v>
      </c>
      <c r="AV250" s="30">
        <v>0</v>
      </c>
      <c r="AW250" s="30">
        <v>0.3392857142857143</v>
      </c>
      <c r="AX250" s="30">
        <v>0.5</v>
      </c>
      <c r="AY250" s="30">
        <v>0.1607142857142857</v>
      </c>
      <c r="AZ250" s="30">
        <v>0</v>
      </c>
      <c r="BA250" s="27">
        <v>1.1000000000000001</v>
      </c>
      <c r="BB250" s="27">
        <v>3.44</v>
      </c>
      <c r="BC250" s="27">
        <v>2.34</v>
      </c>
      <c r="BD250" s="27">
        <v>2.78</v>
      </c>
    </row>
    <row r="251" spans="1:56" x14ac:dyDescent="0.3">
      <c r="A251" s="2" t="s">
        <v>155</v>
      </c>
      <c r="B251" s="15" t="s">
        <v>800</v>
      </c>
      <c r="C251" s="15"/>
      <c r="D251" s="2" t="s">
        <v>993</v>
      </c>
      <c r="E251" s="2">
        <v>0.66</v>
      </c>
      <c r="F251" s="2">
        <v>3.48</v>
      </c>
      <c r="G251" s="2" t="s">
        <v>210</v>
      </c>
      <c r="H251" s="11" t="s">
        <v>602</v>
      </c>
      <c r="I251">
        <v>-1</v>
      </c>
      <c r="J251" s="2"/>
      <c r="K251">
        <v>2.78</v>
      </c>
      <c r="L251">
        <v>6.4270052227137269</v>
      </c>
      <c r="M251" s="2"/>
      <c r="N251" s="2">
        <v>1</v>
      </c>
      <c r="O251" s="25">
        <v>1</v>
      </c>
      <c r="P251" s="2">
        <v>3.8860000000000001</v>
      </c>
      <c r="Q251" s="2">
        <v>3.8860000000000001</v>
      </c>
      <c r="R251" s="2">
        <v>10.548299999999999</v>
      </c>
      <c r="S251" s="2" t="s">
        <v>1126</v>
      </c>
      <c r="T251" s="25">
        <v>3.9263319999999999</v>
      </c>
      <c r="U251" s="25">
        <v>3.9263319999999999</v>
      </c>
      <c r="V251" s="25">
        <v>10.74639</v>
      </c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P251">
        <v>14</v>
      </c>
      <c r="AQ251" s="23">
        <v>165.66723991337099</v>
      </c>
      <c r="AR251" s="23">
        <v>8.4506749839743392E-2</v>
      </c>
      <c r="AS251" s="30">
        <v>1.7272727272727271</v>
      </c>
      <c r="AT251" s="30">
        <v>2.545454545454545</v>
      </c>
      <c r="AU251" s="30">
        <v>0.81818181818181823</v>
      </c>
      <c r="AV251" s="30">
        <v>0</v>
      </c>
      <c r="AW251" s="30">
        <v>0.3392857142857143</v>
      </c>
      <c r="AX251" s="30">
        <v>0.5</v>
      </c>
      <c r="AY251" s="30">
        <v>0.1607142857142857</v>
      </c>
      <c r="AZ251" s="30">
        <v>0</v>
      </c>
      <c r="BA251" s="27">
        <v>1.1000000000000001</v>
      </c>
      <c r="BB251" s="27">
        <v>3.44</v>
      </c>
      <c r="BC251" s="27">
        <v>2.34</v>
      </c>
      <c r="BD251" s="27">
        <v>2.78</v>
      </c>
    </row>
    <row r="252" spans="1:56" x14ac:dyDescent="0.3">
      <c r="A252" s="2" t="s">
        <v>155</v>
      </c>
      <c r="B252" s="15" t="s">
        <v>800</v>
      </c>
      <c r="C252" s="15"/>
      <c r="D252" s="2" t="s">
        <v>993</v>
      </c>
      <c r="E252" s="2">
        <f>E251*2</f>
        <v>1.32</v>
      </c>
      <c r="F252" s="2">
        <v>3.47</v>
      </c>
      <c r="G252" s="2" t="s">
        <v>210</v>
      </c>
      <c r="H252" s="11" t="s">
        <v>602</v>
      </c>
      <c r="I252">
        <v>-1</v>
      </c>
      <c r="J252" s="2"/>
      <c r="K252">
        <v>2.78</v>
      </c>
      <c r="L252">
        <v>6.4270052227137269</v>
      </c>
      <c r="M252" s="2"/>
      <c r="N252" s="2">
        <v>1</v>
      </c>
      <c r="O252" s="25">
        <v>1</v>
      </c>
      <c r="P252" s="2">
        <v>3.8860000000000001</v>
      </c>
      <c r="Q252" s="2">
        <v>3.8860000000000001</v>
      </c>
      <c r="R252" s="2">
        <v>10.548299999999999</v>
      </c>
      <c r="S252" s="2" t="s">
        <v>1126</v>
      </c>
      <c r="T252" s="25">
        <v>3.9263319999999999</v>
      </c>
      <c r="U252" s="25">
        <v>3.9263319999999999</v>
      </c>
      <c r="V252" s="25">
        <v>10.74639</v>
      </c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P252">
        <v>14</v>
      </c>
      <c r="AQ252" s="23">
        <v>165.66723991337099</v>
      </c>
      <c r="AR252" s="23">
        <v>8.4506749839743392E-2</v>
      </c>
      <c r="AS252" s="30">
        <v>1.7272727272727271</v>
      </c>
      <c r="AT252" s="30">
        <v>2.545454545454545</v>
      </c>
      <c r="AU252" s="30">
        <v>0.81818181818181823</v>
      </c>
      <c r="AV252" s="30">
        <v>0</v>
      </c>
      <c r="AW252" s="30">
        <v>0.3392857142857143</v>
      </c>
      <c r="AX252" s="30">
        <v>0.5</v>
      </c>
      <c r="AY252" s="30">
        <v>0.1607142857142857</v>
      </c>
      <c r="AZ252" s="30">
        <v>0</v>
      </c>
      <c r="BA252" s="27">
        <v>1.1000000000000001</v>
      </c>
      <c r="BB252" s="27">
        <v>3.44</v>
      </c>
      <c r="BC252" s="27">
        <v>2.34</v>
      </c>
      <c r="BD252" s="27">
        <v>2.78</v>
      </c>
    </row>
    <row r="253" spans="1:56" x14ac:dyDescent="0.3">
      <c r="A253" s="2" t="s">
        <v>155</v>
      </c>
      <c r="B253" s="15" t="s">
        <v>800</v>
      </c>
      <c r="C253" s="15"/>
      <c r="D253" s="2" t="s">
        <v>993</v>
      </c>
      <c r="E253" s="2">
        <f>E251*3</f>
        <v>1.98</v>
      </c>
      <c r="F253" s="2">
        <v>3.41</v>
      </c>
      <c r="G253" s="2" t="s">
        <v>210</v>
      </c>
      <c r="H253" s="11" t="s">
        <v>602</v>
      </c>
      <c r="I253">
        <v>-1</v>
      </c>
      <c r="J253" s="2"/>
      <c r="K253">
        <v>2.78</v>
      </c>
      <c r="L253">
        <v>6.4270052227137269</v>
      </c>
      <c r="M253" s="2"/>
      <c r="N253" s="2">
        <v>1</v>
      </c>
      <c r="O253" s="25">
        <v>1</v>
      </c>
      <c r="P253" s="2">
        <v>3.8860000000000001</v>
      </c>
      <c r="Q253" s="2">
        <v>3.8860000000000001</v>
      </c>
      <c r="R253" s="2">
        <v>10.548299999999999</v>
      </c>
      <c r="S253" s="2" t="s">
        <v>1126</v>
      </c>
      <c r="T253" s="25">
        <v>3.9263319999999999</v>
      </c>
      <c r="U253" s="25">
        <v>3.9263319999999999</v>
      </c>
      <c r="V253" s="25">
        <v>10.74639</v>
      </c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P253">
        <v>14</v>
      </c>
      <c r="AQ253" s="23">
        <v>165.66723991337099</v>
      </c>
      <c r="AR253" s="23">
        <v>8.4506749839743392E-2</v>
      </c>
      <c r="AS253" s="30">
        <v>1.7272727272727271</v>
      </c>
      <c r="AT253" s="30">
        <v>2.545454545454545</v>
      </c>
      <c r="AU253" s="30">
        <v>0.81818181818181823</v>
      </c>
      <c r="AV253" s="30">
        <v>0</v>
      </c>
      <c r="AW253" s="30">
        <v>0.3392857142857143</v>
      </c>
      <c r="AX253" s="30">
        <v>0.5</v>
      </c>
      <c r="AY253" s="30">
        <v>0.1607142857142857</v>
      </c>
      <c r="AZ253" s="30">
        <v>0</v>
      </c>
      <c r="BA253" s="27">
        <v>1.1000000000000001</v>
      </c>
      <c r="BB253" s="27">
        <v>3.44</v>
      </c>
      <c r="BC253" s="27">
        <v>2.34</v>
      </c>
      <c r="BD253" s="27">
        <v>2.78</v>
      </c>
    </row>
    <row r="254" spans="1:56" x14ac:dyDescent="0.3">
      <c r="A254" s="2" t="s">
        <v>155</v>
      </c>
      <c r="B254" s="15" t="s">
        <v>800</v>
      </c>
      <c r="C254" s="15"/>
      <c r="D254" s="2" t="s">
        <v>993</v>
      </c>
      <c r="E254" s="2">
        <f>E251*4</f>
        <v>2.64</v>
      </c>
      <c r="F254" s="2">
        <v>3.42</v>
      </c>
      <c r="G254" s="2" t="s">
        <v>210</v>
      </c>
      <c r="H254" s="11" t="s">
        <v>602</v>
      </c>
      <c r="I254">
        <v>-1</v>
      </c>
      <c r="J254" s="2"/>
      <c r="K254">
        <v>2.78</v>
      </c>
      <c r="L254">
        <v>6.4270052227137269</v>
      </c>
      <c r="M254" s="2"/>
      <c r="N254" s="2">
        <v>1</v>
      </c>
      <c r="O254" s="25">
        <v>1</v>
      </c>
      <c r="P254" s="2">
        <v>3.8860000000000001</v>
      </c>
      <c r="Q254" s="2">
        <v>3.8860000000000001</v>
      </c>
      <c r="R254" s="2">
        <v>10.548299999999999</v>
      </c>
      <c r="S254" s="2" t="s">
        <v>1126</v>
      </c>
      <c r="T254" s="25">
        <v>3.9263319999999999</v>
      </c>
      <c r="U254" s="25">
        <v>3.9263319999999999</v>
      </c>
      <c r="V254" s="25">
        <v>10.74639</v>
      </c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P254">
        <v>14</v>
      </c>
      <c r="AQ254" s="23">
        <v>165.66723991337099</v>
      </c>
      <c r="AR254" s="23">
        <v>8.4506749839743392E-2</v>
      </c>
      <c r="AS254" s="30">
        <v>1.7272727272727271</v>
      </c>
      <c r="AT254" s="30">
        <v>2.545454545454545</v>
      </c>
      <c r="AU254" s="30">
        <v>0.81818181818181823</v>
      </c>
      <c r="AV254" s="30">
        <v>0</v>
      </c>
      <c r="AW254" s="30">
        <v>0.3392857142857143</v>
      </c>
      <c r="AX254" s="30">
        <v>0.5</v>
      </c>
      <c r="AY254" s="30">
        <v>0.1607142857142857</v>
      </c>
      <c r="AZ254" s="30">
        <v>0</v>
      </c>
      <c r="BA254" s="27">
        <v>1.1000000000000001</v>
      </c>
      <c r="BB254" s="27">
        <v>3.44</v>
      </c>
      <c r="BC254" s="27">
        <v>2.34</v>
      </c>
      <c r="BD254" s="27">
        <v>2.78</v>
      </c>
    </row>
    <row r="255" spans="1:56" x14ac:dyDescent="0.3">
      <c r="A255" s="2" t="s">
        <v>155</v>
      </c>
      <c r="B255" s="15" t="s">
        <v>800</v>
      </c>
      <c r="C255" s="15"/>
      <c r="D255" s="2" t="s">
        <v>993</v>
      </c>
      <c r="E255" s="2">
        <f>E251*6</f>
        <v>3.96</v>
      </c>
      <c r="F255" s="2">
        <v>3.44</v>
      </c>
      <c r="G255" s="2" t="s">
        <v>210</v>
      </c>
      <c r="H255" s="11" t="s">
        <v>602</v>
      </c>
      <c r="I255">
        <v>-1</v>
      </c>
      <c r="J255" s="2"/>
      <c r="K255">
        <v>2.78</v>
      </c>
      <c r="L255">
        <v>6.4270052227137269</v>
      </c>
      <c r="M255" s="2"/>
      <c r="N255" s="2">
        <v>1</v>
      </c>
      <c r="O255" s="25">
        <v>1</v>
      </c>
      <c r="P255" s="2">
        <v>3.8860000000000001</v>
      </c>
      <c r="Q255" s="2">
        <v>3.8860000000000001</v>
      </c>
      <c r="R255" s="2">
        <v>10.548299999999999</v>
      </c>
      <c r="S255" s="2" t="s">
        <v>1126</v>
      </c>
      <c r="T255" s="25">
        <v>3.9263319999999999</v>
      </c>
      <c r="U255" s="25">
        <v>3.9263319999999999</v>
      </c>
      <c r="V255" s="25">
        <v>10.74639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P255">
        <v>14</v>
      </c>
      <c r="AQ255" s="23">
        <v>165.66723991337099</v>
      </c>
      <c r="AR255" s="23">
        <v>8.4506749839743392E-2</v>
      </c>
      <c r="AS255" s="30">
        <v>1.7272727272727271</v>
      </c>
      <c r="AT255" s="30">
        <v>2.545454545454545</v>
      </c>
      <c r="AU255" s="30">
        <v>0.81818181818181823</v>
      </c>
      <c r="AV255" s="30">
        <v>0</v>
      </c>
      <c r="AW255" s="30">
        <v>0.3392857142857143</v>
      </c>
      <c r="AX255" s="30">
        <v>0.5</v>
      </c>
      <c r="AY255" s="30">
        <v>0.1607142857142857</v>
      </c>
      <c r="AZ255" s="30">
        <v>0</v>
      </c>
      <c r="BA255" s="27">
        <v>1.1000000000000001</v>
      </c>
      <c r="BB255" s="27">
        <v>3.44</v>
      </c>
      <c r="BC255" s="27">
        <v>2.34</v>
      </c>
      <c r="BD255" s="27">
        <v>2.78</v>
      </c>
    </row>
    <row r="256" spans="1:56" x14ac:dyDescent="0.3">
      <c r="A256" s="2" t="s">
        <v>8</v>
      </c>
      <c r="B256" s="15" t="s">
        <v>718</v>
      </c>
      <c r="C256" s="15"/>
      <c r="D256" s="2"/>
      <c r="E256" s="2"/>
      <c r="F256" s="2">
        <v>3.2</v>
      </c>
      <c r="G256" s="2" t="s">
        <v>210</v>
      </c>
      <c r="H256" s="11" t="s">
        <v>554</v>
      </c>
      <c r="I256" t="s">
        <v>636</v>
      </c>
      <c r="J256" s="2"/>
      <c r="K256">
        <v>2.8066666666666662</v>
      </c>
      <c r="L256">
        <v>6.1769976</v>
      </c>
      <c r="M256" s="2"/>
      <c r="N256" s="2"/>
      <c r="O256" s="25">
        <v>30</v>
      </c>
      <c r="P256" s="2">
        <v>-2</v>
      </c>
      <c r="Q256" s="2"/>
      <c r="R256" s="2"/>
      <c r="S256" s="2"/>
      <c r="T256" s="25">
        <v>10.59112378</v>
      </c>
      <c r="U256" s="25">
        <v>10.784736629999999</v>
      </c>
      <c r="V256" s="25">
        <v>10.486176179999999</v>
      </c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P256">
        <v>4</v>
      </c>
      <c r="AQ256" s="23">
        <v>1182.741260108548</v>
      </c>
      <c r="AR256" s="23">
        <v>0.1014592151701775</v>
      </c>
      <c r="AS256" s="30">
        <v>2</v>
      </c>
      <c r="AT256" s="30">
        <v>2.666666666666667</v>
      </c>
      <c r="AU256" s="30">
        <v>0.66666666666666663</v>
      </c>
      <c r="AV256" s="30">
        <v>0</v>
      </c>
      <c r="AW256" s="30">
        <v>0.375</v>
      </c>
      <c r="AX256" s="30">
        <v>0.5</v>
      </c>
      <c r="AY256" s="30">
        <v>0.125</v>
      </c>
      <c r="AZ256" s="30">
        <v>0</v>
      </c>
      <c r="BA256" s="27">
        <v>1.54</v>
      </c>
      <c r="BB256" s="27">
        <v>3.44</v>
      </c>
      <c r="BC256" s="27">
        <v>1.9</v>
      </c>
      <c r="BD256" s="27">
        <v>2.8066666666666671</v>
      </c>
    </row>
    <row r="257" spans="1:56" x14ac:dyDescent="0.3">
      <c r="A257" s="2" t="s">
        <v>155</v>
      </c>
      <c r="B257" s="15" t="s">
        <v>800</v>
      </c>
      <c r="C257" s="15"/>
      <c r="D257" s="2"/>
      <c r="E257" s="2"/>
      <c r="F257" s="2">
        <v>3.1</v>
      </c>
      <c r="G257" s="2" t="s">
        <v>211</v>
      </c>
      <c r="H257" s="11" t="s">
        <v>602</v>
      </c>
      <c r="I257">
        <v>-1</v>
      </c>
      <c r="J257" s="2"/>
      <c r="K257">
        <v>2.78</v>
      </c>
      <c r="L257">
        <v>6.4270052227137269</v>
      </c>
      <c r="M257" s="2"/>
      <c r="N257" s="2">
        <v>1</v>
      </c>
      <c r="O257" s="25">
        <v>1</v>
      </c>
      <c r="P257" s="2">
        <v>3.8860000000000001</v>
      </c>
      <c r="Q257" s="2">
        <v>3.8860000000000001</v>
      </c>
      <c r="R257" s="2">
        <v>10.548299999999999</v>
      </c>
      <c r="S257" s="2" t="s">
        <v>1126</v>
      </c>
      <c r="T257" s="25">
        <v>3.9263319999999999</v>
      </c>
      <c r="U257" s="25">
        <v>3.9263319999999999</v>
      </c>
      <c r="V257" s="25">
        <v>10.74639</v>
      </c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P257">
        <v>14</v>
      </c>
      <c r="AQ257" s="23">
        <v>165.66723991337099</v>
      </c>
      <c r="AR257" s="23">
        <v>8.4506749839743392E-2</v>
      </c>
      <c r="AS257" s="30">
        <v>1.7272727272727271</v>
      </c>
      <c r="AT257" s="30">
        <v>2.545454545454545</v>
      </c>
      <c r="AU257" s="30">
        <v>0.81818181818181823</v>
      </c>
      <c r="AV257" s="30">
        <v>0</v>
      </c>
      <c r="AW257" s="30">
        <v>0.3392857142857143</v>
      </c>
      <c r="AX257" s="30">
        <v>0.5</v>
      </c>
      <c r="AY257" s="30">
        <v>0.1607142857142857</v>
      </c>
      <c r="AZ257" s="30">
        <v>0</v>
      </c>
      <c r="BA257" s="27">
        <v>1.1000000000000001</v>
      </c>
      <c r="BB257" s="27">
        <v>3.44</v>
      </c>
      <c r="BC257" s="27">
        <v>2.34</v>
      </c>
      <c r="BD257" s="27">
        <v>2.78</v>
      </c>
    </row>
    <row r="258" spans="1:56" x14ac:dyDescent="0.3">
      <c r="A258" s="2" t="s">
        <v>212</v>
      </c>
      <c r="B258" s="19" t="s">
        <v>963</v>
      </c>
      <c r="C258" s="15"/>
      <c r="D258" s="2"/>
      <c r="E258" s="2"/>
      <c r="F258" s="2">
        <v>3.1</v>
      </c>
      <c r="G258" s="2" t="s">
        <v>211</v>
      </c>
      <c r="H258" s="11">
        <v>-1</v>
      </c>
      <c r="I258">
        <v>-1</v>
      </c>
      <c r="J258" s="2"/>
      <c r="K258">
        <v>2.7820765027322398</v>
      </c>
      <c r="L258">
        <v>6.4257889029010924</v>
      </c>
      <c r="M258" s="2"/>
      <c r="N258" s="2"/>
      <c r="O258" s="25">
        <v>0</v>
      </c>
      <c r="P258" s="2">
        <v>-2</v>
      </c>
      <c r="Q258" s="2"/>
      <c r="R258" s="2"/>
      <c r="S258" s="2"/>
      <c r="T258" s="25">
        <v>0</v>
      </c>
      <c r="U258" s="25"/>
      <c r="V258" s="25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P258">
        <v>14</v>
      </c>
      <c r="AQ258" s="23">
        <v>0</v>
      </c>
      <c r="AR258" s="23"/>
      <c r="AS258" s="30">
        <v>1.7285974499089249</v>
      </c>
      <c r="AT258" s="30">
        <v>2.5500910746812391</v>
      </c>
      <c r="AU258" s="30">
        <v>0.82149362477231325</v>
      </c>
      <c r="AV258" s="30">
        <v>0</v>
      </c>
      <c r="AW258" s="30">
        <v>0.33892857142857141</v>
      </c>
      <c r="AX258" s="30">
        <v>0.5</v>
      </c>
      <c r="AY258" s="30">
        <v>0.16107142857142859</v>
      </c>
      <c r="AZ258" s="30">
        <v>0</v>
      </c>
      <c r="BA258" s="27">
        <v>1.1000000000000001</v>
      </c>
      <c r="BB258" s="27">
        <v>3.44</v>
      </c>
      <c r="BC258" s="27">
        <v>2.34</v>
      </c>
      <c r="BD258" s="27">
        <v>2.7820765027322398</v>
      </c>
    </row>
    <row r="259" spans="1:56" x14ac:dyDescent="0.3">
      <c r="A259" s="2" t="s">
        <v>213</v>
      </c>
      <c r="B259" s="19" t="s">
        <v>964</v>
      </c>
      <c r="C259" s="15"/>
      <c r="D259" s="2"/>
      <c r="E259" s="2"/>
      <c r="F259" s="2">
        <v>3.1</v>
      </c>
      <c r="G259" s="2" t="s">
        <v>211</v>
      </c>
      <c r="H259" s="11">
        <v>-1</v>
      </c>
      <c r="I259">
        <v>-1</v>
      </c>
      <c r="J259" s="2"/>
      <c r="K259">
        <v>2.7852054794520549</v>
      </c>
      <c r="L259">
        <v>6.4239560922245156</v>
      </c>
      <c r="M259" s="2"/>
      <c r="N259" s="2"/>
      <c r="O259" s="25">
        <v>0</v>
      </c>
      <c r="P259" s="2">
        <v>-2</v>
      </c>
      <c r="Q259" s="2"/>
      <c r="R259" s="2"/>
      <c r="S259" s="2"/>
      <c r="T259" s="25">
        <v>0</v>
      </c>
      <c r="U259" s="25"/>
      <c r="V259" s="25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P259">
        <v>14</v>
      </c>
      <c r="AQ259" s="23">
        <v>0</v>
      </c>
      <c r="AR259" s="23"/>
      <c r="AS259" s="30">
        <v>1.730593607305936</v>
      </c>
      <c r="AT259" s="30">
        <v>2.557077625570777</v>
      </c>
      <c r="AU259" s="30">
        <v>0.8264840182648403</v>
      </c>
      <c r="AV259" s="30">
        <v>0</v>
      </c>
      <c r="AW259" s="30">
        <v>0.33839285714285711</v>
      </c>
      <c r="AX259" s="30">
        <v>0.5</v>
      </c>
      <c r="AY259" s="30">
        <v>0.16160714285714289</v>
      </c>
      <c r="AZ259" s="30">
        <v>0</v>
      </c>
      <c r="BA259" s="27">
        <v>1.1000000000000001</v>
      </c>
      <c r="BB259" s="27">
        <v>3.44</v>
      </c>
      <c r="BC259" s="27">
        <v>2.34</v>
      </c>
      <c r="BD259" s="27">
        <v>2.7852054794520549</v>
      </c>
    </row>
    <row r="260" spans="1:56" x14ac:dyDescent="0.3">
      <c r="A260" s="2" t="s">
        <v>214</v>
      </c>
      <c r="B260" s="19" t="s">
        <v>965</v>
      </c>
      <c r="C260" s="15"/>
      <c r="D260" s="2"/>
      <c r="E260" s="2"/>
      <c r="F260" s="2">
        <v>3.1</v>
      </c>
      <c r="G260" s="2" t="s">
        <v>211</v>
      </c>
      <c r="H260" s="11">
        <v>-1</v>
      </c>
      <c r="I260">
        <v>-1</v>
      </c>
      <c r="J260" s="2"/>
      <c r="K260">
        <v>2.7957603686635939</v>
      </c>
      <c r="L260">
        <v>6.4177735234906308</v>
      </c>
      <c r="M260" s="2"/>
      <c r="N260" s="2"/>
      <c r="O260" s="25">
        <v>0</v>
      </c>
      <c r="P260" s="2">
        <v>-2</v>
      </c>
      <c r="Q260" s="2"/>
      <c r="R260" s="2"/>
      <c r="S260" s="2"/>
      <c r="T260" s="25">
        <v>0</v>
      </c>
      <c r="U260" s="25"/>
      <c r="V260" s="25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P260">
        <v>14</v>
      </c>
      <c r="AQ260" s="23">
        <v>0</v>
      </c>
      <c r="AR260" s="23"/>
      <c r="AS260" s="30">
        <v>1.7373271889400921</v>
      </c>
      <c r="AT260" s="30">
        <v>2.580645161290323</v>
      </c>
      <c r="AU260" s="30">
        <v>0.84331797235023043</v>
      </c>
      <c r="AV260" s="30">
        <v>0</v>
      </c>
      <c r="AW260" s="30">
        <v>0.33660714285714288</v>
      </c>
      <c r="AX260" s="30">
        <v>0.5</v>
      </c>
      <c r="AY260" s="30">
        <v>0.16339285714285709</v>
      </c>
      <c r="AZ260" s="30">
        <v>0</v>
      </c>
      <c r="BA260" s="27">
        <v>1.1000000000000001</v>
      </c>
      <c r="BB260" s="27">
        <v>3.44</v>
      </c>
      <c r="BC260" s="27">
        <v>2.34</v>
      </c>
      <c r="BD260" s="27">
        <v>2.7957603686635939</v>
      </c>
    </row>
    <row r="261" spans="1:56" x14ac:dyDescent="0.3">
      <c r="A261" s="2" t="s">
        <v>155</v>
      </c>
      <c r="B261" s="19" t="s">
        <v>800</v>
      </c>
      <c r="C261" s="15"/>
      <c r="D261" s="2" t="s">
        <v>891</v>
      </c>
      <c r="E261" s="2">
        <v>1.34</v>
      </c>
      <c r="F261" s="2">
        <v>3.1</v>
      </c>
      <c r="G261" s="2" t="s">
        <v>211</v>
      </c>
      <c r="H261" s="11" t="s">
        <v>602</v>
      </c>
      <c r="I261">
        <v>-1</v>
      </c>
      <c r="J261" s="2"/>
      <c r="K261">
        <v>2.78</v>
      </c>
      <c r="L261">
        <v>6.4270052227137269</v>
      </c>
      <c r="M261" s="2"/>
      <c r="N261" s="2">
        <v>1</v>
      </c>
      <c r="O261" s="25">
        <v>1</v>
      </c>
      <c r="P261" s="2">
        <v>3.8860000000000001</v>
      </c>
      <c r="Q261" s="2">
        <v>3.8860000000000001</v>
      </c>
      <c r="R261" s="2">
        <v>10.548299999999999</v>
      </c>
      <c r="S261" s="2" t="s">
        <v>1126</v>
      </c>
      <c r="T261" s="25">
        <v>3.9263319999999999</v>
      </c>
      <c r="U261" s="25">
        <v>3.9263319999999999</v>
      </c>
      <c r="V261" s="25">
        <v>10.74639</v>
      </c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P261">
        <v>14</v>
      </c>
      <c r="AQ261" s="23">
        <v>165.66723991337099</v>
      </c>
      <c r="AR261" s="23">
        <v>8.4506749839743392E-2</v>
      </c>
      <c r="AS261" s="30">
        <v>1.7272727272727271</v>
      </c>
      <c r="AT261" s="30">
        <v>2.545454545454545</v>
      </c>
      <c r="AU261" s="30">
        <v>0.81818181818181823</v>
      </c>
      <c r="AV261" s="30">
        <v>0</v>
      </c>
      <c r="AW261" s="30">
        <v>0.3392857142857143</v>
      </c>
      <c r="AX261" s="30">
        <v>0.5</v>
      </c>
      <c r="AY261" s="30">
        <v>0.1607142857142857</v>
      </c>
      <c r="AZ261" s="30">
        <v>0</v>
      </c>
      <c r="BA261" s="27">
        <v>1.1000000000000001</v>
      </c>
      <c r="BB261" s="27">
        <v>3.44</v>
      </c>
      <c r="BC261" s="27">
        <v>2.34</v>
      </c>
      <c r="BD261" s="27">
        <v>2.78</v>
      </c>
    </row>
    <row r="262" spans="1:56" x14ac:dyDescent="0.3">
      <c r="A262" s="2" t="s">
        <v>212</v>
      </c>
      <c r="B262" s="19" t="s">
        <v>963</v>
      </c>
      <c r="C262" s="15"/>
      <c r="D262" s="2" t="s">
        <v>891</v>
      </c>
      <c r="E262" s="2">
        <v>1.04</v>
      </c>
      <c r="F262" s="2">
        <v>3.1</v>
      </c>
      <c r="G262" s="2" t="s">
        <v>211</v>
      </c>
      <c r="H262" s="11">
        <v>-1</v>
      </c>
      <c r="I262">
        <v>-1</v>
      </c>
      <c r="J262" s="2"/>
      <c r="K262">
        <v>2.7820765027322398</v>
      </c>
      <c r="L262">
        <v>6.4257889029010924</v>
      </c>
      <c r="M262" s="2"/>
      <c r="N262" s="2">
        <v>1</v>
      </c>
      <c r="O262" s="25">
        <v>0</v>
      </c>
      <c r="P262" s="2">
        <v>3.8860000000000001</v>
      </c>
      <c r="Q262" s="2">
        <v>3.8860000000000001</v>
      </c>
      <c r="R262" s="2">
        <v>10.548299999999999</v>
      </c>
      <c r="S262" s="2" t="s">
        <v>1126</v>
      </c>
      <c r="T262" s="25">
        <v>0</v>
      </c>
      <c r="U262" s="25"/>
      <c r="V262" s="25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P262">
        <v>14</v>
      </c>
      <c r="AQ262" s="23">
        <v>0</v>
      </c>
      <c r="AR262" s="23"/>
      <c r="AS262" s="30">
        <v>1.7285974499089249</v>
      </c>
      <c r="AT262" s="30">
        <v>2.5500910746812391</v>
      </c>
      <c r="AU262" s="30">
        <v>0.82149362477231325</v>
      </c>
      <c r="AV262" s="30">
        <v>0</v>
      </c>
      <c r="AW262" s="30">
        <v>0.33892857142857141</v>
      </c>
      <c r="AX262" s="30">
        <v>0.5</v>
      </c>
      <c r="AY262" s="30">
        <v>0.16107142857142859</v>
      </c>
      <c r="AZ262" s="30">
        <v>0</v>
      </c>
      <c r="BA262" s="27">
        <v>1.1000000000000001</v>
      </c>
      <c r="BB262" s="27">
        <v>3.44</v>
      </c>
      <c r="BC262" s="27">
        <v>2.34</v>
      </c>
      <c r="BD262" s="27">
        <v>2.7820765027322398</v>
      </c>
    </row>
    <row r="263" spans="1:56" x14ac:dyDescent="0.3">
      <c r="A263" s="2" t="s">
        <v>213</v>
      </c>
      <c r="B263" s="19" t="s">
        <v>964</v>
      </c>
      <c r="C263" s="15"/>
      <c r="D263" s="2" t="s">
        <v>891</v>
      </c>
      <c r="E263" s="2">
        <v>1.19</v>
      </c>
      <c r="F263" s="2">
        <v>3.1</v>
      </c>
      <c r="G263" s="2" t="s">
        <v>211</v>
      </c>
      <c r="H263" s="11">
        <v>-1</v>
      </c>
      <c r="I263">
        <v>-1</v>
      </c>
      <c r="J263" s="2"/>
      <c r="K263">
        <v>2.7852054794520549</v>
      </c>
      <c r="L263">
        <v>6.4239560922245156</v>
      </c>
      <c r="M263" s="2"/>
      <c r="N263" s="2">
        <v>1</v>
      </c>
      <c r="O263" s="25">
        <v>0</v>
      </c>
      <c r="P263" s="2">
        <v>3.8860000000000001</v>
      </c>
      <c r="Q263" s="2">
        <v>3.8860000000000001</v>
      </c>
      <c r="R263" s="2">
        <v>10.548299999999999</v>
      </c>
      <c r="S263" s="2" t="s">
        <v>1126</v>
      </c>
      <c r="T263" s="25">
        <v>0</v>
      </c>
      <c r="U263" s="25"/>
      <c r="V263" s="25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P263">
        <v>14</v>
      </c>
      <c r="AQ263" s="23">
        <v>0</v>
      </c>
      <c r="AR263" s="23"/>
      <c r="AS263" s="30">
        <v>1.730593607305936</v>
      </c>
      <c r="AT263" s="30">
        <v>2.557077625570777</v>
      </c>
      <c r="AU263" s="30">
        <v>0.8264840182648403</v>
      </c>
      <c r="AV263" s="30">
        <v>0</v>
      </c>
      <c r="AW263" s="30">
        <v>0.33839285714285711</v>
      </c>
      <c r="AX263" s="30">
        <v>0.5</v>
      </c>
      <c r="AY263" s="30">
        <v>0.16160714285714289</v>
      </c>
      <c r="AZ263" s="30">
        <v>0</v>
      </c>
      <c r="BA263" s="27">
        <v>1.1000000000000001</v>
      </c>
      <c r="BB263" s="27">
        <v>3.44</v>
      </c>
      <c r="BC263" s="27">
        <v>2.34</v>
      </c>
      <c r="BD263" s="27">
        <v>2.7852054794520549</v>
      </c>
    </row>
    <row r="264" spans="1:56" x14ac:dyDescent="0.3">
      <c r="A264" s="2" t="s">
        <v>214</v>
      </c>
      <c r="B264" s="19" t="s">
        <v>965</v>
      </c>
      <c r="C264" s="15"/>
      <c r="D264" s="2" t="s">
        <v>891</v>
      </c>
      <c r="E264" s="2">
        <v>1.61</v>
      </c>
      <c r="F264" s="2">
        <v>3.1</v>
      </c>
      <c r="G264" s="2" t="s">
        <v>211</v>
      </c>
      <c r="H264" s="11">
        <v>-1</v>
      </c>
      <c r="I264">
        <v>-1</v>
      </c>
      <c r="J264" s="2"/>
      <c r="K264">
        <v>2.7957603686635939</v>
      </c>
      <c r="L264">
        <v>6.4177735234906308</v>
      </c>
      <c r="M264" s="2"/>
      <c r="N264" s="2">
        <v>1</v>
      </c>
      <c r="O264" s="25">
        <v>0</v>
      </c>
      <c r="P264" s="2">
        <v>3.8860000000000001</v>
      </c>
      <c r="Q264" s="2">
        <v>3.8860000000000001</v>
      </c>
      <c r="R264" s="2">
        <v>10.548299999999999</v>
      </c>
      <c r="S264" s="2" t="s">
        <v>1126</v>
      </c>
      <c r="T264" s="25">
        <v>0</v>
      </c>
      <c r="U264" s="25"/>
      <c r="V264" s="25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P264">
        <v>14</v>
      </c>
      <c r="AQ264" s="23">
        <v>0</v>
      </c>
      <c r="AR264" s="23"/>
      <c r="AS264" s="30">
        <v>1.7373271889400921</v>
      </c>
      <c r="AT264" s="30">
        <v>2.580645161290323</v>
      </c>
      <c r="AU264" s="30">
        <v>0.84331797235023043</v>
      </c>
      <c r="AV264" s="30">
        <v>0</v>
      </c>
      <c r="AW264" s="30">
        <v>0.33660714285714288</v>
      </c>
      <c r="AX264" s="30">
        <v>0.5</v>
      </c>
      <c r="AY264" s="30">
        <v>0.16339285714285709</v>
      </c>
      <c r="AZ264" s="30">
        <v>0</v>
      </c>
      <c r="BA264" s="27">
        <v>1.1000000000000001</v>
      </c>
      <c r="BB264" s="27">
        <v>3.44</v>
      </c>
      <c r="BC264" s="27">
        <v>2.34</v>
      </c>
      <c r="BD264" s="27">
        <v>2.7957603686635939</v>
      </c>
    </row>
    <row r="265" spans="1:56" x14ac:dyDescent="0.3">
      <c r="A265" s="2" t="s">
        <v>22</v>
      </c>
      <c r="B265" s="19" t="s">
        <v>904</v>
      </c>
      <c r="C265" s="15"/>
      <c r="D265" s="2"/>
      <c r="E265" s="2"/>
      <c r="F265" s="2">
        <v>2.74</v>
      </c>
      <c r="G265" s="2" t="s">
        <v>215</v>
      </c>
      <c r="H265" s="11">
        <v>-1</v>
      </c>
      <c r="I265">
        <v>-1</v>
      </c>
      <c r="J265" s="2"/>
      <c r="K265">
        <v>2.9058571428571431</v>
      </c>
      <c r="L265">
        <v>6.2676757950000006</v>
      </c>
      <c r="M265" s="2"/>
      <c r="N265" s="2"/>
      <c r="O265" s="25">
        <v>0</v>
      </c>
      <c r="P265" s="2">
        <v>-1</v>
      </c>
      <c r="Q265" s="2"/>
      <c r="R265" s="2"/>
      <c r="S265" s="2"/>
      <c r="T265" s="25">
        <v>0</v>
      </c>
      <c r="U265" s="25"/>
      <c r="V265" s="25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P265">
        <v>18</v>
      </c>
      <c r="AQ265" s="23">
        <v>0</v>
      </c>
      <c r="AR265" s="23"/>
      <c r="AS265" s="30">
        <v>1.871428571428571</v>
      </c>
      <c r="AT265" s="30">
        <v>3.1428571428571428</v>
      </c>
      <c r="AU265" s="30">
        <v>2.714285714285714</v>
      </c>
      <c r="AV265" s="30">
        <v>3.2</v>
      </c>
      <c r="AW265" s="30">
        <v>0.17124183006535951</v>
      </c>
      <c r="AX265" s="30">
        <v>0.28758169934640521</v>
      </c>
      <c r="AY265" s="30">
        <v>0.2483660130718954</v>
      </c>
      <c r="AZ265" s="30">
        <v>0.29281045751633977</v>
      </c>
      <c r="BA265" s="27">
        <v>1.6</v>
      </c>
      <c r="BB265" s="27">
        <v>3.44</v>
      </c>
      <c r="BC265" s="27">
        <v>1.84</v>
      </c>
      <c r="BD265" s="27">
        <v>2.9058571428571431</v>
      </c>
    </row>
    <row r="266" spans="1:56" x14ac:dyDescent="0.3">
      <c r="A266" s="2" t="s">
        <v>23</v>
      </c>
      <c r="B266" s="19" t="s">
        <v>905</v>
      </c>
      <c r="C266" s="15"/>
      <c r="D266" s="2"/>
      <c r="E266" s="2"/>
      <c r="F266" s="2">
        <v>2.74</v>
      </c>
      <c r="G266" s="2" t="s">
        <v>215</v>
      </c>
      <c r="H266" s="11">
        <v>-1</v>
      </c>
      <c r="I266">
        <v>-1</v>
      </c>
      <c r="J266" s="2"/>
      <c r="K266">
        <v>2.903142857142857</v>
      </c>
      <c r="L266">
        <v>6.2658828646428582</v>
      </c>
      <c r="M266" s="2"/>
      <c r="N266" s="2"/>
      <c r="O266" s="25">
        <v>0</v>
      </c>
      <c r="P266" s="2">
        <v>-1</v>
      </c>
      <c r="Q266" s="2"/>
      <c r="R266" s="2"/>
      <c r="S266" s="2"/>
      <c r="T266" s="25">
        <v>0</v>
      </c>
      <c r="U266" s="25"/>
      <c r="V266" s="25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P266">
        <v>18</v>
      </c>
      <c r="AQ266" s="23">
        <v>0</v>
      </c>
      <c r="AR266" s="23"/>
      <c r="AS266" s="30">
        <v>1.8678571428571431</v>
      </c>
      <c r="AT266" s="30">
        <v>3.1428571428571428</v>
      </c>
      <c r="AU266" s="30">
        <v>2.714285714285714</v>
      </c>
      <c r="AV266" s="30">
        <v>3.15</v>
      </c>
      <c r="AW266" s="30">
        <v>0.1717569786535304</v>
      </c>
      <c r="AX266" s="30">
        <v>0.28899835796387519</v>
      </c>
      <c r="AY266" s="30">
        <v>0.24958949096880129</v>
      </c>
      <c r="AZ266" s="30">
        <v>0.28965517241379313</v>
      </c>
      <c r="BA266" s="27">
        <v>1.6</v>
      </c>
      <c r="BB266" s="27">
        <v>3.44</v>
      </c>
      <c r="BC266" s="27">
        <v>1.84</v>
      </c>
      <c r="BD266" s="27">
        <v>2.903142857142857</v>
      </c>
    </row>
    <row r="267" spans="1:56" x14ac:dyDescent="0.3">
      <c r="A267" s="2" t="s">
        <v>24</v>
      </c>
      <c r="B267" s="19" t="s">
        <v>906</v>
      </c>
      <c r="C267" s="15"/>
      <c r="D267" s="2"/>
      <c r="E267" s="2"/>
      <c r="F267" s="2">
        <v>2.75</v>
      </c>
      <c r="G267" s="2" t="s">
        <v>215</v>
      </c>
      <c r="H267" s="11">
        <v>-1</v>
      </c>
      <c r="I267">
        <v>-1</v>
      </c>
      <c r="J267" s="2"/>
      <c r="K267">
        <v>2.9004285714285718</v>
      </c>
      <c r="L267">
        <v>6.2640899342857157</v>
      </c>
      <c r="M267" s="2"/>
      <c r="N267" s="2"/>
      <c r="O267" s="25">
        <v>0</v>
      </c>
      <c r="P267" s="2">
        <v>-1</v>
      </c>
      <c r="Q267" s="2"/>
      <c r="R267" s="2"/>
      <c r="S267" s="2"/>
      <c r="T267" s="25">
        <v>0</v>
      </c>
      <c r="U267" s="25"/>
      <c r="V267" s="25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P267">
        <v>18</v>
      </c>
      <c r="AQ267" s="23">
        <v>0</v>
      </c>
      <c r="AR267" s="23"/>
      <c r="AS267" s="30">
        <v>1.8642857142857141</v>
      </c>
      <c r="AT267" s="30">
        <v>3.1428571428571428</v>
      </c>
      <c r="AU267" s="30">
        <v>2.714285714285714</v>
      </c>
      <c r="AV267" s="30">
        <v>3.1</v>
      </c>
      <c r="AW267" s="30">
        <v>0.17227722772277229</v>
      </c>
      <c r="AX267" s="30">
        <v>0.29042904290429039</v>
      </c>
      <c r="AY267" s="30">
        <v>0.25082508250825092</v>
      </c>
      <c r="AZ267" s="30">
        <v>0.28646864686468648</v>
      </c>
      <c r="BA267" s="27">
        <v>1.6</v>
      </c>
      <c r="BB267" s="27">
        <v>3.44</v>
      </c>
      <c r="BC267" s="27">
        <v>1.84</v>
      </c>
      <c r="BD267" s="27">
        <v>2.9004285714285709</v>
      </c>
    </row>
    <row r="268" spans="1:56" x14ac:dyDescent="0.3">
      <c r="A268" s="2" t="s">
        <v>25</v>
      </c>
      <c r="B268" s="15" t="s">
        <v>732</v>
      </c>
      <c r="C268" s="15"/>
      <c r="D268" s="2"/>
      <c r="E268" s="2"/>
      <c r="F268" s="2">
        <v>2.88</v>
      </c>
      <c r="G268" s="2" t="s">
        <v>215</v>
      </c>
      <c r="H268" s="11" t="s">
        <v>565</v>
      </c>
      <c r="I268" t="s">
        <v>645</v>
      </c>
      <c r="J268" s="2"/>
      <c r="K268">
        <v>2.895</v>
      </c>
      <c r="L268">
        <v>6.260504073571429</v>
      </c>
      <c r="M268" s="2"/>
      <c r="N268" s="2"/>
      <c r="O268" s="25">
        <v>1</v>
      </c>
      <c r="P268" s="2">
        <v>5.4960000000000004</v>
      </c>
      <c r="Q268" s="2">
        <v>5.4960000000000004</v>
      </c>
      <c r="R268" s="2">
        <v>25.55</v>
      </c>
      <c r="S268" s="2" t="s">
        <v>460</v>
      </c>
      <c r="T268" s="25">
        <v>12.868820120000001</v>
      </c>
      <c r="U268" s="25">
        <v>12.868820120000001</v>
      </c>
      <c r="V268" s="25">
        <v>12.868820120000001</v>
      </c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P268">
        <v>18</v>
      </c>
      <c r="AQ268" s="23">
        <v>197.4403766939285</v>
      </c>
      <c r="AR268" s="23">
        <v>9.1166762854710051E-2</v>
      </c>
      <c r="AS268" s="30">
        <v>1.857142857142857</v>
      </c>
      <c r="AT268" s="30">
        <v>3.1428571428571428</v>
      </c>
      <c r="AU268" s="30">
        <v>2.714285714285714</v>
      </c>
      <c r="AV268" s="30">
        <v>3</v>
      </c>
      <c r="AW268" s="30">
        <v>0.17333333333333331</v>
      </c>
      <c r="AX268" s="30">
        <v>0.29333333333333328</v>
      </c>
      <c r="AY268" s="30">
        <v>0.25333333333333341</v>
      </c>
      <c r="AZ268" s="30">
        <v>0.28000000000000003</v>
      </c>
      <c r="BA268" s="27">
        <v>1.6</v>
      </c>
      <c r="BB268" s="27">
        <v>3.44</v>
      </c>
      <c r="BC268" s="27">
        <v>1.84</v>
      </c>
      <c r="BD268" s="27">
        <v>2.895</v>
      </c>
    </row>
    <row r="269" spans="1:56" x14ac:dyDescent="0.3">
      <c r="A269" s="2" t="s">
        <v>26</v>
      </c>
      <c r="B269" s="19" t="s">
        <v>907</v>
      </c>
      <c r="C269" s="15"/>
      <c r="D269" s="2"/>
      <c r="E269" s="2"/>
      <c r="F269" s="2">
        <v>2.91</v>
      </c>
      <c r="G269" s="2" t="s">
        <v>215</v>
      </c>
      <c r="H269" s="11">
        <v>-1</v>
      </c>
      <c r="I269">
        <v>-1</v>
      </c>
      <c r="J269" s="2"/>
      <c r="K269">
        <v>2.894571428571429</v>
      </c>
      <c r="L269">
        <v>6.2577448164285716</v>
      </c>
      <c r="M269" s="2"/>
      <c r="N269" s="2"/>
      <c r="O269" s="25">
        <v>0</v>
      </c>
      <c r="P269" s="2">
        <v>-1</v>
      </c>
      <c r="Q269" s="2"/>
      <c r="R269" s="2"/>
      <c r="S269" s="2"/>
      <c r="T269" s="25">
        <v>0</v>
      </c>
      <c r="U269" s="25"/>
      <c r="V269" s="25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P269">
        <v>18</v>
      </c>
      <c r="AQ269" s="23">
        <v>0</v>
      </c>
      <c r="AR269" s="23"/>
      <c r="AS269" s="30">
        <v>1.8642857142857141</v>
      </c>
      <c r="AT269" s="30">
        <v>3.1428571428571428</v>
      </c>
      <c r="AU269" s="30">
        <v>2.7</v>
      </c>
      <c r="AV269" s="30">
        <v>3</v>
      </c>
      <c r="AW269" s="30">
        <v>0.1741160773849233</v>
      </c>
      <c r="AX269" s="30">
        <v>0.29352901934623082</v>
      </c>
      <c r="AY269" s="30">
        <v>0.25216811207471651</v>
      </c>
      <c r="AZ269" s="30">
        <v>0.28018679119412943</v>
      </c>
      <c r="BA269" s="27">
        <v>1.54</v>
      </c>
      <c r="BB269" s="27">
        <v>3.44</v>
      </c>
      <c r="BC269" s="27">
        <v>1.9</v>
      </c>
      <c r="BD269" s="27">
        <v>2.894571428571429</v>
      </c>
    </row>
    <row r="270" spans="1:56" x14ac:dyDescent="0.3">
      <c r="A270" s="2" t="s">
        <v>108</v>
      </c>
      <c r="B270" s="15" t="s">
        <v>751</v>
      </c>
      <c r="C270" s="15"/>
      <c r="D270" s="2"/>
      <c r="E270" s="2"/>
      <c r="F270" s="2">
        <v>3.08</v>
      </c>
      <c r="G270" s="2" t="s">
        <v>216</v>
      </c>
      <c r="H270" s="11" t="s">
        <v>579</v>
      </c>
      <c r="I270" t="s">
        <v>656</v>
      </c>
      <c r="J270" s="2"/>
      <c r="K270">
        <v>2.8410526315789468</v>
      </c>
      <c r="L270">
        <v>6.1729587136842099</v>
      </c>
      <c r="M270" s="2"/>
      <c r="N270" s="2"/>
      <c r="O270" s="25">
        <v>1</v>
      </c>
      <c r="P270" s="2"/>
      <c r="Q270" s="2"/>
      <c r="R270" s="2"/>
      <c r="S270" s="2"/>
      <c r="T270" s="25">
        <v>3.86469438</v>
      </c>
      <c r="U270" s="25">
        <v>3.86469438</v>
      </c>
      <c r="V270" s="25">
        <v>16.978874730000001</v>
      </c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P270">
        <v>24</v>
      </c>
      <c r="AQ270" s="23">
        <v>251.01098912285789</v>
      </c>
      <c r="AR270" s="23">
        <v>9.5613343797681868E-2</v>
      </c>
      <c r="AS270" s="30">
        <v>2</v>
      </c>
      <c r="AT270" s="30">
        <v>3.1578947368421049</v>
      </c>
      <c r="AU270" s="30">
        <v>2.4210526315789469</v>
      </c>
      <c r="AV270" s="30">
        <v>2.947368421052631</v>
      </c>
      <c r="AW270" s="30">
        <v>0.19</v>
      </c>
      <c r="AX270" s="30">
        <v>0.3</v>
      </c>
      <c r="AY270" s="30">
        <v>0.23</v>
      </c>
      <c r="AZ270" s="30">
        <v>0.28000000000000003</v>
      </c>
      <c r="BA270" s="27">
        <v>1.54</v>
      </c>
      <c r="BB270" s="27">
        <v>3.44</v>
      </c>
      <c r="BC270" s="27">
        <v>1.9</v>
      </c>
      <c r="BD270" s="27">
        <v>2.8410526315789468</v>
      </c>
    </row>
    <row r="271" spans="1:56" x14ac:dyDescent="0.3">
      <c r="A271" s="2" t="s">
        <v>217</v>
      </c>
      <c r="B271" s="15" t="s">
        <v>758</v>
      </c>
      <c r="C271" s="15"/>
      <c r="D271" s="2"/>
      <c r="E271" s="2"/>
      <c r="F271" s="2">
        <v>3.8</v>
      </c>
      <c r="G271" s="2" t="s">
        <v>218</v>
      </c>
      <c r="H271" s="11" t="s">
        <v>611</v>
      </c>
      <c r="I271" t="s">
        <v>660</v>
      </c>
      <c r="J271" s="2"/>
      <c r="K271">
        <v>2.6056249999999999</v>
      </c>
      <c r="L271">
        <v>5.9703320286696879</v>
      </c>
      <c r="M271" s="2"/>
      <c r="N271" s="2"/>
      <c r="O271" s="25">
        <v>1</v>
      </c>
      <c r="P271" s="2"/>
      <c r="Q271" s="2"/>
      <c r="R271" s="2"/>
      <c r="S271" s="2"/>
      <c r="T271" s="25">
        <v>3.950634</v>
      </c>
      <c r="U271" s="25">
        <v>3.950634</v>
      </c>
      <c r="V271" s="25">
        <v>15.513552000000001</v>
      </c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P271">
        <v>20</v>
      </c>
      <c r="AQ271" s="23">
        <v>242.1279024923125</v>
      </c>
      <c r="AR271" s="23">
        <v>8.2600971611006269E-2</v>
      </c>
      <c r="AS271" s="30">
        <v>1.9375</v>
      </c>
      <c r="AT271" s="30">
        <v>2.5</v>
      </c>
      <c r="AU271" s="30">
        <v>0.5625</v>
      </c>
      <c r="AV271" s="30">
        <v>2.625</v>
      </c>
      <c r="AW271" s="30">
        <v>0.25409836065573771</v>
      </c>
      <c r="AX271" s="30">
        <v>0.32786885245901642</v>
      </c>
      <c r="AY271" s="30">
        <v>7.3770491803278687E-2</v>
      </c>
      <c r="AZ271" s="30">
        <v>0.34426229508196721</v>
      </c>
      <c r="BA271" s="27">
        <v>0.79</v>
      </c>
      <c r="BB271" s="27">
        <v>3.44</v>
      </c>
      <c r="BC271" s="27">
        <v>2.65</v>
      </c>
      <c r="BD271" s="27">
        <v>2.6056249999999999</v>
      </c>
    </row>
    <row r="272" spans="1:56" x14ac:dyDescent="0.3">
      <c r="A272" s="2" t="s">
        <v>217</v>
      </c>
      <c r="B272" s="15" t="s">
        <v>758</v>
      </c>
      <c r="C272" s="15"/>
      <c r="D272" s="2" t="s">
        <v>700</v>
      </c>
      <c r="E272" s="2">
        <v>0.44</v>
      </c>
      <c r="F272" s="2">
        <v>2</v>
      </c>
      <c r="G272" s="2" t="s">
        <v>218</v>
      </c>
      <c r="H272" s="11" t="s">
        <v>611</v>
      </c>
      <c r="I272" t="s">
        <v>660</v>
      </c>
      <c r="J272" s="2"/>
      <c r="K272">
        <v>2.6056249999999999</v>
      </c>
      <c r="L272">
        <v>5.9703320286696879</v>
      </c>
      <c r="M272" s="2"/>
      <c r="N272" s="2"/>
      <c r="O272" s="25">
        <v>1</v>
      </c>
      <c r="P272" s="2"/>
      <c r="Q272" s="2"/>
      <c r="R272" s="2"/>
      <c r="S272" s="2"/>
      <c r="T272" s="25">
        <v>3.950634</v>
      </c>
      <c r="U272" s="25">
        <v>3.950634</v>
      </c>
      <c r="V272" s="25">
        <v>15.513552000000001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P272">
        <v>20</v>
      </c>
      <c r="AQ272" s="23">
        <v>242.1279024923125</v>
      </c>
      <c r="AR272" s="23">
        <v>8.2600971611006269E-2</v>
      </c>
      <c r="AS272" s="30">
        <v>1.9375</v>
      </c>
      <c r="AT272" s="30">
        <v>2.5</v>
      </c>
      <c r="AU272" s="30">
        <v>0.5625</v>
      </c>
      <c r="AV272" s="30">
        <v>2.625</v>
      </c>
      <c r="AW272" s="30">
        <v>0.25409836065573771</v>
      </c>
      <c r="AX272" s="30">
        <v>0.32786885245901642</v>
      </c>
      <c r="AY272" s="30">
        <v>7.3770491803278687E-2</v>
      </c>
      <c r="AZ272" s="30">
        <v>0.34426229508196721</v>
      </c>
      <c r="BA272" s="27">
        <v>0.79</v>
      </c>
      <c r="BB272" s="27">
        <v>3.44</v>
      </c>
      <c r="BC272" s="27">
        <v>2.65</v>
      </c>
      <c r="BD272" s="27">
        <v>2.6056249999999999</v>
      </c>
    </row>
    <row r="273" spans="1:56" x14ac:dyDescent="0.3">
      <c r="A273" s="2" t="s">
        <v>219</v>
      </c>
      <c r="B273" s="15" t="s">
        <v>831</v>
      </c>
      <c r="C273" s="15"/>
      <c r="D273" s="2"/>
      <c r="E273" s="2"/>
      <c r="F273" s="2">
        <v>2.58</v>
      </c>
      <c r="G273" s="2" t="s">
        <v>220</v>
      </c>
      <c r="H273" s="11">
        <v>-1</v>
      </c>
      <c r="I273">
        <v>-1</v>
      </c>
      <c r="J273" s="2"/>
      <c r="K273">
        <v>2.8787500000000001</v>
      </c>
      <c r="L273">
        <v>6.3662565249906873</v>
      </c>
      <c r="M273" s="2"/>
      <c r="N273" s="2"/>
      <c r="O273" s="25">
        <v>0</v>
      </c>
      <c r="P273" s="2">
        <v>3.93</v>
      </c>
      <c r="Q273" s="2">
        <v>3.93</v>
      </c>
      <c r="R273" s="2">
        <v>15.3</v>
      </c>
      <c r="S273" s="2"/>
      <c r="T273" s="25">
        <v>0</v>
      </c>
      <c r="U273" s="25"/>
      <c r="V273" s="25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P273">
        <v>20</v>
      </c>
      <c r="AQ273" s="23">
        <v>0</v>
      </c>
      <c r="AR273" s="23"/>
      <c r="AS273" s="30">
        <v>1.75</v>
      </c>
      <c r="AT273" s="30">
        <v>2.75</v>
      </c>
      <c r="AU273" s="30">
        <v>2</v>
      </c>
      <c r="AV273" s="30">
        <v>1.75</v>
      </c>
      <c r="AW273" s="30">
        <v>0.2121212121212121</v>
      </c>
      <c r="AX273" s="30">
        <v>0.33333333333333331</v>
      </c>
      <c r="AY273" s="30">
        <v>0.2424242424242424</v>
      </c>
      <c r="AZ273" s="30">
        <v>0.2121212121212121</v>
      </c>
      <c r="BA273" s="27">
        <v>1.6</v>
      </c>
      <c r="BB273" s="27">
        <v>3.44</v>
      </c>
      <c r="BC273" s="27">
        <v>1.84</v>
      </c>
      <c r="BD273" s="27">
        <v>2.8787500000000001</v>
      </c>
    </row>
    <row r="274" spans="1:56" x14ac:dyDescent="0.3">
      <c r="A274" s="2" t="s">
        <v>901</v>
      </c>
      <c r="B274" s="15" t="s">
        <v>902</v>
      </c>
      <c r="C274" s="15"/>
      <c r="D274" s="2"/>
      <c r="E274" s="2"/>
      <c r="F274" s="2">
        <v>2.29</v>
      </c>
      <c r="G274" s="2" t="s">
        <v>220</v>
      </c>
      <c r="H274" s="11">
        <v>-1</v>
      </c>
      <c r="I274">
        <v>-1</v>
      </c>
      <c r="J274" s="2"/>
      <c r="K274">
        <v>2.8478571428571429</v>
      </c>
      <c r="L274">
        <v>6.402055730936417</v>
      </c>
      <c r="M274" s="2"/>
      <c r="N274" s="2"/>
      <c r="O274" s="25">
        <v>0</v>
      </c>
      <c r="P274" s="2">
        <v>3.93</v>
      </c>
      <c r="Q274" s="2">
        <v>3.93</v>
      </c>
      <c r="R274" s="2">
        <v>15.3</v>
      </c>
      <c r="S274" s="2"/>
      <c r="T274" s="25">
        <v>0</v>
      </c>
      <c r="U274" s="25"/>
      <c r="V274" s="25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P274">
        <v>20</v>
      </c>
      <c r="AQ274" s="23">
        <v>0</v>
      </c>
      <c r="AR274" s="23"/>
      <c r="AS274" s="30">
        <v>1.714285714285714</v>
      </c>
      <c r="AT274" s="30">
        <v>2.6190476190476191</v>
      </c>
      <c r="AU274" s="30">
        <v>1.9285714285714279</v>
      </c>
      <c r="AV274" s="30">
        <v>1.666666666666667</v>
      </c>
      <c r="AW274" s="30">
        <v>0.2162162162162162</v>
      </c>
      <c r="AX274" s="30">
        <v>0.33033033033033038</v>
      </c>
      <c r="AY274" s="30">
        <v>0.2432432432432432</v>
      </c>
      <c r="AZ274" s="30">
        <v>0.21021021021021019</v>
      </c>
      <c r="BA274" s="27">
        <v>1.6</v>
      </c>
      <c r="BB274" s="27">
        <v>3.44</v>
      </c>
      <c r="BC274" s="27">
        <v>1.84</v>
      </c>
      <c r="BD274" s="27">
        <v>2.847857142857142</v>
      </c>
    </row>
    <row r="275" spans="1:56" x14ac:dyDescent="0.3">
      <c r="A275" s="2" t="s">
        <v>222</v>
      </c>
      <c r="B275" s="15" t="s">
        <v>832</v>
      </c>
      <c r="C275" s="15"/>
      <c r="D275" s="2"/>
      <c r="E275" s="2"/>
      <c r="F275" s="2">
        <v>4.05</v>
      </c>
      <c r="G275" s="2" t="s">
        <v>221</v>
      </c>
      <c r="H275" s="11" t="s">
        <v>612</v>
      </c>
      <c r="I275" t="s">
        <v>685</v>
      </c>
      <c r="J275" s="2"/>
      <c r="K275">
        <v>2.5854166666666671</v>
      </c>
      <c r="L275">
        <v>5.9262421145833333</v>
      </c>
      <c r="M275" s="2"/>
      <c r="N275" s="2"/>
      <c r="O275" s="25">
        <v>1</v>
      </c>
      <c r="P275" s="2"/>
      <c r="Q275" s="2"/>
      <c r="R275" s="2"/>
      <c r="S275" s="2"/>
      <c r="T275" s="25">
        <v>5.81978595</v>
      </c>
      <c r="U275" s="25">
        <v>5.81978595</v>
      </c>
      <c r="V275" s="25">
        <v>11.88463337</v>
      </c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P275">
        <v>30</v>
      </c>
      <c r="AQ275" s="23">
        <v>348.60249769877402</v>
      </c>
      <c r="AR275" s="23">
        <v>8.6057903193576313E-2</v>
      </c>
      <c r="AS275" s="30">
        <v>2</v>
      </c>
      <c r="AT275" s="30">
        <v>2.5</v>
      </c>
      <c r="AU275" s="30">
        <v>0.5</v>
      </c>
      <c r="AV275" s="30">
        <v>2.333333333333333</v>
      </c>
      <c r="AW275" s="30">
        <v>0.27272727272727282</v>
      </c>
      <c r="AX275" s="30">
        <v>0.34090909090909088</v>
      </c>
      <c r="AY275" s="30">
        <v>6.8181818181818191E-2</v>
      </c>
      <c r="AZ275" s="30">
        <v>0.31818181818181818</v>
      </c>
      <c r="BA275" s="27">
        <v>0.89</v>
      </c>
      <c r="BB275" s="27">
        <v>3.44</v>
      </c>
      <c r="BC275" s="27">
        <v>2.5499999999999998</v>
      </c>
      <c r="BD275" s="27">
        <v>2.5854166666666671</v>
      </c>
    </row>
    <row r="276" spans="1:56" x14ac:dyDescent="0.3">
      <c r="A276" s="2" t="s">
        <v>222</v>
      </c>
      <c r="B276" s="15" t="s">
        <v>832</v>
      </c>
      <c r="C276" s="15"/>
      <c r="D276" s="2" t="s">
        <v>700</v>
      </c>
      <c r="E276" s="2">
        <v>0.3</v>
      </c>
      <c r="F276" s="2">
        <v>1.75</v>
      </c>
      <c r="G276" s="2" t="s">
        <v>221</v>
      </c>
      <c r="H276" s="11" t="s">
        <v>612</v>
      </c>
      <c r="I276" t="s">
        <v>685</v>
      </c>
      <c r="J276" s="2"/>
      <c r="K276">
        <v>2.5854166666666671</v>
      </c>
      <c r="L276">
        <v>5.9262421145833333</v>
      </c>
      <c r="M276" s="2"/>
      <c r="N276" s="2"/>
      <c r="O276" s="25">
        <v>1</v>
      </c>
      <c r="P276" s="2"/>
      <c r="Q276" s="2"/>
      <c r="R276" s="2"/>
      <c r="S276" s="2"/>
      <c r="T276" s="25">
        <v>5.81978595</v>
      </c>
      <c r="U276" s="25">
        <v>5.81978595</v>
      </c>
      <c r="V276" s="25">
        <v>11.88463337</v>
      </c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P276">
        <v>30</v>
      </c>
      <c r="AQ276" s="23">
        <v>348.60249769877402</v>
      </c>
      <c r="AR276" s="23">
        <v>8.6057903193576313E-2</v>
      </c>
      <c r="AS276" s="30">
        <v>2</v>
      </c>
      <c r="AT276" s="30">
        <v>2.5</v>
      </c>
      <c r="AU276" s="30">
        <v>0.5</v>
      </c>
      <c r="AV276" s="30">
        <v>2.333333333333333</v>
      </c>
      <c r="AW276" s="30">
        <v>0.27272727272727282</v>
      </c>
      <c r="AX276" s="30">
        <v>0.34090909090909088</v>
      </c>
      <c r="AY276" s="30">
        <v>6.8181818181818191E-2</v>
      </c>
      <c r="AZ276" s="30">
        <v>0.31818181818181818</v>
      </c>
      <c r="BA276" s="27">
        <v>0.89</v>
      </c>
      <c r="BB276" s="27">
        <v>3.44</v>
      </c>
      <c r="BC276" s="27">
        <v>2.5499999999999998</v>
      </c>
      <c r="BD276" s="27">
        <v>2.5854166666666671</v>
      </c>
    </row>
    <row r="277" spans="1:56" x14ac:dyDescent="0.3">
      <c r="A277" s="2" t="s">
        <v>223</v>
      </c>
      <c r="B277" s="15" t="s">
        <v>833</v>
      </c>
      <c r="C277" s="15"/>
      <c r="D277" s="2"/>
      <c r="E277" s="2"/>
      <c r="F277" s="2">
        <v>4.51</v>
      </c>
      <c r="G277" s="2" t="s">
        <v>224</v>
      </c>
      <c r="H277" s="11" t="s">
        <v>613</v>
      </c>
      <c r="I277">
        <v>-1</v>
      </c>
      <c r="J277" s="2"/>
      <c r="K277">
        <v>2.597916666666666</v>
      </c>
      <c r="L277">
        <v>5.966934078125</v>
      </c>
      <c r="M277" s="2"/>
      <c r="N277" s="2"/>
      <c r="O277" s="25">
        <v>1</v>
      </c>
      <c r="P277" s="2"/>
      <c r="Q277" s="2"/>
      <c r="R277" s="2"/>
      <c r="S277" s="2"/>
      <c r="T277" s="25">
        <v>5.6694849300000003</v>
      </c>
      <c r="U277" s="25">
        <v>5.6694842000000003</v>
      </c>
      <c r="V277" s="25">
        <v>11.54266629</v>
      </c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P277">
        <v>30</v>
      </c>
      <c r="AQ277" s="23">
        <v>321.30962315738361</v>
      </c>
      <c r="AR277" s="23">
        <v>9.3367885173191417E-2</v>
      </c>
      <c r="AS277" s="30">
        <v>2</v>
      </c>
      <c r="AT277" s="30">
        <v>2.5</v>
      </c>
      <c r="AU277" s="30">
        <v>0.5</v>
      </c>
      <c r="AV277" s="30">
        <v>2.333333333333333</v>
      </c>
      <c r="AW277" s="30">
        <v>0.27272727272727282</v>
      </c>
      <c r="AX277" s="30">
        <v>0.34090909090909088</v>
      </c>
      <c r="AY277" s="30">
        <v>6.8181818181818191E-2</v>
      </c>
      <c r="AZ277" s="30">
        <v>0.31818181818181818</v>
      </c>
      <c r="BA277" s="27">
        <v>0.95</v>
      </c>
      <c r="BB277" s="27">
        <v>3.44</v>
      </c>
      <c r="BC277" s="27">
        <v>2.4900000000000002</v>
      </c>
      <c r="BD277" s="27">
        <v>2.5979166666666669</v>
      </c>
    </row>
    <row r="278" spans="1:56" x14ac:dyDescent="0.3">
      <c r="A278" s="2" t="s">
        <v>223</v>
      </c>
      <c r="B278" s="15" t="s">
        <v>833</v>
      </c>
      <c r="C278" s="15"/>
      <c r="D278" s="2" t="s">
        <v>700</v>
      </c>
      <c r="E278" s="2">
        <v>0.63</v>
      </c>
      <c r="F278" s="2">
        <v>2.2000000000000002</v>
      </c>
      <c r="G278" s="2" t="s">
        <v>224</v>
      </c>
      <c r="H278" s="11" t="s">
        <v>613</v>
      </c>
      <c r="I278">
        <v>-1</v>
      </c>
      <c r="J278" s="2"/>
      <c r="K278">
        <v>2.597916666666666</v>
      </c>
      <c r="L278">
        <v>5.966934078125</v>
      </c>
      <c r="M278" s="2"/>
      <c r="N278" s="2"/>
      <c r="O278" s="25">
        <v>1</v>
      </c>
      <c r="P278" s="2"/>
      <c r="Q278" s="2"/>
      <c r="R278" s="2"/>
      <c r="S278" s="2"/>
      <c r="T278" s="25">
        <v>5.6694849300000003</v>
      </c>
      <c r="U278" s="25">
        <v>5.6694842000000003</v>
      </c>
      <c r="V278" s="25">
        <v>11.54266629</v>
      </c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P278">
        <v>30</v>
      </c>
      <c r="AQ278" s="23">
        <v>321.30962315738361</v>
      </c>
      <c r="AR278" s="23">
        <v>9.3367885173191417E-2</v>
      </c>
      <c r="AS278" s="30">
        <v>2</v>
      </c>
      <c r="AT278" s="30">
        <v>2.5</v>
      </c>
      <c r="AU278" s="30">
        <v>0.5</v>
      </c>
      <c r="AV278" s="30">
        <v>2.333333333333333</v>
      </c>
      <c r="AW278" s="30">
        <v>0.27272727272727282</v>
      </c>
      <c r="AX278" s="30">
        <v>0.34090909090909088</v>
      </c>
      <c r="AY278" s="30">
        <v>6.8181818181818191E-2</v>
      </c>
      <c r="AZ278" s="30">
        <v>0.31818181818181818</v>
      </c>
      <c r="BA278" s="27">
        <v>0.95</v>
      </c>
      <c r="BB278" s="27">
        <v>3.44</v>
      </c>
      <c r="BC278" s="27">
        <v>2.4900000000000002</v>
      </c>
      <c r="BD278" s="27">
        <v>2.5979166666666669</v>
      </c>
    </row>
    <row r="279" spans="1:56" x14ac:dyDescent="0.3">
      <c r="A279" s="2" t="s">
        <v>187</v>
      </c>
      <c r="B279" s="15" t="s">
        <v>753</v>
      </c>
      <c r="C279" s="15"/>
      <c r="D279" s="2"/>
      <c r="E279" s="2"/>
      <c r="F279" s="2">
        <v>4.2</v>
      </c>
      <c r="G279" s="2" t="s">
        <v>225</v>
      </c>
      <c r="H279" s="11" t="s">
        <v>580</v>
      </c>
      <c r="I279" t="s">
        <v>657</v>
      </c>
      <c r="J279" s="2"/>
      <c r="K279">
        <v>2.6345454545454552</v>
      </c>
      <c r="L279">
        <v>6.036062318181818</v>
      </c>
      <c r="M279" s="2"/>
      <c r="N279" s="2"/>
      <c r="O279" s="25">
        <v>2</v>
      </c>
      <c r="P279" s="2"/>
      <c r="Q279" s="2"/>
      <c r="R279" s="2"/>
      <c r="S279" s="2"/>
      <c r="T279" s="25">
        <v>13.81974189</v>
      </c>
      <c r="U279" s="25">
        <v>13.81974189</v>
      </c>
      <c r="V279" s="25">
        <v>5.7110870199999999</v>
      </c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P279">
        <v>14</v>
      </c>
      <c r="AQ279" s="23">
        <v>309.44138863753989</v>
      </c>
      <c r="AR279" s="23">
        <v>9.0485633235046756E-2</v>
      </c>
      <c r="AS279" s="30">
        <v>2</v>
      </c>
      <c r="AT279" s="30">
        <v>2.545454545454545</v>
      </c>
      <c r="AU279" s="30">
        <v>0.54545454545454541</v>
      </c>
      <c r="AV279" s="30">
        <v>2.545454545454545</v>
      </c>
      <c r="AW279" s="30">
        <v>0.26190476190476192</v>
      </c>
      <c r="AX279" s="30">
        <v>0.33333333333333331</v>
      </c>
      <c r="AY279" s="30">
        <v>7.1428571428571425E-2</v>
      </c>
      <c r="AZ279" s="30">
        <v>0.33333333333333331</v>
      </c>
      <c r="BA279" s="27">
        <v>0.95</v>
      </c>
      <c r="BB279" s="27">
        <v>3.44</v>
      </c>
      <c r="BC279" s="27">
        <v>2.4900000000000002</v>
      </c>
      <c r="BD279" s="27">
        <v>2.6345454545454539</v>
      </c>
    </row>
    <row r="280" spans="1:56" x14ac:dyDescent="0.3">
      <c r="A280" s="2" t="s">
        <v>187</v>
      </c>
      <c r="B280" s="15" t="s">
        <v>753</v>
      </c>
      <c r="C280" s="15"/>
      <c r="D280" s="2" t="s">
        <v>700</v>
      </c>
      <c r="E280" s="2">
        <v>0.90500000000000003</v>
      </c>
      <c r="F280" s="2">
        <v>2.2999999999999998</v>
      </c>
      <c r="G280" s="2" t="s">
        <v>225</v>
      </c>
      <c r="H280" s="11" t="s">
        <v>580</v>
      </c>
      <c r="I280" t="s">
        <v>657</v>
      </c>
      <c r="J280" s="2"/>
      <c r="K280">
        <v>2.6345454545454552</v>
      </c>
      <c r="L280">
        <v>6.036062318181818</v>
      </c>
      <c r="M280" s="2"/>
      <c r="N280" s="2"/>
      <c r="O280" s="25">
        <v>2</v>
      </c>
      <c r="P280" s="2"/>
      <c r="Q280" s="2"/>
      <c r="R280" s="2"/>
      <c r="S280" s="2"/>
      <c r="T280" s="25">
        <v>13.81974189</v>
      </c>
      <c r="U280" s="25">
        <v>13.81974189</v>
      </c>
      <c r="V280" s="25">
        <v>5.7110870199999999</v>
      </c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P280">
        <v>14</v>
      </c>
      <c r="AQ280" s="23">
        <v>309.44138863753989</v>
      </c>
      <c r="AR280" s="23">
        <v>9.0485633235046756E-2</v>
      </c>
      <c r="AS280" s="30">
        <v>2</v>
      </c>
      <c r="AT280" s="30">
        <v>2.545454545454545</v>
      </c>
      <c r="AU280" s="30">
        <v>0.54545454545454541</v>
      </c>
      <c r="AV280" s="30">
        <v>2.545454545454545</v>
      </c>
      <c r="AW280" s="30">
        <v>0.26190476190476192</v>
      </c>
      <c r="AX280" s="30">
        <v>0.33333333333333331</v>
      </c>
      <c r="AY280" s="30">
        <v>7.1428571428571425E-2</v>
      </c>
      <c r="AZ280" s="30">
        <v>0.33333333333333331</v>
      </c>
      <c r="BA280" s="27">
        <v>0.95</v>
      </c>
      <c r="BB280" s="27">
        <v>3.44</v>
      </c>
      <c r="BC280" s="27">
        <v>2.4900000000000002</v>
      </c>
      <c r="BD280" s="27">
        <v>2.6345454545454539</v>
      </c>
    </row>
    <row r="281" spans="1:56" x14ac:dyDescent="0.3">
      <c r="A281" s="2" t="s">
        <v>46</v>
      </c>
      <c r="B281" s="15" t="s">
        <v>746</v>
      </c>
      <c r="C281" s="15"/>
      <c r="D281" s="2"/>
      <c r="E281" s="2"/>
      <c r="F281" s="2">
        <v>3.82</v>
      </c>
      <c r="G281" s="2" t="s">
        <v>226</v>
      </c>
      <c r="H281" s="11" t="s">
        <v>575</v>
      </c>
      <c r="I281" t="s">
        <v>653</v>
      </c>
      <c r="J281" s="2"/>
      <c r="K281">
        <v>2.669090909090909</v>
      </c>
      <c r="L281">
        <v>5.9831974772727277</v>
      </c>
      <c r="M281" s="2"/>
      <c r="N281" s="2"/>
      <c r="O281" s="25">
        <v>2</v>
      </c>
      <c r="P281" s="2"/>
      <c r="Q281" s="2"/>
      <c r="R281" s="2"/>
      <c r="S281" s="2"/>
      <c r="T281" s="25">
        <v>7.41544296</v>
      </c>
      <c r="U281" s="25">
        <v>7.4154429599999991</v>
      </c>
      <c r="V281" s="25">
        <v>7.41544296</v>
      </c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P281">
        <v>14</v>
      </c>
      <c r="AQ281" s="23">
        <v>288.33429290182369</v>
      </c>
      <c r="AR281" s="23">
        <v>9.7109503410799117E-2</v>
      </c>
      <c r="AS281" s="30">
        <v>2</v>
      </c>
      <c r="AT281" s="30">
        <v>2.545454545454545</v>
      </c>
      <c r="AU281" s="30">
        <v>0.54545454545454541</v>
      </c>
      <c r="AV281" s="30">
        <v>0</v>
      </c>
      <c r="AW281" s="30">
        <v>0.39285714285714279</v>
      </c>
      <c r="AX281" s="30">
        <v>0.5</v>
      </c>
      <c r="AY281" s="30">
        <v>0.1071428571428571</v>
      </c>
      <c r="AZ281" s="30">
        <v>0</v>
      </c>
      <c r="BA281" s="27">
        <v>1.1000000000000001</v>
      </c>
      <c r="BB281" s="27">
        <v>3.44</v>
      </c>
      <c r="BC281" s="27">
        <v>2.34</v>
      </c>
      <c r="BD281" s="27">
        <v>2.669090909090909</v>
      </c>
    </row>
    <row r="282" spans="1:56" x14ac:dyDescent="0.3">
      <c r="A282" s="2" t="s">
        <v>46</v>
      </c>
      <c r="B282" s="15" t="s">
        <v>746</v>
      </c>
      <c r="C282" s="15"/>
      <c r="D282" s="2"/>
      <c r="E282" s="2"/>
      <c r="F282" s="2">
        <v>3.82</v>
      </c>
      <c r="G282" s="2" t="s">
        <v>227</v>
      </c>
      <c r="H282" s="11" t="s">
        <v>575</v>
      </c>
      <c r="I282" t="s">
        <v>653</v>
      </c>
      <c r="J282" s="2"/>
      <c r="K282">
        <v>2.669090909090909</v>
      </c>
      <c r="L282">
        <v>5.9831974772727277</v>
      </c>
      <c r="M282" s="2"/>
      <c r="N282" s="2"/>
      <c r="O282" s="25">
        <v>2</v>
      </c>
      <c r="P282" s="2"/>
      <c r="Q282" s="2"/>
      <c r="R282" s="2"/>
      <c r="S282" s="2"/>
      <c r="T282" s="25">
        <v>7.41544296</v>
      </c>
      <c r="U282" s="25">
        <v>7.4154429599999991</v>
      </c>
      <c r="V282" s="25">
        <v>7.41544296</v>
      </c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P282">
        <v>14</v>
      </c>
      <c r="AQ282" s="23">
        <v>288.33429290182369</v>
      </c>
      <c r="AR282" s="23">
        <v>9.7109503410799117E-2</v>
      </c>
      <c r="AS282" s="30">
        <v>2</v>
      </c>
      <c r="AT282" s="30">
        <v>2.545454545454545</v>
      </c>
      <c r="AU282" s="30">
        <v>0.54545454545454541</v>
      </c>
      <c r="AV282" s="30">
        <v>0</v>
      </c>
      <c r="AW282" s="30">
        <v>0.39285714285714279</v>
      </c>
      <c r="AX282" s="30">
        <v>0.5</v>
      </c>
      <c r="AY282" s="30">
        <v>0.1071428571428571</v>
      </c>
      <c r="AZ282" s="30">
        <v>0</v>
      </c>
      <c r="BA282" s="27">
        <v>1.1000000000000001</v>
      </c>
      <c r="BB282" s="27">
        <v>3.44</v>
      </c>
      <c r="BC282" s="27">
        <v>2.34</v>
      </c>
      <c r="BD282" s="27">
        <v>2.669090909090909</v>
      </c>
    </row>
    <row r="283" spans="1:56" x14ac:dyDescent="0.3">
      <c r="A283" s="2" t="s">
        <v>228</v>
      </c>
      <c r="B283" s="19" t="s">
        <v>966</v>
      </c>
      <c r="C283" s="15"/>
      <c r="D283" s="2"/>
      <c r="E283" s="2"/>
      <c r="F283" s="2">
        <v>2.6</v>
      </c>
      <c r="G283" s="2" t="s">
        <v>227</v>
      </c>
      <c r="H283" s="11">
        <v>-1</v>
      </c>
      <c r="I283">
        <v>-1</v>
      </c>
      <c r="J283" s="2"/>
      <c r="K283">
        <v>2.670418181818182</v>
      </c>
      <c r="L283">
        <v>5.9849440756727272</v>
      </c>
      <c r="M283" s="2"/>
      <c r="N283" s="2"/>
      <c r="O283" s="25">
        <v>0</v>
      </c>
      <c r="P283" s="2">
        <v>-1</v>
      </c>
      <c r="Q283" s="2"/>
      <c r="R283" s="2"/>
      <c r="S283" s="2"/>
      <c r="T283" s="25">
        <v>0</v>
      </c>
      <c r="U283" s="25"/>
      <c r="V283" s="25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P283">
        <v>14</v>
      </c>
      <c r="AQ283" s="23">
        <v>0</v>
      </c>
      <c r="AR283" s="23"/>
      <c r="AS283" s="30">
        <v>2</v>
      </c>
      <c r="AT283" s="30">
        <v>2.545454545454545</v>
      </c>
      <c r="AU283" s="30">
        <v>0.55454545454545456</v>
      </c>
      <c r="AV283" s="30">
        <v>0</v>
      </c>
      <c r="AW283" s="30">
        <v>0.39215686274509798</v>
      </c>
      <c r="AX283" s="30">
        <v>0.49910873440285197</v>
      </c>
      <c r="AY283" s="30">
        <v>0.1087344028520499</v>
      </c>
      <c r="AZ283" s="30">
        <v>0</v>
      </c>
      <c r="BA283" s="27">
        <v>1.1000000000000001</v>
      </c>
      <c r="BB283" s="27">
        <v>3.44</v>
      </c>
      <c r="BC283" s="27">
        <v>2.34</v>
      </c>
      <c r="BD283" s="27">
        <v>2.670418181818182</v>
      </c>
    </row>
    <row r="284" spans="1:56" x14ac:dyDescent="0.3">
      <c r="A284" s="2" t="s">
        <v>229</v>
      </c>
      <c r="B284" s="19" t="s">
        <v>967</v>
      </c>
      <c r="C284" s="15"/>
      <c r="D284" s="2"/>
      <c r="E284" s="2"/>
      <c r="F284" s="2">
        <v>2.2000000000000002</v>
      </c>
      <c r="G284" s="2" t="s">
        <v>227</v>
      </c>
      <c r="H284" s="11">
        <v>-1</v>
      </c>
      <c r="I284">
        <v>-1</v>
      </c>
      <c r="J284" s="2"/>
      <c r="K284">
        <v>2.670109090909091</v>
      </c>
      <c r="L284">
        <v>5.9843864818181816</v>
      </c>
      <c r="M284" s="2"/>
      <c r="N284" s="2"/>
      <c r="O284" s="25">
        <v>0</v>
      </c>
      <c r="P284" s="2">
        <v>-1</v>
      </c>
      <c r="Q284" s="2"/>
      <c r="R284" s="2"/>
      <c r="S284" s="2"/>
      <c r="T284" s="25">
        <v>0</v>
      </c>
      <c r="U284" s="25"/>
      <c r="V284" s="25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P284">
        <v>14</v>
      </c>
      <c r="AQ284" s="23">
        <v>0</v>
      </c>
      <c r="AR284" s="23"/>
      <c r="AS284" s="30">
        <v>1.9981818181818181</v>
      </c>
      <c r="AT284" s="30">
        <v>2.545454545454545</v>
      </c>
      <c r="AU284" s="30">
        <v>0.55272727272727273</v>
      </c>
      <c r="AV284" s="30">
        <v>0</v>
      </c>
      <c r="AW284" s="30">
        <v>0.39207991437745271</v>
      </c>
      <c r="AX284" s="30">
        <v>0.49946485907955762</v>
      </c>
      <c r="AY284" s="30">
        <v>0.1084552265429897</v>
      </c>
      <c r="AZ284" s="30">
        <v>0</v>
      </c>
      <c r="BA284" s="27">
        <v>1.1000000000000001</v>
      </c>
      <c r="BB284" s="27">
        <v>3.44</v>
      </c>
      <c r="BC284" s="27">
        <v>2.34</v>
      </c>
      <c r="BD284" s="27">
        <v>2.670109090909091</v>
      </c>
    </row>
    <row r="285" spans="1:56" x14ac:dyDescent="0.3">
      <c r="A285" s="2" t="s">
        <v>49</v>
      </c>
      <c r="B285" s="15" t="s">
        <v>749</v>
      </c>
      <c r="C285" s="15"/>
      <c r="D285" s="2"/>
      <c r="E285" s="2"/>
      <c r="F285" s="2">
        <v>4</v>
      </c>
      <c r="G285" s="2" t="s">
        <v>230</v>
      </c>
      <c r="H285" s="11" t="s">
        <v>577</v>
      </c>
      <c r="I285" t="s">
        <v>655</v>
      </c>
      <c r="J285" s="2"/>
      <c r="K285">
        <v>2.6527272727272728</v>
      </c>
      <c r="L285">
        <v>6.0182046818181814</v>
      </c>
      <c r="M285" s="2"/>
      <c r="N285" s="2"/>
      <c r="O285" s="25">
        <v>8</v>
      </c>
      <c r="P285" s="2"/>
      <c r="Q285" s="2"/>
      <c r="R285" s="2"/>
      <c r="S285" s="2"/>
      <c r="T285" s="25">
        <v>5.8017180100000001</v>
      </c>
      <c r="U285" s="25">
        <v>7.9756520899999996</v>
      </c>
      <c r="V285" s="25">
        <v>27.352093400000001</v>
      </c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P285">
        <v>14</v>
      </c>
      <c r="AQ285" s="23">
        <v>1265.6493143942739</v>
      </c>
      <c r="AR285" s="23">
        <v>8.8492127105210025E-2</v>
      </c>
      <c r="AS285" s="30">
        <v>1.8181818181818179</v>
      </c>
      <c r="AT285" s="30">
        <v>2.545454545454545</v>
      </c>
      <c r="AU285" s="30">
        <v>0.72727272727272729</v>
      </c>
      <c r="AV285" s="30">
        <v>0</v>
      </c>
      <c r="AW285" s="30">
        <v>0.35714285714285721</v>
      </c>
      <c r="AX285" s="30">
        <v>0.5</v>
      </c>
      <c r="AY285" s="30">
        <v>0.1428571428571429</v>
      </c>
      <c r="AZ285" s="30">
        <v>0</v>
      </c>
      <c r="BA285" s="27">
        <v>0.95</v>
      </c>
      <c r="BB285" s="27">
        <v>3.44</v>
      </c>
      <c r="BC285" s="27">
        <v>2.4900000000000002</v>
      </c>
      <c r="BD285" s="27">
        <v>2.6527272727272719</v>
      </c>
    </row>
    <row r="286" spans="1:56" x14ac:dyDescent="0.3">
      <c r="A286" s="2" t="s">
        <v>46</v>
      </c>
      <c r="B286" s="15" t="s">
        <v>746</v>
      </c>
      <c r="C286" s="15"/>
      <c r="D286" s="2"/>
      <c r="E286" s="2"/>
      <c r="F286" s="2">
        <v>3.9</v>
      </c>
      <c r="G286" s="2" t="s">
        <v>231</v>
      </c>
      <c r="H286" s="14" t="s">
        <v>575</v>
      </c>
      <c r="I286" t="s">
        <v>653</v>
      </c>
      <c r="J286" s="2"/>
      <c r="K286">
        <v>2.669090909090909</v>
      </c>
      <c r="L286">
        <v>5.9831974772727277</v>
      </c>
      <c r="M286" s="2"/>
      <c r="N286" s="2"/>
      <c r="O286" s="25">
        <v>2</v>
      </c>
      <c r="P286" s="2"/>
      <c r="Q286" s="2"/>
      <c r="R286" s="2"/>
      <c r="S286" s="2"/>
      <c r="T286" s="25">
        <v>7.41544296</v>
      </c>
      <c r="U286" s="25">
        <v>7.4154429599999991</v>
      </c>
      <c r="V286" s="25">
        <v>7.41544296</v>
      </c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P286">
        <v>14</v>
      </c>
      <c r="AQ286" s="23">
        <v>288.33429290182369</v>
      </c>
      <c r="AR286" s="23">
        <v>9.7109503410799117E-2</v>
      </c>
      <c r="AS286" s="30">
        <v>2</v>
      </c>
      <c r="AT286" s="30">
        <v>2.545454545454545</v>
      </c>
      <c r="AU286" s="30">
        <v>0.54545454545454541</v>
      </c>
      <c r="AV286" s="30">
        <v>0</v>
      </c>
      <c r="AW286" s="30">
        <v>0.39285714285714279</v>
      </c>
      <c r="AX286" s="30">
        <v>0.5</v>
      </c>
      <c r="AY286" s="30">
        <v>0.1071428571428571</v>
      </c>
      <c r="AZ286" s="30">
        <v>0</v>
      </c>
      <c r="BA286" s="27">
        <v>1.1000000000000001</v>
      </c>
      <c r="BB286" s="27">
        <v>3.44</v>
      </c>
      <c r="BC286" s="27">
        <v>2.34</v>
      </c>
      <c r="BD286" s="27">
        <v>2.669090909090909</v>
      </c>
    </row>
    <row r="287" spans="1:56" x14ac:dyDescent="0.3">
      <c r="A287" s="2" t="s">
        <v>46</v>
      </c>
      <c r="B287" s="15" t="s">
        <v>746</v>
      </c>
      <c r="C287" s="15"/>
      <c r="D287" s="2" t="s">
        <v>918</v>
      </c>
      <c r="E287" s="2">
        <v>0.42</v>
      </c>
      <c r="F287" s="2">
        <v>3.78</v>
      </c>
      <c r="G287" s="2" t="s">
        <v>231</v>
      </c>
      <c r="H287" s="14" t="s">
        <v>575</v>
      </c>
      <c r="I287" t="s">
        <v>653</v>
      </c>
      <c r="J287" s="2"/>
      <c r="K287">
        <v>2.669090909090909</v>
      </c>
      <c r="L287">
        <v>5.9831974772727277</v>
      </c>
      <c r="M287" s="2"/>
      <c r="N287" s="2"/>
      <c r="O287" s="25">
        <v>2</v>
      </c>
      <c r="P287" s="2"/>
      <c r="Q287" s="2"/>
      <c r="R287" s="2"/>
      <c r="S287" s="2"/>
      <c r="T287" s="25">
        <v>7.41544296</v>
      </c>
      <c r="U287" s="25">
        <v>7.4154429599999991</v>
      </c>
      <c r="V287" s="25">
        <v>7.41544296</v>
      </c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P287">
        <v>14</v>
      </c>
      <c r="AQ287" s="23">
        <v>288.33429290182369</v>
      </c>
      <c r="AR287" s="23">
        <v>9.7109503410799117E-2</v>
      </c>
      <c r="AS287" s="30">
        <v>2</v>
      </c>
      <c r="AT287" s="30">
        <v>2.545454545454545</v>
      </c>
      <c r="AU287" s="30">
        <v>0.54545454545454541</v>
      </c>
      <c r="AV287" s="30">
        <v>0</v>
      </c>
      <c r="AW287" s="30">
        <v>0.39285714285714279</v>
      </c>
      <c r="AX287" s="30">
        <v>0.5</v>
      </c>
      <c r="AY287" s="30">
        <v>0.1071428571428571</v>
      </c>
      <c r="AZ287" s="30">
        <v>0</v>
      </c>
      <c r="BA287" s="27">
        <v>1.1000000000000001</v>
      </c>
      <c r="BB287" s="27">
        <v>3.44</v>
      </c>
      <c r="BC287" s="27">
        <v>2.34</v>
      </c>
      <c r="BD287" s="27">
        <v>2.669090909090909</v>
      </c>
    </row>
    <row r="288" spans="1:56" x14ac:dyDescent="0.3">
      <c r="A288" s="2" t="s">
        <v>44</v>
      </c>
      <c r="B288" s="15" t="s">
        <v>744</v>
      </c>
      <c r="C288" s="15"/>
      <c r="D288" s="2"/>
      <c r="E288" s="2"/>
      <c r="F288" s="2">
        <v>3.5</v>
      </c>
      <c r="G288" s="7" t="s">
        <v>232</v>
      </c>
      <c r="H288" s="14" t="s">
        <v>573</v>
      </c>
      <c r="I288">
        <v>-1</v>
      </c>
      <c r="J288" s="7"/>
      <c r="K288">
        <v>2.521176470588236</v>
      </c>
      <c r="L288">
        <v>5.6898745917647062</v>
      </c>
      <c r="M288" s="7"/>
      <c r="N288" s="7"/>
      <c r="O288" s="25">
        <v>1</v>
      </c>
      <c r="P288" s="2"/>
      <c r="Q288" s="2"/>
      <c r="R288" s="2"/>
      <c r="S288" s="2"/>
      <c r="T288" s="25">
        <v>15.28115725</v>
      </c>
      <c r="U288" s="25">
        <v>15.28115725</v>
      </c>
      <c r="V288" s="25">
        <v>15.28115725</v>
      </c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P288">
        <v>20</v>
      </c>
      <c r="AQ288" s="23">
        <v>229.90248606119221</v>
      </c>
      <c r="AR288" s="23">
        <v>8.6993404650164072E-2</v>
      </c>
      <c r="AS288" s="30">
        <v>1.882352941176471</v>
      </c>
      <c r="AT288" s="30">
        <v>2.3529411764705879</v>
      </c>
      <c r="AU288" s="30">
        <v>0.47058823529411759</v>
      </c>
      <c r="AV288" s="30">
        <v>0</v>
      </c>
      <c r="AW288" s="30">
        <v>0.4</v>
      </c>
      <c r="AX288" s="30">
        <v>0.5</v>
      </c>
      <c r="AY288" s="30">
        <v>9.9999999999999992E-2</v>
      </c>
      <c r="AZ288" s="30">
        <v>0</v>
      </c>
      <c r="BA288" s="27">
        <v>0.82</v>
      </c>
      <c r="BB288" s="27">
        <v>3.44</v>
      </c>
      <c r="BC288" s="27">
        <v>2.62</v>
      </c>
      <c r="BD288" s="27">
        <v>2.5211764705882351</v>
      </c>
    </row>
    <row r="289" spans="1:56" x14ac:dyDescent="0.3">
      <c r="A289" s="2" t="s">
        <v>44</v>
      </c>
      <c r="B289" s="15" t="s">
        <v>744</v>
      </c>
      <c r="C289" s="15"/>
      <c r="D289" s="2" t="s">
        <v>903</v>
      </c>
      <c r="E289" s="2" t="s">
        <v>1096</v>
      </c>
      <c r="F289" s="2">
        <v>3.06</v>
      </c>
      <c r="G289" s="7" t="s">
        <v>232</v>
      </c>
      <c r="H289" s="14" t="s">
        <v>573</v>
      </c>
      <c r="I289">
        <v>-1</v>
      </c>
      <c r="J289" s="7"/>
      <c r="K289">
        <v>2.521176470588236</v>
      </c>
      <c r="L289">
        <v>5.6898745917647062</v>
      </c>
      <c r="M289" s="7"/>
      <c r="N289" s="7"/>
      <c r="O289" s="25">
        <v>1</v>
      </c>
      <c r="P289" s="2"/>
      <c r="Q289" s="2"/>
      <c r="R289" s="2"/>
      <c r="S289" s="2"/>
      <c r="T289" s="25">
        <v>15.28115725</v>
      </c>
      <c r="U289" s="25">
        <v>15.28115725</v>
      </c>
      <c r="V289" s="25">
        <v>15.28115725</v>
      </c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P289">
        <v>20</v>
      </c>
      <c r="AQ289" s="23">
        <v>229.90248606119221</v>
      </c>
      <c r="AR289" s="23">
        <v>8.6993404650164072E-2</v>
      </c>
      <c r="AS289" s="30">
        <v>1.882352941176471</v>
      </c>
      <c r="AT289" s="30">
        <v>2.3529411764705879</v>
      </c>
      <c r="AU289" s="30">
        <v>0.47058823529411759</v>
      </c>
      <c r="AV289" s="30">
        <v>0</v>
      </c>
      <c r="AW289" s="30">
        <v>0.4</v>
      </c>
      <c r="AX289" s="30">
        <v>0.5</v>
      </c>
      <c r="AY289" s="30">
        <v>9.9999999999999992E-2</v>
      </c>
      <c r="AZ289" s="30">
        <v>0</v>
      </c>
      <c r="BA289" s="27">
        <v>0.82</v>
      </c>
      <c r="BB289" s="27">
        <v>3.44</v>
      </c>
      <c r="BC289" s="27">
        <v>2.62</v>
      </c>
      <c r="BD289" s="27">
        <v>2.5211764705882351</v>
      </c>
    </row>
    <row r="290" spans="1:56" x14ac:dyDescent="0.3">
      <c r="A290" s="2" t="s">
        <v>8</v>
      </c>
      <c r="B290" s="15" t="s">
        <v>718</v>
      </c>
      <c r="C290" s="15"/>
      <c r="D290" s="2"/>
      <c r="E290" s="2"/>
      <c r="F290" s="2">
        <v>3.26</v>
      </c>
      <c r="G290" s="2" t="s">
        <v>233</v>
      </c>
      <c r="H290" s="11" t="s">
        <v>554</v>
      </c>
      <c r="I290" t="s">
        <v>636</v>
      </c>
      <c r="J290" s="2"/>
      <c r="K290">
        <v>2.8066666666666662</v>
      </c>
      <c r="L290">
        <v>6.1769976</v>
      </c>
      <c r="M290" s="2"/>
      <c r="N290" s="2"/>
      <c r="O290" s="25">
        <v>30</v>
      </c>
      <c r="P290" s="2"/>
      <c r="Q290" s="2"/>
      <c r="R290" s="2"/>
      <c r="S290" s="2"/>
      <c r="T290" s="25">
        <v>10.59112378</v>
      </c>
      <c r="U290" s="25">
        <v>10.784736629999999</v>
      </c>
      <c r="V290" s="25">
        <v>10.486176179999999</v>
      </c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P290">
        <v>4</v>
      </c>
      <c r="AQ290" s="23">
        <v>1182.741260108548</v>
      </c>
      <c r="AR290" s="23">
        <v>0.1014592151701775</v>
      </c>
      <c r="AS290" s="30">
        <v>2</v>
      </c>
      <c r="AT290" s="30">
        <v>2.666666666666667</v>
      </c>
      <c r="AU290" s="30">
        <v>0.66666666666666663</v>
      </c>
      <c r="AV290" s="30">
        <v>0</v>
      </c>
      <c r="AW290" s="30">
        <v>0.375</v>
      </c>
      <c r="AX290" s="30">
        <v>0.5</v>
      </c>
      <c r="AY290" s="30">
        <v>0.125</v>
      </c>
      <c r="AZ290" s="30">
        <v>0</v>
      </c>
      <c r="BA290" s="27">
        <v>1.54</v>
      </c>
      <c r="BB290" s="27">
        <v>3.44</v>
      </c>
      <c r="BC290" s="27">
        <v>1.9</v>
      </c>
      <c r="BD290" s="27">
        <v>2.8066666666666671</v>
      </c>
    </row>
    <row r="291" spans="1:56" x14ac:dyDescent="0.3">
      <c r="A291" s="2" t="s">
        <v>155</v>
      </c>
      <c r="B291" s="15" t="s">
        <v>800</v>
      </c>
      <c r="C291" s="15"/>
      <c r="D291" s="2"/>
      <c r="E291" s="2"/>
      <c r="F291" s="2">
        <v>3.1</v>
      </c>
      <c r="G291" s="2" t="s">
        <v>233</v>
      </c>
      <c r="H291" s="11" t="s">
        <v>602</v>
      </c>
      <c r="I291">
        <v>-1</v>
      </c>
      <c r="J291" s="2"/>
      <c r="K291">
        <v>2.78</v>
      </c>
      <c r="L291">
        <v>6.4270052227137269</v>
      </c>
      <c r="M291" s="2"/>
      <c r="N291" s="2"/>
      <c r="O291" s="25">
        <v>1</v>
      </c>
      <c r="P291" s="2"/>
      <c r="Q291" s="2"/>
      <c r="R291" s="2"/>
      <c r="S291" s="2"/>
      <c r="T291" s="25">
        <v>3.9263319999999999</v>
      </c>
      <c r="U291" s="25">
        <v>3.9263319999999999</v>
      </c>
      <c r="V291" s="25">
        <v>10.74639</v>
      </c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P291">
        <v>14</v>
      </c>
      <c r="AQ291" s="23">
        <v>165.66723991337099</v>
      </c>
      <c r="AR291" s="23">
        <v>8.4506749839743392E-2</v>
      </c>
      <c r="AS291" s="30">
        <v>1.7272727272727271</v>
      </c>
      <c r="AT291" s="30">
        <v>2.545454545454545</v>
      </c>
      <c r="AU291" s="30">
        <v>0.81818181818181823</v>
      </c>
      <c r="AV291" s="30">
        <v>0</v>
      </c>
      <c r="AW291" s="30">
        <v>0.3392857142857143</v>
      </c>
      <c r="AX291" s="30">
        <v>0.5</v>
      </c>
      <c r="AY291" s="30">
        <v>0.1607142857142857</v>
      </c>
      <c r="AZ291" s="30">
        <v>0</v>
      </c>
      <c r="BA291" s="27">
        <v>1.1000000000000001</v>
      </c>
      <c r="BB291" s="27">
        <v>3.44</v>
      </c>
      <c r="BC291" s="27">
        <v>2.34</v>
      </c>
      <c r="BD291" s="27">
        <v>2.78</v>
      </c>
    </row>
    <row r="292" spans="1:56" x14ac:dyDescent="0.3">
      <c r="A292" s="2" t="s">
        <v>155</v>
      </c>
      <c r="B292" s="15" t="s">
        <v>800</v>
      </c>
      <c r="C292" s="15"/>
      <c r="D292" s="2" t="s">
        <v>891</v>
      </c>
      <c r="E292" s="2">
        <v>0.8</v>
      </c>
      <c r="F292" s="2">
        <v>3.1</v>
      </c>
      <c r="G292" s="2" t="s">
        <v>233</v>
      </c>
      <c r="H292" s="11" t="s">
        <v>602</v>
      </c>
      <c r="I292">
        <v>-1</v>
      </c>
      <c r="J292" s="2"/>
      <c r="K292">
        <v>2.78</v>
      </c>
      <c r="L292">
        <v>6.4270052227137269</v>
      </c>
      <c r="M292" s="2"/>
      <c r="N292" s="2"/>
      <c r="O292" s="25">
        <v>1</v>
      </c>
      <c r="P292" s="2"/>
      <c r="Q292" s="2"/>
      <c r="R292" s="2"/>
      <c r="S292" s="2"/>
      <c r="T292" s="25">
        <v>3.9263319999999999</v>
      </c>
      <c r="U292" s="25">
        <v>3.9263319999999999</v>
      </c>
      <c r="V292" s="25">
        <v>10.74639</v>
      </c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P292">
        <v>14</v>
      </c>
      <c r="AQ292" s="23">
        <v>165.66723991337099</v>
      </c>
      <c r="AR292" s="23">
        <v>8.4506749839743392E-2</v>
      </c>
      <c r="AS292" s="30">
        <v>1.7272727272727271</v>
      </c>
      <c r="AT292" s="30">
        <v>2.545454545454545</v>
      </c>
      <c r="AU292" s="30">
        <v>0.81818181818181823</v>
      </c>
      <c r="AV292" s="30">
        <v>0</v>
      </c>
      <c r="AW292" s="30">
        <v>0.3392857142857143</v>
      </c>
      <c r="AX292" s="30">
        <v>0.5</v>
      </c>
      <c r="AY292" s="30">
        <v>0.1607142857142857</v>
      </c>
      <c r="AZ292" s="30">
        <v>0</v>
      </c>
      <c r="BA292" s="27">
        <v>1.1000000000000001</v>
      </c>
      <c r="BB292" s="27">
        <v>3.44</v>
      </c>
      <c r="BC292" s="27">
        <v>2.34</v>
      </c>
      <c r="BD292" s="27">
        <v>2.78</v>
      </c>
    </row>
    <row r="293" spans="1:56" x14ac:dyDescent="0.3">
      <c r="A293" s="2" t="s">
        <v>155</v>
      </c>
      <c r="B293" s="15" t="s">
        <v>800</v>
      </c>
      <c r="C293" s="15"/>
      <c r="D293" s="2" t="s">
        <v>8</v>
      </c>
      <c r="E293" s="2">
        <v>4.3</v>
      </c>
      <c r="F293" s="2">
        <v>3.1</v>
      </c>
      <c r="G293" s="2" t="s">
        <v>233</v>
      </c>
      <c r="H293" s="11" t="s">
        <v>602</v>
      </c>
      <c r="I293">
        <v>-1</v>
      </c>
      <c r="J293" s="2"/>
      <c r="K293">
        <v>2.78</v>
      </c>
      <c r="L293">
        <v>6.4270052227137269</v>
      </c>
      <c r="M293" s="2"/>
      <c r="N293" s="2"/>
      <c r="O293" s="25">
        <v>1</v>
      </c>
      <c r="P293" s="2"/>
      <c r="Q293" s="2"/>
      <c r="R293" s="2"/>
      <c r="S293" s="2"/>
      <c r="T293" s="25">
        <v>3.9263319999999999</v>
      </c>
      <c r="U293" s="25">
        <v>3.9263319999999999</v>
      </c>
      <c r="V293" s="25">
        <v>10.74639</v>
      </c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P293">
        <v>14</v>
      </c>
      <c r="AQ293" s="23">
        <v>165.66723991337099</v>
      </c>
      <c r="AR293" s="23">
        <v>8.4506749839743392E-2</v>
      </c>
      <c r="AS293" s="30">
        <v>1.7272727272727271</v>
      </c>
      <c r="AT293" s="30">
        <v>2.545454545454545</v>
      </c>
      <c r="AU293" s="30">
        <v>0.81818181818181823</v>
      </c>
      <c r="AV293" s="30">
        <v>0</v>
      </c>
      <c r="AW293" s="30">
        <v>0.3392857142857143</v>
      </c>
      <c r="AX293" s="30">
        <v>0.5</v>
      </c>
      <c r="AY293" s="30">
        <v>0.1607142857142857</v>
      </c>
      <c r="AZ293" s="30">
        <v>0</v>
      </c>
      <c r="BA293" s="27">
        <v>1.1000000000000001</v>
      </c>
      <c r="BB293" s="27">
        <v>3.44</v>
      </c>
      <c r="BC293" s="27">
        <v>2.34</v>
      </c>
      <c r="BD293" s="27">
        <v>2.78</v>
      </c>
    </row>
    <row r="294" spans="1:56" x14ac:dyDescent="0.3">
      <c r="A294" s="2" t="s">
        <v>64</v>
      </c>
      <c r="B294" s="15" t="s">
        <v>798</v>
      </c>
      <c r="C294" s="15"/>
      <c r="D294" s="2"/>
      <c r="E294" s="2"/>
      <c r="F294" s="2">
        <v>3.66</v>
      </c>
      <c r="G294" s="2" t="s">
        <v>235</v>
      </c>
      <c r="H294" s="11">
        <v>-1</v>
      </c>
      <c r="I294">
        <v>-1</v>
      </c>
      <c r="J294" s="2"/>
      <c r="K294">
        <v>2.7124999999999999</v>
      </c>
      <c r="L294">
        <v>6.264025610615688</v>
      </c>
      <c r="M294" s="2"/>
      <c r="N294" s="2"/>
      <c r="O294" s="25">
        <v>0</v>
      </c>
      <c r="P294" s="2">
        <v>3.85</v>
      </c>
      <c r="Q294" s="2">
        <v>3.85</v>
      </c>
      <c r="R294" s="2">
        <v>14.379</v>
      </c>
      <c r="S294" s="2"/>
      <c r="T294" s="25">
        <v>0</v>
      </c>
      <c r="U294" s="25"/>
      <c r="V294" s="25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P294">
        <v>20</v>
      </c>
      <c r="AQ294" s="23">
        <v>0</v>
      </c>
      <c r="AR294" s="23"/>
      <c r="AS294" s="30">
        <v>1.75</v>
      </c>
      <c r="AT294" s="30">
        <v>2.5</v>
      </c>
      <c r="AU294" s="30">
        <v>0.75</v>
      </c>
      <c r="AV294" s="30">
        <v>0</v>
      </c>
      <c r="AW294" s="30">
        <v>0.35</v>
      </c>
      <c r="AX294" s="30">
        <v>0.5</v>
      </c>
      <c r="AY294" s="30">
        <v>0.15</v>
      </c>
      <c r="AZ294" s="30">
        <v>0</v>
      </c>
      <c r="BA294" s="27">
        <v>1</v>
      </c>
      <c r="BB294" s="27">
        <v>3.44</v>
      </c>
      <c r="BC294" s="27">
        <v>2.44</v>
      </c>
      <c r="BD294" s="27">
        <v>2.7124999999999999</v>
      </c>
    </row>
    <row r="295" spans="1:56" x14ac:dyDescent="0.3">
      <c r="A295" s="2" t="s">
        <v>234</v>
      </c>
      <c r="B295" s="15" t="s">
        <v>834</v>
      </c>
      <c r="C295" s="15"/>
      <c r="D295" s="2"/>
      <c r="E295" s="2"/>
      <c r="F295" s="2">
        <v>3.65</v>
      </c>
      <c r="G295" s="2" t="s">
        <v>235</v>
      </c>
      <c r="H295" s="11">
        <v>-1</v>
      </c>
      <c r="I295">
        <v>-1</v>
      </c>
      <c r="J295" s="2"/>
      <c r="K295">
        <v>2.7062499999999998</v>
      </c>
      <c r="L295">
        <v>6.2701641731156874</v>
      </c>
      <c r="M295" s="2"/>
      <c r="N295" s="2"/>
      <c r="O295" s="25">
        <v>0</v>
      </c>
      <c r="P295" s="2">
        <v>-1</v>
      </c>
      <c r="Q295" s="2"/>
      <c r="R295" s="2"/>
      <c r="S295" s="2"/>
      <c r="T295" s="25">
        <v>0</v>
      </c>
      <c r="U295" s="25"/>
      <c r="V295" s="25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P295">
        <v>20</v>
      </c>
      <c r="AQ295" s="23">
        <v>0</v>
      </c>
      <c r="AR295" s="23"/>
      <c r="AS295" s="30">
        <v>1.8125</v>
      </c>
      <c r="AT295" s="30">
        <v>2.5</v>
      </c>
      <c r="AU295" s="30">
        <v>0.6875</v>
      </c>
      <c r="AV295" s="30">
        <v>0.875</v>
      </c>
      <c r="AW295" s="30">
        <v>0.30851063829787229</v>
      </c>
      <c r="AX295" s="30">
        <v>0.42553191489361702</v>
      </c>
      <c r="AY295" s="30">
        <v>0.1170212765957447</v>
      </c>
      <c r="AZ295" s="30">
        <v>0.14893617021276601</v>
      </c>
      <c r="BA295" s="27">
        <v>1</v>
      </c>
      <c r="BB295" s="27">
        <v>3.44</v>
      </c>
      <c r="BC295" s="27">
        <v>2.44</v>
      </c>
      <c r="BD295" s="27">
        <v>2.7062499999999998</v>
      </c>
    </row>
    <row r="296" spans="1:56" x14ac:dyDescent="0.3">
      <c r="A296" s="2" t="s">
        <v>64</v>
      </c>
      <c r="B296" s="15" t="s">
        <v>798</v>
      </c>
      <c r="C296" s="15"/>
      <c r="D296" s="2" t="s">
        <v>915</v>
      </c>
      <c r="E296" s="2" t="s">
        <v>1096</v>
      </c>
      <c r="F296" s="2">
        <v>3.54</v>
      </c>
      <c r="G296" s="2" t="s">
        <v>235</v>
      </c>
      <c r="H296" s="11">
        <v>-1</v>
      </c>
      <c r="I296">
        <v>-1</v>
      </c>
      <c r="J296" s="2"/>
      <c r="K296">
        <v>2.7124999999999999</v>
      </c>
      <c r="L296">
        <v>6.264025610615688</v>
      </c>
      <c r="M296" s="2"/>
      <c r="N296" s="2"/>
      <c r="O296" s="25">
        <v>0</v>
      </c>
      <c r="P296" s="2">
        <v>-1</v>
      </c>
      <c r="Q296" s="2"/>
      <c r="R296" s="2"/>
      <c r="S296" s="2"/>
      <c r="T296" s="25">
        <v>0</v>
      </c>
      <c r="U296" s="25"/>
      <c r="V296" s="25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P296">
        <v>20</v>
      </c>
      <c r="AQ296" s="23">
        <v>0</v>
      </c>
      <c r="AR296" s="23"/>
      <c r="AS296" s="30">
        <v>1.75</v>
      </c>
      <c r="AT296" s="30">
        <v>2.5</v>
      </c>
      <c r="AU296" s="30">
        <v>0.75</v>
      </c>
      <c r="AV296" s="30">
        <v>0</v>
      </c>
      <c r="AW296" s="30">
        <v>0.35</v>
      </c>
      <c r="AX296" s="30">
        <v>0.5</v>
      </c>
      <c r="AY296" s="30">
        <v>0.15</v>
      </c>
      <c r="AZ296" s="30">
        <v>0</v>
      </c>
      <c r="BA296" s="27">
        <v>1</v>
      </c>
      <c r="BB296" s="27">
        <v>3.44</v>
      </c>
      <c r="BC296" s="27">
        <v>2.44</v>
      </c>
      <c r="BD296" s="27">
        <v>2.7124999999999999</v>
      </c>
    </row>
    <row r="297" spans="1:56" x14ac:dyDescent="0.3">
      <c r="A297" s="2" t="s">
        <v>234</v>
      </c>
      <c r="B297" s="15" t="s">
        <v>834</v>
      </c>
      <c r="C297" s="15"/>
      <c r="D297" s="2" t="s">
        <v>915</v>
      </c>
      <c r="E297" s="2" t="s">
        <v>1096</v>
      </c>
      <c r="F297" s="2">
        <v>3.54</v>
      </c>
      <c r="G297" s="2" t="s">
        <v>235</v>
      </c>
      <c r="H297" s="11">
        <v>-1</v>
      </c>
      <c r="I297">
        <v>-1</v>
      </c>
      <c r="J297" s="2"/>
      <c r="K297">
        <v>2.7062499999999998</v>
      </c>
      <c r="L297">
        <v>6.2701641731156874</v>
      </c>
      <c r="M297" s="2"/>
      <c r="N297" s="2"/>
      <c r="O297" s="25">
        <v>0</v>
      </c>
      <c r="P297" s="2">
        <v>-1</v>
      </c>
      <c r="Q297" s="2"/>
      <c r="R297" s="2"/>
      <c r="S297" s="2"/>
      <c r="T297" s="25">
        <v>0</v>
      </c>
      <c r="U297" s="25"/>
      <c r="V297" s="25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P297">
        <v>20</v>
      </c>
      <c r="AQ297" s="23">
        <v>0</v>
      </c>
      <c r="AR297" s="23"/>
      <c r="AS297" s="30">
        <v>1.8125</v>
      </c>
      <c r="AT297" s="30">
        <v>2.5</v>
      </c>
      <c r="AU297" s="30">
        <v>0.6875</v>
      </c>
      <c r="AV297" s="30">
        <v>0.875</v>
      </c>
      <c r="AW297" s="30">
        <v>0.30851063829787229</v>
      </c>
      <c r="AX297" s="30">
        <v>0.42553191489361702</v>
      </c>
      <c r="AY297" s="30">
        <v>0.1170212765957447</v>
      </c>
      <c r="AZ297" s="30">
        <v>0.14893617021276601</v>
      </c>
      <c r="BA297" s="27">
        <v>1</v>
      </c>
      <c r="BB297" s="27">
        <v>3.44</v>
      </c>
      <c r="BC297" s="27">
        <v>2.44</v>
      </c>
      <c r="BD297" s="27">
        <v>2.7062499999999998</v>
      </c>
    </row>
    <row r="298" spans="1:56" x14ac:dyDescent="0.3">
      <c r="A298" s="2" t="s">
        <v>46</v>
      </c>
      <c r="B298" s="15" t="s">
        <v>746</v>
      </c>
      <c r="C298" s="15"/>
      <c r="D298" s="2"/>
      <c r="E298" s="2"/>
      <c r="F298" s="2">
        <v>3.87</v>
      </c>
      <c r="G298" s="2" t="s">
        <v>236</v>
      </c>
      <c r="H298" s="11" t="s">
        <v>575</v>
      </c>
      <c r="I298" t="s">
        <v>653</v>
      </c>
      <c r="J298" s="2"/>
      <c r="K298">
        <v>2.669090909090909</v>
      </c>
      <c r="L298">
        <v>5.9831974772727277</v>
      </c>
      <c r="M298" s="2"/>
      <c r="N298" s="2"/>
      <c r="O298" s="25">
        <v>2</v>
      </c>
      <c r="P298" s="2"/>
      <c r="Q298" s="2"/>
      <c r="R298" s="2"/>
      <c r="S298" s="2"/>
      <c r="T298" s="25">
        <v>7.41544296</v>
      </c>
      <c r="U298" s="25">
        <v>7.4154429599999991</v>
      </c>
      <c r="V298" s="25">
        <v>7.41544296</v>
      </c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P298">
        <v>14</v>
      </c>
      <c r="AQ298" s="23">
        <v>288.33429290182369</v>
      </c>
      <c r="AR298" s="23">
        <v>9.7109503410799117E-2</v>
      </c>
      <c r="AS298" s="30">
        <v>2</v>
      </c>
      <c r="AT298" s="30">
        <v>2.545454545454545</v>
      </c>
      <c r="AU298" s="30">
        <v>0.54545454545454541</v>
      </c>
      <c r="AV298" s="30">
        <v>0</v>
      </c>
      <c r="AW298" s="30">
        <v>0.39285714285714279</v>
      </c>
      <c r="AX298" s="30">
        <v>0.5</v>
      </c>
      <c r="AY298" s="30">
        <v>0.1071428571428571</v>
      </c>
      <c r="AZ298" s="30">
        <v>0</v>
      </c>
      <c r="BA298" s="27">
        <v>1.1000000000000001</v>
      </c>
      <c r="BB298" s="27">
        <v>3.44</v>
      </c>
      <c r="BC298" s="27">
        <v>2.34</v>
      </c>
      <c r="BD298" s="27">
        <v>2.669090909090909</v>
      </c>
    </row>
    <row r="299" spans="1:56" x14ac:dyDescent="0.3">
      <c r="A299" s="2" t="s">
        <v>237</v>
      </c>
      <c r="B299" s="15" t="s">
        <v>835</v>
      </c>
      <c r="C299" s="15"/>
      <c r="D299" s="2"/>
      <c r="E299" s="2"/>
      <c r="F299" s="2">
        <v>3.53</v>
      </c>
      <c r="G299" s="2" t="s">
        <v>240</v>
      </c>
      <c r="H299" s="11">
        <v>-1</v>
      </c>
      <c r="I299">
        <v>-1</v>
      </c>
      <c r="J299" s="2"/>
      <c r="K299">
        <v>2.68</v>
      </c>
      <c r="L299">
        <v>5.9932041966666656</v>
      </c>
      <c r="M299" t="s">
        <v>1128</v>
      </c>
      <c r="N299" s="2"/>
      <c r="O299" s="25">
        <v>0</v>
      </c>
      <c r="P299" s="2"/>
      <c r="Q299" s="2"/>
      <c r="R299" s="2"/>
      <c r="S299" s="2" t="s">
        <v>460</v>
      </c>
      <c r="T299" s="25">
        <v>0</v>
      </c>
      <c r="U299" s="25"/>
      <c r="V299" s="25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P299">
        <v>18</v>
      </c>
      <c r="AQ299" s="23">
        <v>0</v>
      </c>
      <c r="AR299" s="23"/>
      <c r="AS299" s="30">
        <v>1.8666666666666669</v>
      </c>
      <c r="AT299" s="30">
        <v>2.8</v>
      </c>
      <c r="AU299" s="30">
        <v>1.8666666666666669</v>
      </c>
      <c r="AV299" s="30">
        <v>1.8666666666666669</v>
      </c>
      <c r="AW299" s="30">
        <v>0.22222222222222221</v>
      </c>
      <c r="AX299" s="30">
        <v>0.33333333333333331</v>
      </c>
      <c r="AY299" s="30">
        <v>0.22222222222222221</v>
      </c>
      <c r="AZ299" s="30">
        <v>0.22222222222222221</v>
      </c>
      <c r="BA299" s="27">
        <v>1</v>
      </c>
      <c r="BB299" s="27">
        <v>3.44</v>
      </c>
      <c r="BC299" s="27">
        <v>2.44</v>
      </c>
      <c r="BD299" s="27">
        <v>2.68</v>
      </c>
    </row>
    <row r="300" spans="1:56" x14ac:dyDescent="0.3">
      <c r="A300" s="2" t="s">
        <v>238</v>
      </c>
      <c r="B300" s="15" t="s">
        <v>836</v>
      </c>
      <c r="C300" s="15"/>
      <c r="D300" s="2"/>
      <c r="E300" s="2"/>
      <c r="F300" s="2">
        <v>3.42</v>
      </c>
      <c r="G300" s="2" t="s">
        <v>240</v>
      </c>
      <c r="H300" s="11">
        <v>-1</v>
      </c>
      <c r="I300">
        <v>-1</v>
      </c>
      <c r="J300" s="2"/>
      <c r="K300">
        <v>2.6733333333333329</v>
      </c>
      <c r="L300">
        <v>5.9671526619999993</v>
      </c>
      <c r="M300" t="s">
        <v>1129</v>
      </c>
      <c r="N300" s="2"/>
      <c r="O300" s="25">
        <v>0</v>
      </c>
      <c r="P300" s="2"/>
      <c r="Q300" s="2"/>
      <c r="R300" s="2"/>
      <c r="S300" s="2" t="s">
        <v>460</v>
      </c>
      <c r="T300" s="25">
        <v>0</v>
      </c>
      <c r="U300" s="25"/>
      <c r="V300" s="25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P300">
        <v>18</v>
      </c>
      <c r="AQ300" s="23">
        <v>0</v>
      </c>
      <c r="AR300" s="23"/>
      <c r="AS300" s="30">
        <v>1.8666666666666669</v>
      </c>
      <c r="AT300" s="30">
        <v>2.8</v>
      </c>
      <c r="AU300" s="30">
        <v>1.8666666666666669</v>
      </c>
      <c r="AV300" s="30">
        <v>1.8666666666666669</v>
      </c>
      <c r="AW300" s="30">
        <v>0.22222222222222221</v>
      </c>
      <c r="AX300" s="30">
        <v>0.33333333333333331</v>
      </c>
      <c r="AY300" s="30">
        <v>0.22222222222222221</v>
      </c>
      <c r="AZ300" s="30">
        <v>0.22222222222222221</v>
      </c>
      <c r="BA300" s="27">
        <v>0.95</v>
      </c>
      <c r="BB300" s="27">
        <v>3.44</v>
      </c>
      <c r="BC300" s="27">
        <v>2.4900000000000002</v>
      </c>
      <c r="BD300" s="27">
        <v>2.6733333333333329</v>
      </c>
    </row>
    <row r="301" spans="1:56" x14ac:dyDescent="0.3">
      <c r="A301" s="2" t="s">
        <v>239</v>
      </c>
      <c r="B301" s="15" t="s">
        <v>837</v>
      </c>
      <c r="C301" s="15"/>
      <c r="D301" s="2"/>
      <c r="E301" s="2"/>
      <c r="F301" s="2">
        <v>2.82</v>
      </c>
      <c r="G301" s="2" t="s">
        <v>240</v>
      </c>
      <c r="H301" s="11">
        <v>-1</v>
      </c>
      <c r="I301">
        <v>-1</v>
      </c>
      <c r="J301" s="2"/>
      <c r="K301">
        <v>2.6653333333333329</v>
      </c>
      <c r="L301">
        <v>5.9411098053333333</v>
      </c>
      <c r="M301" t="s">
        <v>1127</v>
      </c>
      <c r="N301" s="2"/>
      <c r="O301" s="25">
        <v>0</v>
      </c>
      <c r="P301" s="2"/>
      <c r="Q301" s="2"/>
      <c r="R301" s="2"/>
      <c r="S301" s="2" t="s">
        <v>450</v>
      </c>
      <c r="T301" s="25">
        <v>0</v>
      </c>
      <c r="U301" s="25"/>
      <c r="V301" s="25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P301">
        <v>18</v>
      </c>
      <c r="AQ301" s="23">
        <v>0</v>
      </c>
      <c r="AR301" s="23"/>
      <c r="AS301" s="30">
        <v>1.8666666666666669</v>
      </c>
      <c r="AT301" s="30">
        <v>2.8</v>
      </c>
      <c r="AU301" s="30">
        <v>1.8666666666666669</v>
      </c>
      <c r="AV301" s="30">
        <v>1.8666666666666669</v>
      </c>
      <c r="AW301" s="30">
        <v>0.22222222222222221</v>
      </c>
      <c r="AX301" s="30">
        <v>0.33333333333333331</v>
      </c>
      <c r="AY301" s="30">
        <v>0.22222222222222221</v>
      </c>
      <c r="AZ301" s="30">
        <v>0.22222222222222221</v>
      </c>
      <c r="BA301" s="27">
        <v>0.89</v>
      </c>
      <c r="BB301" s="27">
        <v>3.44</v>
      </c>
      <c r="BC301" s="27">
        <v>2.5499999999999998</v>
      </c>
      <c r="BD301" s="27">
        <v>2.6653333333333342</v>
      </c>
    </row>
    <row r="302" spans="1:56" x14ac:dyDescent="0.3">
      <c r="A302" s="2" t="s">
        <v>237</v>
      </c>
      <c r="B302" s="15" t="s">
        <v>835</v>
      </c>
      <c r="C302" s="15"/>
      <c r="D302" s="2"/>
      <c r="E302" s="2"/>
      <c r="F302" s="2">
        <v>3.51</v>
      </c>
      <c r="G302" s="2" t="s">
        <v>240</v>
      </c>
      <c r="H302" s="11">
        <v>-1</v>
      </c>
      <c r="I302">
        <v>-1</v>
      </c>
      <c r="J302" s="2"/>
      <c r="K302">
        <v>2.68</v>
      </c>
      <c r="L302">
        <v>5.9932041966666656</v>
      </c>
      <c r="M302" t="s">
        <v>1128</v>
      </c>
      <c r="N302" s="2"/>
      <c r="O302" s="25">
        <v>0</v>
      </c>
      <c r="P302" s="2"/>
      <c r="Q302" s="2"/>
      <c r="R302" s="2"/>
      <c r="S302" s="2" t="s">
        <v>460</v>
      </c>
      <c r="T302" s="25">
        <v>0</v>
      </c>
      <c r="U302" s="25"/>
      <c r="V302" s="25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P302">
        <v>18</v>
      </c>
      <c r="AQ302" s="23">
        <v>0</v>
      </c>
      <c r="AR302" s="23"/>
      <c r="AS302" s="30">
        <v>1.8666666666666669</v>
      </c>
      <c r="AT302" s="30">
        <v>2.8</v>
      </c>
      <c r="AU302" s="30">
        <v>1.8666666666666669</v>
      </c>
      <c r="AV302" s="30">
        <v>1.8666666666666669</v>
      </c>
      <c r="AW302" s="30">
        <v>0.22222222222222221</v>
      </c>
      <c r="AX302" s="30">
        <v>0.33333333333333331</v>
      </c>
      <c r="AY302" s="30">
        <v>0.22222222222222221</v>
      </c>
      <c r="AZ302" s="30">
        <v>0.22222222222222221</v>
      </c>
      <c r="BA302" s="27">
        <v>1</v>
      </c>
      <c r="BB302" s="27">
        <v>3.44</v>
      </c>
      <c r="BC302" s="27">
        <v>2.44</v>
      </c>
      <c r="BD302" s="27">
        <v>2.68</v>
      </c>
    </row>
    <row r="303" spans="1:56" x14ac:dyDescent="0.3">
      <c r="A303" s="2" t="s">
        <v>238</v>
      </c>
      <c r="B303" s="15" t="s">
        <v>836</v>
      </c>
      <c r="C303" s="15"/>
      <c r="D303" s="2"/>
      <c r="E303" s="2"/>
      <c r="F303" s="2">
        <v>3.48</v>
      </c>
      <c r="G303" s="2" t="s">
        <v>240</v>
      </c>
      <c r="H303" s="11">
        <v>-1</v>
      </c>
      <c r="I303">
        <v>-1</v>
      </c>
      <c r="J303" s="2"/>
      <c r="K303">
        <v>2.6733333333333329</v>
      </c>
      <c r="L303">
        <v>5.9671526619999993</v>
      </c>
      <c r="M303" t="s">
        <v>1129</v>
      </c>
      <c r="N303" s="2"/>
      <c r="O303" s="25">
        <v>0</v>
      </c>
      <c r="P303" s="2"/>
      <c r="Q303" s="2"/>
      <c r="R303" s="2"/>
      <c r="S303" s="2" t="s">
        <v>460</v>
      </c>
      <c r="T303" s="25">
        <v>0</v>
      </c>
      <c r="U303" s="25"/>
      <c r="V303" s="25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P303">
        <v>18</v>
      </c>
      <c r="AQ303" s="23">
        <v>0</v>
      </c>
      <c r="AR303" s="23"/>
      <c r="AS303" s="30">
        <v>1.8666666666666669</v>
      </c>
      <c r="AT303" s="30">
        <v>2.8</v>
      </c>
      <c r="AU303" s="30">
        <v>1.8666666666666669</v>
      </c>
      <c r="AV303" s="30">
        <v>1.8666666666666669</v>
      </c>
      <c r="AW303" s="30">
        <v>0.22222222222222221</v>
      </c>
      <c r="AX303" s="30">
        <v>0.33333333333333331</v>
      </c>
      <c r="AY303" s="30">
        <v>0.22222222222222221</v>
      </c>
      <c r="AZ303" s="30">
        <v>0.22222222222222221</v>
      </c>
      <c r="BA303" s="27">
        <v>0.95</v>
      </c>
      <c r="BB303" s="27">
        <v>3.44</v>
      </c>
      <c r="BC303" s="27">
        <v>2.4900000000000002</v>
      </c>
      <c r="BD303" s="27">
        <v>2.6733333333333329</v>
      </c>
    </row>
    <row r="304" spans="1:56" x14ac:dyDescent="0.3">
      <c r="A304" s="2" t="s">
        <v>239</v>
      </c>
      <c r="B304" s="15" t="s">
        <v>837</v>
      </c>
      <c r="C304" s="15"/>
      <c r="D304" s="2"/>
      <c r="E304" s="2"/>
      <c r="F304" s="2">
        <v>3.08</v>
      </c>
      <c r="G304" s="2" t="s">
        <v>240</v>
      </c>
      <c r="H304" s="11">
        <v>-1</v>
      </c>
      <c r="I304">
        <v>-1</v>
      </c>
      <c r="J304" s="2"/>
      <c r="K304">
        <v>2.6653333333333329</v>
      </c>
      <c r="L304">
        <v>5.9411098053333333</v>
      </c>
      <c r="M304" t="s">
        <v>1127</v>
      </c>
      <c r="N304" s="2"/>
      <c r="O304" s="25">
        <v>0</v>
      </c>
      <c r="P304" s="2"/>
      <c r="Q304" s="2"/>
      <c r="R304" s="2"/>
      <c r="S304" s="2" t="s">
        <v>450</v>
      </c>
      <c r="T304" s="25">
        <v>0</v>
      </c>
      <c r="U304" s="25"/>
      <c r="V304" s="25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P304">
        <v>18</v>
      </c>
      <c r="AQ304" s="23">
        <v>0</v>
      </c>
      <c r="AR304" s="23"/>
      <c r="AS304" s="30">
        <v>1.8666666666666669</v>
      </c>
      <c r="AT304" s="30">
        <v>2.8</v>
      </c>
      <c r="AU304" s="30">
        <v>1.8666666666666669</v>
      </c>
      <c r="AV304" s="30">
        <v>1.8666666666666669</v>
      </c>
      <c r="AW304" s="30">
        <v>0.22222222222222221</v>
      </c>
      <c r="AX304" s="30">
        <v>0.33333333333333331</v>
      </c>
      <c r="AY304" s="30">
        <v>0.22222222222222221</v>
      </c>
      <c r="AZ304" s="30">
        <v>0.22222222222222221</v>
      </c>
      <c r="BA304" s="27">
        <v>0.89</v>
      </c>
      <c r="BB304" s="27">
        <v>3.44</v>
      </c>
      <c r="BC304" s="27">
        <v>2.5499999999999998</v>
      </c>
      <c r="BD304" s="27">
        <v>2.6653333333333342</v>
      </c>
    </row>
    <row r="305" spans="1:56" x14ac:dyDescent="0.3">
      <c r="A305" s="2" t="s">
        <v>241</v>
      </c>
      <c r="B305" s="15" t="s">
        <v>838</v>
      </c>
      <c r="C305" s="15"/>
      <c r="D305" s="2"/>
      <c r="E305" s="2"/>
      <c r="F305" s="2">
        <v>4.5999999999999996</v>
      </c>
      <c r="G305" s="2" t="s">
        <v>243</v>
      </c>
      <c r="H305" s="11" t="s">
        <v>610</v>
      </c>
      <c r="I305" t="s">
        <v>686</v>
      </c>
      <c r="J305" s="2"/>
      <c r="K305">
        <v>2.5499999999999998</v>
      </c>
      <c r="L305">
        <v>5.8797175109999991</v>
      </c>
      <c r="M305" s="2"/>
      <c r="N305" s="2"/>
      <c r="O305" s="25">
        <v>8</v>
      </c>
      <c r="P305" s="2"/>
      <c r="Q305" s="2"/>
      <c r="R305" s="2"/>
      <c r="S305" s="2"/>
      <c r="T305" s="25">
        <v>7.5714817599999993</v>
      </c>
      <c r="U305" s="25">
        <v>7.4441355800000002</v>
      </c>
      <c r="V305" s="25">
        <v>14.785262019999999</v>
      </c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P305">
        <v>12</v>
      </c>
      <c r="AQ305" s="23">
        <v>583.54908217201648</v>
      </c>
      <c r="AR305" s="23">
        <v>0.1645105834845636</v>
      </c>
      <c r="AS305" s="30">
        <v>1.8</v>
      </c>
      <c r="AT305" s="30">
        <v>2.4</v>
      </c>
      <c r="AU305" s="30">
        <v>0.6</v>
      </c>
      <c r="AV305" s="30">
        <v>2.8</v>
      </c>
      <c r="AW305" s="30">
        <v>0.23684210526315791</v>
      </c>
      <c r="AX305" s="30">
        <v>0.31578947368421051</v>
      </c>
      <c r="AY305" s="30">
        <v>7.8947368421052627E-2</v>
      </c>
      <c r="AZ305" s="30">
        <v>0.36842105263157893</v>
      </c>
      <c r="BA305" s="27">
        <v>0.93</v>
      </c>
      <c r="BB305" s="27">
        <v>3.44</v>
      </c>
      <c r="BC305" s="27">
        <v>2.5099999999999998</v>
      </c>
      <c r="BD305" s="27">
        <v>2.5499999999999998</v>
      </c>
    </row>
    <row r="306" spans="1:56" x14ac:dyDescent="0.3">
      <c r="A306" s="2" t="s">
        <v>242</v>
      </c>
      <c r="B306" s="15" t="s">
        <v>839</v>
      </c>
      <c r="C306" s="15"/>
      <c r="D306" s="2"/>
      <c r="E306" s="2"/>
      <c r="F306" s="2">
        <v>4.5</v>
      </c>
      <c r="G306" s="2" t="s">
        <v>243</v>
      </c>
      <c r="H306" s="11" t="s">
        <v>587</v>
      </c>
      <c r="I306">
        <v>-1</v>
      </c>
      <c r="J306" s="2"/>
      <c r="K306">
        <v>2.528</v>
      </c>
      <c r="L306">
        <v>5.7952294759999994</v>
      </c>
      <c r="M306" s="2"/>
      <c r="N306" s="2"/>
      <c r="O306" s="25">
        <v>1</v>
      </c>
      <c r="P306" s="2"/>
      <c r="Q306" s="2"/>
      <c r="R306" s="2"/>
      <c r="S306" s="2"/>
      <c r="T306" s="25">
        <v>3.9948813699999999</v>
      </c>
      <c r="U306" s="25">
        <v>3.9948813699999999</v>
      </c>
      <c r="V306" s="25">
        <v>3.9948813699999999</v>
      </c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P306">
        <v>12</v>
      </c>
      <c r="AQ306" s="23">
        <v>63.754620030366901</v>
      </c>
      <c r="AR306" s="23">
        <v>0.18822165349404149</v>
      </c>
      <c r="AS306" s="30">
        <v>1.8</v>
      </c>
      <c r="AT306" s="30">
        <v>2.4</v>
      </c>
      <c r="AU306" s="30">
        <v>0.6</v>
      </c>
      <c r="AV306" s="30">
        <v>2.8</v>
      </c>
      <c r="AW306" s="30">
        <v>0.23684210526315791</v>
      </c>
      <c r="AX306" s="30">
        <v>0.31578947368421051</v>
      </c>
      <c r="AY306" s="30">
        <v>7.8947368421052627E-2</v>
      </c>
      <c r="AZ306" s="30">
        <v>0.36842105263157893</v>
      </c>
      <c r="BA306" s="27">
        <v>0.82</v>
      </c>
      <c r="BB306" s="27">
        <v>3.44</v>
      </c>
      <c r="BC306" s="27">
        <v>2.62</v>
      </c>
      <c r="BD306" s="27">
        <v>2.528</v>
      </c>
    </row>
    <row r="307" spans="1:56" x14ac:dyDescent="0.3">
      <c r="A307" s="2" t="s">
        <v>244</v>
      </c>
      <c r="B307" s="15" t="s">
        <v>840</v>
      </c>
      <c r="C307" s="15"/>
      <c r="D307" s="2"/>
      <c r="E307" s="2"/>
      <c r="F307" s="2">
        <v>4.4000000000000004</v>
      </c>
      <c r="G307" s="2" t="s">
        <v>243</v>
      </c>
      <c r="H307" s="11" t="s">
        <v>614</v>
      </c>
      <c r="I307" t="s">
        <v>687</v>
      </c>
      <c r="J307" s="2"/>
      <c r="K307">
        <v>2.643636363636364</v>
      </c>
      <c r="L307">
        <v>6.0715871381818181</v>
      </c>
      <c r="M307" s="2"/>
      <c r="N307" s="2"/>
      <c r="O307" s="25">
        <v>16</v>
      </c>
      <c r="P307" s="2"/>
      <c r="Q307" s="2"/>
      <c r="R307" s="2"/>
      <c r="S307" s="2"/>
      <c r="T307" s="25">
        <v>7.4248940299999999</v>
      </c>
      <c r="U307" s="25">
        <v>7.4248940300000008</v>
      </c>
      <c r="V307" s="25">
        <v>48.809404000000001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P307">
        <v>14</v>
      </c>
      <c r="AQ307" s="23">
        <v>2333.5692942103669</v>
      </c>
      <c r="AR307" s="23">
        <v>9.5990292876988306E-2</v>
      </c>
      <c r="AS307" s="30">
        <v>2</v>
      </c>
      <c r="AT307" s="30">
        <v>2.545454545454545</v>
      </c>
      <c r="AU307" s="30">
        <v>0.54545454545454541</v>
      </c>
      <c r="AV307" s="30">
        <v>2.545454545454545</v>
      </c>
      <c r="AW307" s="30">
        <v>0.26190476190476192</v>
      </c>
      <c r="AX307" s="30">
        <v>0.33333333333333331</v>
      </c>
      <c r="AY307" s="30">
        <v>7.1428571428571425E-2</v>
      </c>
      <c r="AZ307" s="30">
        <v>0.33333333333333331</v>
      </c>
      <c r="BA307" s="27">
        <v>1</v>
      </c>
      <c r="BB307" s="27">
        <v>3.44</v>
      </c>
      <c r="BC307" s="27">
        <v>2.44</v>
      </c>
      <c r="BD307" s="27">
        <v>2.643636363636364</v>
      </c>
    </row>
    <row r="308" spans="1:56" x14ac:dyDescent="0.3">
      <c r="A308" s="2" t="s">
        <v>48</v>
      </c>
      <c r="B308" s="15" t="s">
        <v>748</v>
      </c>
      <c r="C308" s="15"/>
      <c r="D308" s="2"/>
      <c r="E308" s="2"/>
      <c r="F308" s="2">
        <v>4.0999999999999996</v>
      </c>
      <c r="G308" s="2" t="s">
        <v>243</v>
      </c>
      <c r="H308" s="11" t="s">
        <v>576</v>
      </c>
      <c r="I308" t="s">
        <v>654</v>
      </c>
      <c r="J308" s="2"/>
      <c r="K308">
        <v>2.6618181818181821</v>
      </c>
      <c r="L308">
        <v>6.0537295018181814</v>
      </c>
      <c r="M308" s="2"/>
      <c r="N308" s="2"/>
      <c r="O308" s="25">
        <v>2</v>
      </c>
      <c r="P308" s="2"/>
      <c r="Q308" s="2"/>
      <c r="R308" s="2"/>
      <c r="S308" s="2"/>
      <c r="T308" s="25">
        <v>7.4836094600000003</v>
      </c>
      <c r="U308" s="25">
        <v>7.4836094600000003</v>
      </c>
      <c r="V308" s="25">
        <v>7.4836094600000003</v>
      </c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P308">
        <v>14</v>
      </c>
      <c r="AQ308" s="23">
        <v>296.35915518228359</v>
      </c>
      <c r="AR308" s="23">
        <v>9.4479956196318104E-2</v>
      </c>
      <c r="AS308" s="30">
        <v>1.8181818181818179</v>
      </c>
      <c r="AT308" s="30">
        <v>2.545454545454545</v>
      </c>
      <c r="AU308" s="30">
        <v>0.72727272727272729</v>
      </c>
      <c r="AV308" s="30">
        <v>0</v>
      </c>
      <c r="AW308" s="30">
        <v>0.35714285714285721</v>
      </c>
      <c r="AX308" s="30">
        <v>0.5</v>
      </c>
      <c r="AY308" s="30">
        <v>0.1428571428571429</v>
      </c>
      <c r="AZ308" s="30">
        <v>0</v>
      </c>
      <c r="BA308" s="27">
        <v>1</v>
      </c>
      <c r="BB308" s="27">
        <v>3.44</v>
      </c>
      <c r="BC308" s="27">
        <v>2.44</v>
      </c>
      <c r="BD308" s="27">
        <v>2.6618181818181821</v>
      </c>
    </row>
    <row r="309" spans="1:56" x14ac:dyDescent="0.3">
      <c r="A309" s="2" t="s">
        <v>46</v>
      </c>
      <c r="B309" s="15" t="s">
        <v>746</v>
      </c>
      <c r="C309" s="15"/>
      <c r="D309" s="2"/>
      <c r="E309" s="2"/>
      <c r="F309" s="2">
        <v>3.31</v>
      </c>
      <c r="G309" s="2" t="s">
        <v>245</v>
      </c>
      <c r="H309" s="11" t="s">
        <v>575</v>
      </c>
      <c r="I309" t="s">
        <v>653</v>
      </c>
      <c r="J309" s="2"/>
      <c r="K309">
        <v>2.669090909090909</v>
      </c>
      <c r="L309">
        <v>5.9831974772727277</v>
      </c>
      <c r="M309" s="2"/>
      <c r="N309" s="2"/>
      <c r="O309" s="25">
        <v>2</v>
      </c>
      <c r="P309" s="2"/>
      <c r="Q309" s="2"/>
      <c r="R309" s="2"/>
      <c r="S309" s="2"/>
      <c r="T309" s="25">
        <v>7.41544296</v>
      </c>
      <c r="U309" s="25">
        <v>7.4154429599999991</v>
      </c>
      <c r="V309" s="25">
        <v>7.41544296</v>
      </c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P309">
        <v>14</v>
      </c>
      <c r="AQ309" s="23">
        <v>288.33429290182369</v>
      </c>
      <c r="AR309" s="23">
        <v>9.7109503410799117E-2</v>
      </c>
      <c r="AS309" s="30">
        <v>2</v>
      </c>
      <c r="AT309" s="30">
        <v>2.545454545454545</v>
      </c>
      <c r="AU309" s="30">
        <v>0.54545454545454541</v>
      </c>
      <c r="AV309" s="30">
        <v>0</v>
      </c>
      <c r="AW309" s="30">
        <v>0.39285714285714279</v>
      </c>
      <c r="AX309" s="30">
        <v>0.5</v>
      </c>
      <c r="AY309" s="30">
        <v>0.1071428571428571</v>
      </c>
      <c r="AZ309" s="30">
        <v>0</v>
      </c>
      <c r="BA309" s="27">
        <v>1.1000000000000001</v>
      </c>
      <c r="BB309" s="27">
        <v>3.44</v>
      </c>
      <c r="BC309" s="27">
        <v>2.34</v>
      </c>
      <c r="BD309" s="27">
        <v>2.669090909090909</v>
      </c>
    </row>
    <row r="310" spans="1:56" x14ac:dyDescent="0.3">
      <c r="A310" s="2" t="s">
        <v>222</v>
      </c>
      <c r="B310" s="15" t="s">
        <v>832</v>
      </c>
      <c r="C310" s="15"/>
      <c r="D310" s="2"/>
      <c r="E310" s="2"/>
      <c r="F310" s="2">
        <v>4.5</v>
      </c>
      <c r="G310" s="2" t="s">
        <v>247</v>
      </c>
      <c r="H310" s="11" t="s">
        <v>612</v>
      </c>
      <c r="I310" t="s">
        <v>685</v>
      </c>
      <c r="J310" s="2"/>
      <c r="K310">
        <v>2.5854166666666671</v>
      </c>
      <c r="L310">
        <v>5.9262421145833333</v>
      </c>
      <c r="M310" t="s">
        <v>1130</v>
      </c>
      <c r="N310" s="2"/>
      <c r="O310" s="25">
        <v>1</v>
      </c>
      <c r="P310" s="2"/>
      <c r="Q310" s="2"/>
      <c r="R310" s="2"/>
      <c r="S310" s="2"/>
      <c r="T310" s="25">
        <v>5.81978595</v>
      </c>
      <c r="U310" s="25">
        <v>5.81978595</v>
      </c>
      <c r="V310" s="25">
        <v>11.88463337</v>
      </c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P310">
        <v>30</v>
      </c>
      <c r="AQ310" s="23">
        <v>348.60249769877402</v>
      </c>
      <c r="AR310" s="23">
        <v>8.6057903193576313E-2</v>
      </c>
      <c r="AS310" s="30">
        <v>2</v>
      </c>
      <c r="AT310" s="30">
        <v>2.5</v>
      </c>
      <c r="AU310" s="30">
        <v>0.5</v>
      </c>
      <c r="AV310" s="30">
        <v>2.333333333333333</v>
      </c>
      <c r="AW310" s="30">
        <v>0.27272727272727282</v>
      </c>
      <c r="AX310" s="30">
        <v>0.34090909090909088</v>
      </c>
      <c r="AY310" s="30">
        <v>6.8181818181818191E-2</v>
      </c>
      <c r="AZ310" s="30">
        <v>0.31818181818181818</v>
      </c>
      <c r="BA310" s="27">
        <v>0.89</v>
      </c>
      <c r="BB310" s="27">
        <v>3.44</v>
      </c>
      <c r="BC310" s="27">
        <v>2.5499999999999998</v>
      </c>
      <c r="BD310" s="27">
        <v>2.5854166666666671</v>
      </c>
    </row>
    <row r="311" spans="1:56" x14ac:dyDescent="0.3">
      <c r="A311" s="2" t="s">
        <v>246</v>
      </c>
      <c r="B311" s="15" t="s">
        <v>841</v>
      </c>
      <c r="C311" s="15"/>
      <c r="D311" s="2"/>
      <c r="E311" s="2"/>
      <c r="F311" s="2">
        <v>4.2</v>
      </c>
      <c r="G311" s="2" t="s">
        <v>247</v>
      </c>
      <c r="H311" s="11">
        <v>-1</v>
      </c>
      <c r="I311" t="s">
        <v>688</v>
      </c>
      <c r="J311" s="2"/>
      <c r="K311">
        <v>2.59375</v>
      </c>
      <c r="L311">
        <v>5.9180573645833334</v>
      </c>
      <c r="M311" s="2"/>
      <c r="N311" s="2"/>
      <c r="O311" s="25">
        <v>0</v>
      </c>
      <c r="P311" s="2">
        <v>-1</v>
      </c>
      <c r="Q311" s="2"/>
      <c r="R311" s="2"/>
      <c r="S311" s="2"/>
      <c r="T311" s="25">
        <v>0</v>
      </c>
      <c r="U311" s="25"/>
      <c r="V311" s="25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P311">
        <v>30</v>
      </c>
      <c r="AQ311" s="23">
        <v>0</v>
      </c>
      <c r="AR311" s="23"/>
      <c r="AS311" s="30">
        <v>1.916666666666667</v>
      </c>
      <c r="AT311" s="30">
        <v>2.5</v>
      </c>
      <c r="AU311" s="30">
        <v>0.58333333333333337</v>
      </c>
      <c r="AV311" s="30">
        <v>1.166666666666667</v>
      </c>
      <c r="AW311" s="30">
        <v>0.3108108108108108</v>
      </c>
      <c r="AX311" s="30">
        <v>0.40540540540540537</v>
      </c>
      <c r="AY311" s="30">
        <v>9.45945945945946E-2</v>
      </c>
      <c r="AZ311" s="30">
        <v>0.1891891891891892</v>
      </c>
      <c r="BA311" s="27">
        <v>0.89</v>
      </c>
      <c r="BB311" s="27">
        <v>3.44</v>
      </c>
      <c r="BC311" s="27">
        <v>2.5499999999999998</v>
      </c>
      <c r="BD311" s="27">
        <v>2.59375</v>
      </c>
    </row>
    <row r="312" spans="1:56" x14ac:dyDescent="0.3">
      <c r="A312" s="2" t="s">
        <v>38</v>
      </c>
      <c r="B312" s="15" t="s">
        <v>738</v>
      </c>
      <c r="C312" s="15"/>
      <c r="D312" s="2"/>
      <c r="E312" s="2"/>
      <c r="F312" s="2">
        <v>3.9</v>
      </c>
      <c r="G312" s="2" t="s">
        <v>247</v>
      </c>
      <c r="H312" s="11" t="s">
        <v>569</v>
      </c>
      <c r="I312" t="s">
        <v>650</v>
      </c>
      <c r="J312" s="2"/>
      <c r="K312">
        <v>2.6020833333333329</v>
      </c>
      <c r="L312">
        <v>5.9098726145833336</v>
      </c>
      <c r="M312" t="s">
        <v>1131</v>
      </c>
      <c r="N312" s="2"/>
      <c r="O312" s="25">
        <v>1</v>
      </c>
      <c r="P312" s="2"/>
      <c r="Q312" s="2"/>
      <c r="R312" s="2"/>
      <c r="S312" s="2"/>
      <c r="T312" s="25">
        <v>5.8532381300000003</v>
      </c>
      <c r="U312" s="25">
        <v>5.8532371599999999</v>
      </c>
      <c r="V312" s="25">
        <v>11.912811489999999</v>
      </c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P312">
        <v>30</v>
      </c>
      <c r="AQ312" s="23">
        <v>353.45760058531442</v>
      </c>
      <c r="AR312" s="23">
        <v>8.487580957467307E-2</v>
      </c>
      <c r="AS312" s="30">
        <v>1.833333333333333</v>
      </c>
      <c r="AT312" s="30">
        <v>2.5</v>
      </c>
      <c r="AU312" s="30">
        <v>0.66666666666666663</v>
      </c>
      <c r="AV312" s="30">
        <v>0</v>
      </c>
      <c r="AW312" s="30">
        <v>0.36666666666666659</v>
      </c>
      <c r="AX312" s="30">
        <v>0.5</v>
      </c>
      <c r="AY312" s="30">
        <v>0.1333333333333333</v>
      </c>
      <c r="AZ312" s="30">
        <v>0</v>
      </c>
      <c r="BA312" s="27">
        <v>0.89</v>
      </c>
      <c r="BB312" s="27">
        <v>3.44</v>
      </c>
      <c r="BC312" s="27">
        <v>2.5499999999999998</v>
      </c>
      <c r="BD312" s="27">
        <v>2.6020833333333329</v>
      </c>
    </row>
    <row r="313" spans="1:56" x14ac:dyDescent="0.3">
      <c r="A313" s="2" t="s">
        <v>249</v>
      </c>
      <c r="B313" s="15" t="s">
        <v>842</v>
      </c>
      <c r="C313" s="15"/>
      <c r="D313" s="2"/>
      <c r="E313" s="2"/>
      <c r="F313" s="2">
        <v>3.03</v>
      </c>
      <c r="G313" s="2" t="s">
        <v>248</v>
      </c>
      <c r="H313" s="11" t="s">
        <v>615</v>
      </c>
      <c r="I313" t="s">
        <v>689</v>
      </c>
      <c r="J313" s="2"/>
      <c r="K313">
        <v>2.5449999999999999</v>
      </c>
      <c r="L313">
        <v>5.9633393249999997</v>
      </c>
      <c r="M313" s="2"/>
      <c r="N313" s="2"/>
      <c r="O313" s="25">
        <v>40</v>
      </c>
      <c r="P313" s="2"/>
      <c r="Q313" s="2"/>
      <c r="R313" s="2"/>
      <c r="S313" s="2"/>
      <c r="T313" s="25">
        <v>10.442762460000001</v>
      </c>
      <c r="U313" s="25">
        <v>9.9768317300000007</v>
      </c>
      <c r="V313" s="25">
        <v>10.791803529999999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P313">
        <v>2</v>
      </c>
      <c r="AQ313" s="23">
        <v>1118.3380703947059</v>
      </c>
      <c r="AR313" s="23">
        <v>7.1534719346328615E-2</v>
      </c>
      <c r="AS313" s="30">
        <v>2</v>
      </c>
      <c r="AT313" s="30">
        <v>2</v>
      </c>
      <c r="AU313" s="30">
        <v>5</v>
      </c>
      <c r="AV313" s="30">
        <v>0</v>
      </c>
      <c r="AW313" s="30">
        <v>0.22222222222222221</v>
      </c>
      <c r="AX313" s="30">
        <v>0.22222222222222221</v>
      </c>
      <c r="AY313" s="30">
        <v>0.55555555555555558</v>
      </c>
      <c r="AZ313" s="30">
        <v>0</v>
      </c>
      <c r="BA313" s="27">
        <v>1.65</v>
      </c>
      <c r="BB313" s="27">
        <v>3.44</v>
      </c>
      <c r="BC313" s="27">
        <v>1.79</v>
      </c>
      <c r="BD313" s="27">
        <v>2.5449999999999999</v>
      </c>
    </row>
    <row r="314" spans="1:56" x14ac:dyDescent="0.3">
      <c r="A314" s="2" t="s">
        <v>249</v>
      </c>
      <c r="B314" s="15" t="s">
        <v>842</v>
      </c>
      <c r="C314" s="15"/>
      <c r="D314" s="2" t="s">
        <v>916</v>
      </c>
      <c r="E314" s="2">
        <v>1</v>
      </c>
      <c r="F314" s="2">
        <v>2.96</v>
      </c>
      <c r="G314" s="2" t="s">
        <v>248</v>
      </c>
      <c r="H314" s="11" t="s">
        <v>615</v>
      </c>
      <c r="I314" t="s">
        <v>689</v>
      </c>
      <c r="J314" s="2"/>
      <c r="K314">
        <v>2.5449999999999999</v>
      </c>
      <c r="L314">
        <v>5.9633393249999997</v>
      </c>
      <c r="M314" s="2"/>
      <c r="N314" s="2"/>
      <c r="O314" s="25">
        <v>40</v>
      </c>
      <c r="P314" s="2"/>
      <c r="Q314" s="2"/>
      <c r="R314" s="2"/>
      <c r="S314" s="2"/>
      <c r="T314" s="25">
        <v>10.442762460000001</v>
      </c>
      <c r="U314" s="25">
        <v>9.9768317300000007</v>
      </c>
      <c r="V314" s="25">
        <v>10.791803529999999</v>
      </c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P314">
        <v>2</v>
      </c>
      <c r="AQ314" s="23">
        <v>1118.3380703947059</v>
      </c>
      <c r="AR314" s="23">
        <v>7.1534719346328615E-2</v>
      </c>
      <c r="AS314" s="30">
        <v>2</v>
      </c>
      <c r="AT314" s="30">
        <v>2</v>
      </c>
      <c r="AU314" s="30">
        <v>5</v>
      </c>
      <c r="AV314" s="30">
        <v>0</v>
      </c>
      <c r="AW314" s="30">
        <v>0.22222222222222221</v>
      </c>
      <c r="AX314" s="30">
        <v>0.22222222222222221</v>
      </c>
      <c r="AY314" s="30">
        <v>0.55555555555555558</v>
      </c>
      <c r="AZ314" s="30">
        <v>0</v>
      </c>
      <c r="BA314" s="27">
        <v>1.65</v>
      </c>
      <c r="BB314" s="27">
        <v>3.44</v>
      </c>
      <c r="BC314" s="27">
        <v>1.79</v>
      </c>
      <c r="BD314" s="27">
        <v>2.5449999999999999</v>
      </c>
    </row>
    <row r="315" spans="1:56" x14ac:dyDescent="0.3">
      <c r="A315" s="2" t="s">
        <v>249</v>
      </c>
      <c r="B315" s="15" t="s">
        <v>842</v>
      </c>
      <c r="C315" s="15"/>
      <c r="D315" s="2" t="s">
        <v>916</v>
      </c>
      <c r="E315" s="2">
        <v>3</v>
      </c>
      <c r="F315" s="2">
        <v>3.14</v>
      </c>
      <c r="G315" s="2" t="s">
        <v>248</v>
      </c>
      <c r="H315" s="11" t="s">
        <v>615</v>
      </c>
      <c r="I315" t="s">
        <v>689</v>
      </c>
      <c r="J315" s="2"/>
      <c r="K315">
        <v>2.5449999999999999</v>
      </c>
      <c r="L315">
        <v>5.9633393249999997</v>
      </c>
      <c r="M315" s="2"/>
      <c r="N315" s="2"/>
      <c r="O315" s="25">
        <v>40</v>
      </c>
      <c r="P315" s="2"/>
      <c r="Q315" s="2"/>
      <c r="R315" s="2"/>
      <c r="S315" s="2"/>
      <c r="T315" s="25">
        <v>10.442762460000001</v>
      </c>
      <c r="U315" s="25">
        <v>9.9768317300000007</v>
      </c>
      <c r="V315" s="25">
        <v>10.791803529999999</v>
      </c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P315">
        <v>2</v>
      </c>
      <c r="AQ315" s="23">
        <v>1118.3380703947059</v>
      </c>
      <c r="AR315" s="23">
        <v>7.1534719346328615E-2</v>
      </c>
      <c r="AS315" s="30">
        <v>2</v>
      </c>
      <c r="AT315" s="30">
        <v>2</v>
      </c>
      <c r="AU315" s="30">
        <v>5</v>
      </c>
      <c r="AV315" s="30">
        <v>0</v>
      </c>
      <c r="AW315" s="30">
        <v>0.22222222222222221</v>
      </c>
      <c r="AX315" s="30">
        <v>0.22222222222222221</v>
      </c>
      <c r="AY315" s="30">
        <v>0.55555555555555558</v>
      </c>
      <c r="AZ315" s="30">
        <v>0</v>
      </c>
      <c r="BA315" s="27">
        <v>1.65</v>
      </c>
      <c r="BB315" s="27">
        <v>3.44</v>
      </c>
      <c r="BC315" s="27">
        <v>1.79</v>
      </c>
      <c r="BD315" s="27">
        <v>2.5449999999999999</v>
      </c>
    </row>
    <row r="316" spans="1:56" x14ac:dyDescent="0.3">
      <c r="A316" s="2" t="s">
        <v>251</v>
      </c>
      <c r="B316" s="15" t="s">
        <v>843</v>
      </c>
      <c r="C316" s="15"/>
      <c r="D316" s="2"/>
      <c r="E316" s="2"/>
      <c r="F316" s="2">
        <v>2.3199999999999998</v>
      </c>
      <c r="G316" s="2" t="s">
        <v>250</v>
      </c>
      <c r="H316" s="11" t="s">
        <v>616</v>
      </c>
      <c r="I316" t="s">
        <v>690</v>
      </c>
      <c r="J316" s="2"/>
      <c r="K316">
        <v>2.1349999999999998</v>
      </c>
      <c r="L316">
        <v>5.1777336280000004</v>
      </c>
      <c r="M316" s="2"/>
      <c r="N316" s="2"/>
      <c r="O316" s="25">
        <v>1</v>
      </c>
      <c r="P316" s="2"/>
      <c r="Q316" s="2"/>
      <c r="R316" s="2"/>
      <c r="S316" s="2"/>
      <c r="T316" s="25">
        <v>4.2561477500000002</v>
      </c>
      <c r="U316" s="25">
        <v>4.2561477500000002</v>
      </c>
      <c r="V316" s="25">
        <v>5.9211799999999997</v>
      </c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P316">
        <v>0</v>
      </c>
      <c r="AQ316" s="23">
        <v>92.890714642371009</v>
      </c>
      <c r="AR316" s="23">
        <v>0</v>
      </c>
      <c r="AS316" s="30">
        <v>2</v>
      </c>
      <c r="AT316" s="30">
        <v>2</v>
      </c>
      <c r="AU316" s="30">
        <v>5</v>
      </c>
      <c r="AV316" s="30">
        <v>0</v>
      </c>
      <c r="AW316" s="30">
        <v>0.22222222222222221</v>
      </c>
      <c r="AX316" s="30">
        <v>0.22222222222222221</v>
      </c>
      <c r="AY316" s="30">
        <v>0.55555555555555558</v>
      </c>
      <c r="AZ316" s="30">
        <v>0</v>
      </c>
      <c r="BA316" s="27">
        <v>1.69</v>
      </c>
      <c r="BB316" s="27">
        <v>2.58</v>
      </c>
      <c r="BC316" s="27">
        <v>0.89000000000000012</v>
      </c>
      <c r="BD316" s="27">
        <v>2.1349999999999998</v>
      </c>
    </row>
    <row r="317" spans="1:56" x14ac:dyDescent="0.3">
      <c r="A317" s="2" t="s">
        <v>252</v>
      </c>
      <c r="B317" s="19" t="s">
        <v>968</v>
      </c>
      <c r="C317" s="15"/>
      <c r="D317" s="2"/>
      <c r="E317" s="2"/>
      <c r="F317" s="2">
        <v>2.41</v>
      </c>
      <c r="G317" s="2" t="s">
        <v>250</v>
      </c>
      <c r="H317" s="11">
        <v>-1</v>
      </c>
      <c r="I317">
        <v>-1</v>
      </c>
      <c r="J317" s="2"/>
      <c r="K317">
        <v>1.6859999999999999</v>
      </c>
      <c r="L317">
        <v>4.1619288499999998</v>
      </c>
      <c r="M317" s="2"/>
      <c r="N317" s="2"/>
      <c r="O317" s="25">
        <v>0</v>
      </c>
      <c r="P317" s="2">
        <v>-1</v>
      </c>
      <c r="Q317" s="2"/>
      <c r="R317" s="2"/>
      <c r="S317" s="2"/>
      <c r="T317" s="25">
        <v>0</v>
      </c>
      <c r="U317" s="25"/>
      <c r="V317" s="25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P317">
        <v>0</v>
      </c>
      <c r="AQ317" s="23">
        <v>0</v>
      </c>
      <c r="AR317" s="23"/>
      <c r="AS317" s="30">
        <v>2</v>
      </c>
      <c r="AT317" s="30">
        <v>0</v>
      </c>
      <c r="AU317" s="30">
        <v>10</v>
      </c>
      <c r="AV317" s="30">
        <v>0</v>
      </c>
      <c r="AW317" s="30">
        <v>0.16666666666666671</v>
      </c>
      <c r="AX317" s="30">
        <v>0</v>
      </c>
      <c r="AY317" s="30">
        <v>0.83333333333333337</v>
      </c>
      <c r="AZ317" s="30">
        <v>0</v>
      </c>
      <c r="BA317" s="27">
        <v>1.65</v>
      </c>
      <c r="BB317" s="27">
        <v>1.69</v>
      </c>
      <c r="BC317" s="27">
        <v>4.0000000000000042E-2</v>
      </c>
      <c r="BD317" s="27">
        <v>1.6859999999999999</v>
      </c>
    </row>
    <row r="318" spans="1:56" x14ac:dyDescent="0.3">
      <c r="A318" s="2" t="s">
        <v>257</v>
      </c>
      <c r="B318" s="19" t="s">
        <v>969</v>
      </c>
      <c r="C318" s="15"/>
      <c r="D318" s="2"/>
      <c r="E318" s="2"/>
      <c r="F318" s="2">
        <v>2.54</v>
      </c>
      <c r="G318" s="2" t="s">
        <v>250</v>
      </c>
      <c r="H318" s="11">
        <v>-1</v>
      </c>
      <c r="I318">
        <v>-1</v>
      </c>
      <c r="J318" s="2"/>
      <c r="K318">
        <v>1.6779999999999999</v>
      </c>
      <c r="L318">
        <v>4.2119665499999996</v>
      </c>
      <c r="M318" s="2"/>
      <c r="N318" s="2"/>
      <c r="O318" s="25">
        <v>0</v>
      </c>
      <c r="P318" s="2">
        <v>-1</v>
      </c>
      <c r="Q318" s="2"/>
      <c r="R318" s="2"/>
      <c r="S318" s="2"/>
      <c r="T318" s="25">
        <v>0</v>
      </c>
      <c r="U318" s="25"/>
      <c r="V318" s="25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P318">
        <v>0</v>
      </c>
      <c r="AQ318" s="23">
        <v>0</v>
      </c>
      <c r="AR318" s="23"/>
      <c r="AS318" s="30">
        <v>2</v>
      </c>
      <c r="AT318" s="30">
        <v>0</v>
      </c>
      <c r="AU318" s="30">
        <v>10</v>
      </c>
      <c r="AV318" s="30">
        <v>0</v>
      </c>
      <c r="AW318" s="30">
        <v>0.16666666666666671</v>
      </c>
      <c r="AX318" s="30">
        <v>0</v>
      </c>
      <c r="AY318" s="30">
        <v>0.83333333333333348</v>
      </c>
      <c r="AZ318" s="30">
        <v>0</v>
      </c>
      <c r="BA318" s="27">
        <v>1.65</v>
      </c>
      <c r="BB318" s="27">
        <v>1.69</v>
      </c>
      <c r="BC318" s="27">
        <v>4.0000000000000042E-2</v>
      </c>
      <c r="BD318" s="27">
        <v>1.6779999999999999</v>
      </c>
    </row>
    <row r="319" spans="1:56" x14ac:dyDescent="0.3">
      <c r="A319" s="2" t="s">
        <v>256</v>
      </c>
      <c r="B319" s="19" t="s">
        <v>970</v>
      </c>
      <c r="C319" s="15"/>
      <c r="D319" s="2"/>
      <c r="E319" s="2"/>
      <c r="F319" s="2">
        <v>2.68</v>
      </c>
      <c r="G319" s="2" t="s">
        <v>250</v>
      </c>
      <c r="H319" s="11">
        <v>-1</v>
      </c>
      <c r="I319">
        <v>-1</v>
      </c>
      <c r="J319" s="2"/>
      <c r="K319">
        <v>1.67</v>
      </c>
      <c r="L319">
        <v>4.2620042500000004</v>
      </c>
      <c r="M319" s="2"/>
      <c r="N319" s="2"/>
      <c r="O319" s="25">
        <v>0</v>
      </c>
      <c r="P319" s="2">
        <v>-1</v>
      </c>
      <c r="Q319" s="2"/>
      <c r="R319" s="2"/>
      <c r="S319" s="2"/>
      <c r="T319" s="25">
        <v>0</v>
      </c>
      <c r="U319" s="25"/>
      <c r="V319" s="25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P319">
        <v>0</v>
      </c>
      <c r="AQ319" s="23">
        <v>0</v>
      </c>
      <c r="AR319" s="23"/>
      <c r="AS319" s="30">
        <v>2</v>
      </c>
      <c r="AT319" s="30">
        <v>0</v>
      </c>
      <c r="AU319" s="30">
        <v>10</v>
      </c>
      <c r="AV319" s="30">
        <v>0</v>
      </c>
      <c r="AW319" s="30">
        <v>0.16666666666666671</v>
      </c>
      <c r="AX319" s="30">
        <v>0</v>
      </c>
      <c r="AY319" s="30">
        <v>0.83333333333333337</v>
      </c>
      <c r="AZ319" s="30">
        <v>0</v>
      </c>
      <c r="BA319" s="27">
        <v>1.65</v>
      </c>
      <c r="BB319" s="27">
        <v>1.69</v>
      </c>
      <c r="BC319" s="27">
        <v>4.0000000000000042E-2</v>
      </c>
      <c r="BD319" s="27">
        <v>1.67</v>
      </c>
    </row>
    <row r="320" spans="1:56" x14ac:dyDescent="0.3">
      <c r="A320" s="2" t="s">
        <v>255</v>
      </c>
      <c r="B320" s="19" t="s">
        <v>971</v>
      </c>
      <c r="C320" s="15"/>
      <c r="D320" s="2"/>
      <c r="E320" s="2"/>
      <c r="F320" s="2">
        <v>2.91</v>
      </c>
      <c r="G320" s="2" t="s">
        <v>250</v>
      </c>
      <c r="H320" s="11">
        <v>-1</v>
      </c>
      <c r="I320">
        <v>-1</v>
      </c>
      <c r="J320" s="2"/>
      <c r="K320">
        <v>1.6619999999999999</v>
      </c>
      <c r="L320">
        <v>4.3120419500000002</v>
      </c>
      <c r="M320" s="2"/>
      <c r="N320" s="2"/>
      <c r="O320" s="25">
        <v>0</v>
      </c>
      <c r="P320" s="2">
        <v>-1</v>
      </c>
      <c r="Q320" s="2"/>
      <c r="R320" s="2"/>
      <c r="S320" s="2"/>
      <c r="T320" s="25">
        <v>0</v>
      </c>
      <c r="U320" s="25"/>
      <c r="V320" s="25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P320">
        <v>0</v>
      </c>
      <c r="AQ320" s="23">
        <v>0</v>
      </c>
      <c r="AR320" s="23"/>
      <c r="AS320" s="30">
        <v>2</v>
      </c>
      <c r="AT320" s="30">
        <v>0</v>
      </c>
      <c r="AU320" s="30">
        <v>10</v>
      </c>
      <c r="AV320" s="30">
        <v>0</v>
      </c>
      <c r="AW320" s="30">
        <v>0.16666666666666671</v>
      </c>
      <c r="AX320" s="30">
        <v>0</v>
      </c>
      <c r="AY320" s="30">
        <v>0.83333333333333348</v>
      </c>
      <c r="AZ320" s="30">
        <v>0</v>
      </c>
      <c r="BA320" s="27">
        <v>1.65</v>
      </c>
      <c r="BB320" s="27">
        <v>1.69</v>
      </c>
      <c r="BC320" s="27">
        <v>4.0000000000000042E-2</v>
      </c>
      <c r="BD320" s="27">
        <v>1.6619999999999999</v>
      </c>
    </row>
    <row r="321" spans="1:56" x14ac:dyDescent="0.3">
      <c r="A321" s="2" t="s">
        <v>254</v>
      </c>
      <c r="B321" s="19" t="s">
        <v>972</v>
      </c>
      <c r="C321" s="15"/>
      <c r="D321" s="2"/>
      <c r="E321" s="2"/>
      <c r="F321" s="2">
        <v>3.36</v>
      </c>
      <c r="G321" s="2" t="s">
        <v>250</v>
      </c>
      <c r="H321" s="11">
        <v>-1</v>
      </c>
      <c r="I321">
        <v>-1</v>
      </c>
      <c r="J321" s="2"/>
      <c r="K321">
        <v>1.6539999999999999</v>
      </c>
      <c r="L321">
        <v>4.3620796500000001</v>
      </c>
      <c r="M321" s="2"/>
      <c r="N321" s="2"/>
      <c r="O321" s="25">
        <v>0</v>
      </c>
      <c r="P321" s="2">
        <v>-1</v>
      </c>
      <c r="Q321" s="2"/>
      <c r="R321" s="2"/>
      <c r="S321" s="2"/>
      <c r="T321" s="25">
        <v>0</v>
      </c>
      <c r="U321" s="25"/>
      <c r="V321" s="25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P321">
        <v>0</v>
      </c>
      <c r="AQ321" s="23">
        <v>0</v>
      </c>
      <c r="AR321" s="23"/>
      <c r="AS321" s="30">
        <v>2</v>
      </c>
      <c r="AT321" s="30">
        <v>0</v>
      </c>
      <c r="AU321" s="30">
        <v>10</v>
      </c>
      <c r="AV321" s="30">
        <v>0</v>
      </c>
      <c r="AW321" s="30">
        <v>0.16666666666666671</v>
      </c>
      <c r="AX321" s="30">
        <v>0</v>
      </c>
      <c r="AY321" s="30">
        <v>0.83333333333333337</v>
      </c>
      <c r="AZ321" s="30">
        <v>0</v>
      </c>
      <c r="BA321" s="27">
        <v>1.65</v>
      </c>
      <c r="BB321" s="27">
        <v>1.69</v>
      </c>
      <c r="BC321" s="27">
        <v>4.0000000000000042E-2</v>
      </c>
      <c r="BD321" s="27">
        <v>1.6539999999999999</v>
      </c>
    </row>
    <row r="322" spans="1:56" x14ac:dyDescent="0.3">
      <c r="A322" s="2" t="s">
        <v>253</v>
      </c>
      <c r="B322" s="15" t="s">
        <v>844</v>
      </c>
      <c r="C322" s="15"/>
      <c r="D322" s="2"/>
      <c r="E322" s="2"/>
      <c r="F322" s="2">
        <v>3.6</v>
      </c>
      <c r="G322" s="2" t="s">
        <v>250</v>
      </c>
      <c r="H322" s="11" t="s">
        <v>617</v>
      </c>
      <c r="I322" t="s">
        <v>691</v>
      </c>
      <c r="J322" s="2"/>
      <c r="K322">
        <v>2.1150000000000002</v>
      </c>
      <c r="L322">
        <v>5.3028278780000004</v>
      </c>
      <c r="M322" s="2"/>
      <c r="N322" s="2"/>
      <c r="O322" s="25">
        <v>50</v>
      </c>
      <c r="P322" s="2"/>
      <c r="Q322" s="2"/>
      <c r="R322" s="2"/>
      <c r="S322" s="2"/>
      <c r="T322" s="25">
        <v>12.345150759999999</v>
      </c>
      <c r="U322" s="25">
        <v>15.34169717</v>
      </c>
      <c r="V322" s="25">
        <v>13.410947439999999</v>
      </c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P322">
        <v>0</v>
      </c>
      <c r="AQ322" s="23">
        <v>2502.9167389596269</v>
      </c>
      <c r="AR322" s="23">
        <v>0</v>
      </c>
      <c r="AS322" s="30">
        <v>2</v>
      </c>
      <c r="AT322" s="30">
        <v>2</v>
      </c>
      <c r="AU322" s="30">
        <v>5</v>
      </c>
      <c r="AV322" s="30">
        <v>0</v>
      </c>
      <c r="AW322" s="30">
        <v>0.22222222222222221</v>
      </c>
      <c r="AX322" s="30">
        <v>0.22222222222222221</v>
      </c>
      <c r="AY322" s="30">
        <v>0.55555555555555558</v>
      </c>
      <c r="AZ322" s="30">
        <v>0</v>
      </c>
      <c r="BA322" s="27">
        <v>1.65</v>
      </c>
      <c r="BB322" s="27">
        <v>2.58</v>
      </c>
      <c r="BC322" s="27">
        <v>0.93000000000000016</v>
      </c>
      <c r="BD322" s="27">
        <v>2.1150000000000002</v>
      </c>
    </row>
    <row r="323" spans="1:56" x14ac:dyDescent="0.3">
      <c r="A323" s="2" t="s">
        <v>15</v>
      </c>
      <c r="B323" s="15" t="s">
        <v>724</v>
      </c>
      <c r="C323" s="15"/>
      <c r="D323" s="2"/>
      <c r="E323" s="2"/>
      <c r="F323" s="2">
        <v>4.49</v>
      </c>
      <c r="G323" s="2" t="s">
        <v>258</v>
      </c>
      <c r="H323" s="11" t="s">
        <v>557</v>
      </c>
      <c r="I323" t="s">
        <v>638</v>
      </c>
      <c r="J323" s="2"/>
      <c r="K323">
        <v>2.7322222222222221</v>
      </c>
      <c r="L323">
        <v>6.2204042916666662</v>
      </c>
      <c r="M323" s="2"/>
      <c r="N323" s="2"/>
      <c r="O323" s="25">
        <v>4</v>
      </c>
      <c r="P323" s="2"/>
      <c r="Q323" s="2"/>
      <c r="R323" s="2"/>
      <c r="S323" s="2"/>
      <c r="T323" s="25">
        <v>5.63450966</v>
      </c>
      <c r="U323" s="25">
        <v>7.6422105</v>
      </c>
      <c r="V323" s="25">
        <v>11.066420430000001</v>
      </c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P323">
        <v>12</v>
      </c>
      <c r="AQ323" s="23">
        <v>476.5212686940929</v>
      </c>
      <c r="AR323" s="23">
        <v>0.1007300264509579</v>
      </c>
      <c r="AS323" s="30">
        <v>2</v>
      </c>
      <c r="AT323" s="30">
        <v>2.666666666666667</v>
      </c>
      <c r="AU323" s="30">
        <v>0.66666666666666663</v>
      </c>
      <c r="AV323" s="30">
        <v>3.1111111111111112</v>
      </c>
      <c r="AW323" s="30">
        <v>0.23684210526315791</v>
      </c>
      <c r="AX323" s="30">
        <v>0.31578947368421051</v>
      </c>
      <c r="AY323" s="30">
        <v>7.8947368421052627E-2</v>
      </c>
      <c r="AZ323" s="30">
        <v>0.36842105263157893</v>
      </c>
      <c r="BA323" s="27">
        <v>0.95</v>
      </c>
      <c r="BB323" s="27">
        <v>3.44</v>
      </c>
      <c r="BC323" s="27">
        <v>2.4900000000000002</v>
      </c>
      <c r="BD323" s="27">
        <v>2.7322222222222221</v>
      </c>
    </row>
    <row r="324" spans="1:56" x14ac:dyDescent="0.3">
      <c r="A324" s="2" t="s">
        <v>259</v>
      </c>
      <c r="B324" s="15" t="s">
        <v>845</v>
      </c>
      <c r="C324" s="15"/>
      <c r="D324" s="2"/>
      <c r="E324" s="2"/>
      <c r="F324" s="2">
        <v>4.8099999999999996</v>
      </c>
      <c r="G324" s="2" t="s">
        <v>258</v>
      </c>
      <c r="H324" s="11" t="s">
        <v>618</v>
      </c>
      <c r="I324">
        <v>-1</v>
      </c>
      <c r="J324" s="2"/>
      <c r="K324">
        <v>2.5173333333333341</v>
      </c>
      <c r="L324">
        <v>5.8148519500000004</v>
      </c>
      <c r="M324" s="2"/>
      <c r="N324" s="2"/>
      <c r="O324" s="25">
        <v>4</v>
      </c>
      <c r="P324" s="2"/>
      <c r="Q324" s="2"/>
      <c r="R324" s="2"/>
      <c r="S324" s="2"/>
      <c r="T324" s="25">
        <v>5.8119930000000002</v>
      </c>
      <c r="U324" s="25">
        <v>10.228956</v>
      </c>
      <c r="V324" s="25">
        <v>17.904929589999998</v>
      </c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P324">
        <v>18</v>
      </c>
      <c r="AQ324" s="23">
        <v>882.26177591634428</v>
      </c>
      <c r="AR324" s="23">
        <v>8.1608431834438916E-2</v>
      </c>
      <c r="AS324" s="30">
        <v>2</v>
      </c>
      <c r="AT324" s="30">
        <v>2.4</v>
      </c>
      <c r="AU324" s="30">
        <v>0.4</v>
      </c>
      <c r="AV324" s="30">
        <v>1.8666666666666669</v>
      </c>
      <c r="AW324" s="30">
        <v>0.3</v>
      </c>
      <c r="AX324" s="30">
        <v>0.36</v>
      </c>
      <c r="AY324" s="30">
        <v>0.06</v>
      </c>
      <c r="AZ324" s="30">
        <v>0.28000000000000003</v>
      </c>
      <c r="BA324" s="27">
        <v>0.95</v>
      </c>
      <c r="BB324" s="27">
        <v>3.44</v>
      </c>
      <c r="BC324" s="27">
        <v>2.4900000000000002</v>
      </c>
      <c r="BD324" s="27">
        <v>2.5173333333333332</v>
      </c>
    </row>
    <row r="325" spans="1:56" x14ac:dyDescent="0.3">
      <c r="A325" s="2" t="s">
        <v>223</v>
      </c>
      <c r="B325" s="15" t="s">
        <v>833</v>
      </c>
      <c r="C325" s="15"/>
      <c r="D325" s="2"/>
      <c r="E325" s="2"/>
      <c r="F325" s="2">
        <v>4.75</v>
      </c>
      <c r="G325" s="2" t="s">
        <v>258</v>
      </c>
      <c r="H325" s="11" t="s">
        <v>613</v>
      </c>
      <c r="I325">
        <v>-1</v>
      </c>
      <c r="J325" s="2"/>
      <c r="K325">
        <v>2.597916666666666</v>
      </c>
      <c r="L325">
        <v>5.966934078125</v>
      </c>
      <c r="M325" s="2"/>
      <c r="N325" s="2"/>
      <c r="O325" s="25">
        <v>1</v>
      </c>
      <c r="P325" s="2"/>
      <c r="Q325" s="2"/>
      <c r="R325" s="2"/>
      <c r="S325" s="2"/>
      <c r="T325" s="25">
        <v>5.6694849300000003</v>
      </c>
      <c r="U325" s="25">
        <v>5.6694842000000003</v>
      </c>
      <c r="V325" s="25">
        <v>11.54266629</v>
      </c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P325">
        <v>30</v>
      </c>
      <c r="AQ325" s="23">
        <v>321.30962315738361</v>
      </c>
      <c r="AR325" s="23">
        <v>9.3367885173191417E-2</v>
      </c>
      <c r="AS325" s="30">
        <v>2</v>
      </c>
      <c r="AT325" s="30">
        <v>2.5</v>
      </c>
      <c r="AU325" s="30">
        <v>0.5</v>
      </c>
      <c r="AV325" s="30">
        <v>2.333333333333333</v>
      </c>
      <c r="AW325" s="30">
        <v>0.27272727272727282</v>
      </c>
      <c r="AX325" s="30">
        <v>0.34090909090909088</v>
      </c>
      <c r="AY325" s="30">
        <v>6.8181818181818191E-2</v>
      </c>
      <c r="AZ325" s="30">
        <v>0.31818181818181818</v>
      </c>
      <c r="BA325" s="27">
        <v>0.95</v>
      </c>
      <c r="BB325" s="27">
        <v>3.44</v>
      </c>
      <c r="BC325" s="27">
        <v>2.4900000000000002</v>
      </c>
      <c r="BD325" s="27">
        <v>2.5979166666666669</v>
      </c>
    </row>
    <row r="326" spans="1:56" x14ac:dyDescent="0.3">
      <c r="A326" s="2" t="s">
        <v>260</v>
      </c>
      <c r="B326" s="15" t="s">
        <v>846</v>
      </c>
      <c r="C326" s="15"/>
      <c r="D326" s="2"/>
      <c r="E326" s="2"/>
      <c r="F326" s="2">
        <v>1.55</v>
      </c>
      <c r="G326" s="2" t="s">
        <v>261</v>
      </c>
      <c r="H326" s="11" t="s">
        <v>619</v>
      </c>
      <c r="I326" t="s">
        <v>692</v>
      </c>
      <c r="J326" s="2"/>
      <c r="K326">
        <v>2.8142857142857141</v>
      </c>
      <c r="L326">
        <v>6.1238972471428568</v>
      </c>
      <c r="M326" s="2"/>
      <c r="N326" s="2"/>
      <c r="O326" s="25">
        <v>2</v>
      </c>
      <c r="P326" s="2"/>
      <c r="Q326" s="2"/>
      <c r="R326" s="2"/>
      <c r="S326" s="2"/>
      <c r="T326" s="25">
        <v>6.8866614799999999</v>
      </c>
      <c r="U326" s="25">
        <v>6.8866614799999999</v>
      </c>
      <c r="V326" s="25">
        <v>6.8866614799999999</v>
      </c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P326">
        <v>8</v>
      </c>
      <c r="AQ326" s="23">
        <v>222.33131811857061</v>
      </c>
      <c r="AR326" s="23">
        <v>7.1964670274059672E-2</v>
      </c>
      <c r="AS326" s="30">
        <v>1.857142857142857</v>
      </c>
      <c r="AT326" s="30">
        <v>3.1428571428571428</v>
      </c>
      <c r="AU326" s="30">
        <v>4.2857142857142856</v>
      </c>
      <c r="AV326" s="30">
        <v>4</v>
      </c>
      <c r="AW326" s="30">
        <v>0.1397849462365591</v>
      </c>
      <c r="AX326" s="30">
        <v>0.23655913978494619</v>
      </c>
      <c r="AY326" s="30">
        <v>0.32258064516129031</v>
      </c>
      <c r="AZ326" s="30">
        <v>0.30107526881720431</v>
      </c>
      <c r="BA326" s="27">
        <v>1.9</v>
      </c>
      <c r="BB326" s="27">
        <v>3.44</v>
      </c>
      <c r="BC326" s="27">
        <v>1.54</v>
      </c>
      <c r="BD326" s="27">
        <v>2.8142857142857141</v>
      </c>
    </row>
    <row r="327" spans="1:56" x14ac:dyDescent="0.3">
      <c r="A327" s="2" t="s">
        <v>0</v>
      </c>
      <c r="B327" s="15" t="s">
        <v>709</v>
      </c>
      <c r="C327" s="15"/>
      <c r="D327" s="2"/>
      <c r="E327" s="2"/>
      <c r="F327" s="2">
        <v>3.3</v>
      </c>
      <c r="G327" s="2" t="s">
        <v>262</v>
      </c>
      <c r="H327" s="11" t="s">
        <v>547</v>
      </c>
      <c r="I327" t="s">
        <v>630</v>
      </c>
      <c r="J327" s="2"/>
      <c r="K327">
        <v>2.642962962962963</v>
      </c>
      <c r="L327">
        <v>5.9587362692592576</v>
      </c>
      <c r="M327" s="2"/>
      <c r="N327" s="2"/>
      <c r="O327" s="25">
        <v>4</v>
      </c>
      <c r="P327" s="2"/>
      <c r="Q327" s="2"/>
      <c r="R327" s="2"/>
      <c r="S327" s="2"/>
      <c r="T327" s="25">
        <v>6.6040679999999998</v>
      </c>
      <c r="U327" s="25">
        <v>7.9389519999999996</v>
      </c>
      <c r="V327" s="25">
        <v>33.703336</v>
      </c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P327">
        <v>34</v>
      </c>
      <c r="AQ327" s="23">
        <v>1767.0449718798691</v>
      </c>
      <c r="AR327" s="23">
        <v>7.6964651247849417E-2</v>
      </c>
      <c r="AS327" s="30">
        <v>1.62962962962963</v>
      </c>
      <c r="AT327" s="30">
        <v>2.518518518518519</v>
      </c>
      <c r="AU327" s="30">
        <v>0.88888888888888884</v>
      </c>
      <c r="AV327" s="30">
        <v>0</v>
      </c>
      <c r="AW327" s="30">
        <v>0.32352941176470579</v>
      </c>
      <c r="AX327" s="30">
        <v>0.5</v>
      </c>
      <c r="AY327" s="30">
        <v>0.1764705882352941</v>
      </c>
      <c r="AZ327" s="30">
        <v>0</v>
      </c>
      <c r="BA327" s="27">
        <v>0.82</v>
      </c>
      <c r="BB327" s="27">
        <v>3.44</v>
      </c>
      <c r="BC327" s="27">
        <v>2.62</v>
      </c>
      <c r="BD327" s="27">
        <v>2.642962962962963</v>
      </c>
    </row>
    <row r="328" spans="1:56" x14ac:dyDescent="0.3">
      <c r="A328" s="2" t="s">
        <v>217</v>
      </c>
      <c r="B328" s="15" t="s">
        <v>758</v>
      </c>
      <c r="C328" s="15"/>
      <c r="D328" s="2"/>
      <c r="E328" s="2"/>
      <c r="F328" s="2">
        <v>4.13</v>
      </c>
      <c r="G328" s="2" t="s">
        <v>263</v>
      </c>
      <c r="H328" s="11" t="s">
        <v>611</v>
      </c>
      <c r="I328" t="s">
        <v>660</v>
      </c>
      <c r="J328" s="2"/>
      <c r="K328">
        <v>2.6056249999999999</v>
      </c>
      <c r="L328">
        <v>5.9703320286696879</v>
      </c>
      <c r="M328" s="2"/>
      <c r="N328" s="2"/>
      <c r="O328" s="25">
        <v>1</v>
      </c>
      <c r="P328" s="2"/>
      <c r="Q328" s="2"/>
      <c r="R328" s="2"/>
      <c r="S328" s="2"/>
      <c r="T328" s="25">
        <v>3.950634</v>
      </c>
      <c r="U328" s="25">
        <v>3.950634</v>
      </c>
      <c r="V328" s="25">
        <v>15.513552000000001</v>
      </c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P328">
        <v>20</v>
      </c>
      <c r="AQ328" s="23">
        <v>242.1279024923125</v>
      </c>
      <c r="AR328" s="23">
        <v>8.2600971611006269E-2</v>
      </c>
      <c r="AS328" s="30">
        <v>1.9375</v>
      </c>
      <c r="AT328" s="30">
        <v>2.5</v>
      </c>
      <c r="AU328" s="30">
        <v>0.5625</v>
      </c>
      <c r="AV328" s="30">
        <v>2.625</v>
      </c>
      <c r="AW328" s="30">
        <v>0.25409836065573771</v>
      </c>
      <c r="AX328" s="30">
        <v>0.32786885245901642</v>
      </c>
      <c r="AY328" s="30">
        <v>7.3770491803278687E-2</v>
      </c>
      <c r="AZ328" s="30">
        <v>0.34426229508196721</v>
      </c>
      <c r="BA328" s="27">
        <v>0.79</v>
      </c>
      <c r="BB328" s="27">
        <v>3.44</v>
      </c>
      <c r="BC328" s="27">
        <v>2.65</v>
      </c>
      <c r="BD328" s="27">
        <v>2.6056249999999999</v>
      </c>
    </row>
    <row r="329" spans="1:56" x14ac:dyDescent="0.3">
      <c r="A329" s="2" t="s">
        <v>264</v>
      </c>
      <c r="B329" s="19" t="s">
        <v>758</v>
      </c>
      <c r="C329" s="15"/>
      <c r="D329" s="2" t="s">
        <v>700</v>
      </c>
      <c r="E329" s="2">
        <v>0.3</v>
      </c>
      <c r="F329" s="2">
        <v>2.17</v>
      </c>
      <c r="G329" s="2" t="s">
        <v>263</v>
      </c>
      <c r="H329" s="11" t="s">
        <v>611</v>
      </c>
      <c r="I329" t="s">
        <v>660</v>
      </c>
      <c r="J329" s="2"/>
      <c r="K329">
        <v>2.6056249999999999</v>
      </c>
      <c r="L329">
        <v>5.9703320286696879</v>
      </c>
      <c r="M329" s="2"/>
      <c r="N329" s="2"/>
      <c r="O329" s="25">
        <v>1</v>
      </c>
      <c r="P329" s="2"/>
      <c r="Q329" s="2"/>
      <c r="R329" s="2"/>
      <c r="S329" s="2"/>
      <c r="T329" s="25">
        <v>3.950634</v>
      </c>
      <c r="U329" s="25">
        <v>3.950634</v>
      </c>
      <c r="V329" s="25">
        <v>15.513552000000001</v>
      </c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P329">
        <v>20</v>
      </c>
      <c r="AQ329" s="23">
        <v>242.1279024923125</v>
      </c>
      <c r="AR329" s="23">
        <v>8.2600971611006269E-2</v>
      </c>
      <c r="AS329" s="30">
        <v>1.9375</v>
      </c>
      <c r="AT329" s="30">
        <v>2.5</v>
      </c>
      <c r="AU329" s="30">
        <v>0.5625</v>
      </c>
      <c r="AV329" s="30">
        <v>2.625</v>
      </c>
      <c r="AW329" s="30">
        <v>0.25409836065573771</v>
      </c>
      <c r="AX329" s="30">
        <v>0.32786885245901642</v>
      </c>
      <c r="AY329" s="30">
        <v>7.3770491803278687E-2</v>
      </c>
      <c r="AZ329" s="30">
        <v>0.34426229508196721</v>
      </c>
      <c r="BA329" s="27">
        <v>0.79</v>
      </c>
      <c r="BB329" s="27">
        <v>3.44</v>
      </c>
      <c r="BC329" s="27">
        <v>2.65</v>
      </c>
      <c r="BD329" s="27">
        <v>2.6056249999999999</v>
      </c>
    </row>
    <row r="330" spans="1:56" x14ac:dyDescent="0.3">
      <c r="A330" s="2" t="s">
        <v>4</v>
      </c>
      <c r="B330" s="15" t="s">
        <v>713</v>
      </c>
      <c r="C330" s="15"/>
      <c r="D330" s="2"/>
      <c r="E330" s="2"/>
      <c r="F330" s="2">
        <v>3.35</v>
      </c>
      <c r="G330" s="2" t="s">
        <v>265</v>
      </c>
      <c r="H330" s="11" t="s">
        <v>551</v>
      </c>
      <c r="I330" t="s">
        <v>633</v>
      </c>
      <c r="J330" s="2"/>
      <c r="K330">
        <v>2.6262500000000002</v>
      </c>
      <c r="L330">
        <v>5.96680968125</v>
      </c>
      <c r="M330" s="2"/>
      <c r="N330" s="2"/>
      <c r="O330" s="25">
        <v>4</v>
      </c>
      <c r="P330" s="2"/>
      <c r="Q330" s="2"/>
      <c r="R330" s="2"/>
      <c r="S330" s="2"/>
      <c r="T330" s="25">
        <v>7.8084429999999996</v>
      </c>
      <c r="U330" s="25">
        <v>7.8548809999999998</v>
      </c>
      <c r="V330" s="25">
        <v>15.19056011</v>
      </c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P330">
        <v>20</v>
      </c>
      <c r="AQ330" s="23">
        <v>924.74694800021894</v>
      </c>
      <c r="AR330" s="23">
        <v>8.6510153045653584E-2</v>
      </c>
      <c r="AS330" s="30">
        <v>1.75</v>
      </c>
      <c r="AT330" s="30">
        <v>2.5</v>
      </c>
      <c r="AU330" s="30">
        <v>0.75</v>
      </c>
      <c r="AV330" s="30">
        <v>0</v>
      </c>
      <c r="AW330" s="30">
        <v>0.35</v>
      </c>
      <c r="AX330" s="30">
        <v>0.5</v>
      </c>
      <c r="AY330" s="30">
        <v>0.15</v>
      </c>
      <c r="AZ330" s="30">
        <v>0</v>
      </c>
      <c r="BA330" s="27">
        <v>0.82</v>
      </c>
      <c r="BB330" s="27">
        <v>3.44</v>
      </c>
      <c r="BC330" s="27">
        <v>2.62</v>
      </c>
      <c r="BD330" s="27">
        <v>2.6262500000000002</v>
      </c>
    </row>
    <row r="331" spans="1:56" x14ac:dyDescent="0.3">
      <c r="A331" s="2" t="s">
        <v>38</v>
      </c>
      <c r="B331" s="15" t="s">
        <v>738</v>
      </c>
      <c r="C331" s="15"/>
      <c r="D331" s="2"/>
      <c r="E331" s="2"/>
      <c r="F331" s="2">
        <v>3.92</v>
      </c>
      <c r="G331" s="2" t="s">
        <v>266</v>
      </c>
      <c r="H331" s="11" t="s">
        <v>569</v>
      </c>
      <c r="I331" t="s">
        <v>650</v>
      </c>
      <c r="J331" s="2"/>
      <c r="K331">
        <v>2.6020833333333329</v>
      </c>
      <c r="L331">
        <v>5.9098726145833336</v>
      </c>
      <c r="M331" s="2"/>
      <c r="N331" s="2"/>
      <c r="O331" s="25">
        <v>1</v>
      </c>
      <c r="P331" s="2"/>
      <c r="Q331" s="2"/>
      <c r="R331" s="2"/>
      <c r="S331" s="2"/>
      <c r="T331" s="25">
        <v>5.8532381300000003</v>
      </c>
      <c r="U331" s="25">
        <v>5.8532371599999999</v>
      </c>
      <c r="V331" s="25">
        <v>11.912811489999999</v>
      </c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P331">
        <v>30</v>
      </c>
      <c r="AQ331" s="23">
        <v>353.45760058531442</v>
      </c>
      <c r="AR331" s="23">
        <v>8.487580957467307E-2</v>
      </c>
      <c r="AS331" s="30">
        <v>1.833333333333333</v>
      </c>
      <c r="AT331" s="30">
        <v>2.5</v>
      </c>
      <c r="AU331" s="30">
        <v>0.66666666666666663</v>
      </c>
      <c r="AV331" s="30">
        <v>0</v>
      </c>
      <c r="AW331" s="30">
        <v>0.36666666666666659</v>
      </c>
      <c r="AX331" s="30">
        <v>0.5</v>
      </c>
      <c r="AY331" s="30">
        <v>0.1333333333333333</v>
      </c>
      <c r="AZ331" s="30">
        <v>0</v>
      </c>
      <c r="BA331" s="27">
        <v>0.89</v>
      </c>
      <c r="BB331" s="27">
        <v>3.44</v>
      </c>
      <c r="BC331" s="27">
        <v>2.5499999999999998</v>
      </c>
      <c r="BD331" s="27">
        <v>2.6020833333333329</v>
      </c>
    </row>
    <row r="332" spans="1:56" x14ac:dyDescent="0.3">
      <c r="A332" s="2" t="s">
        <v>4</v>
      </c>
      <c r="B332" s="22" t="s">
        <v>713</v>
      </c>
      <c r="C332" s="15"/>
      <c r="D332" s="2"/>
      <c r="E332" s="2"/>
      <c r="F332" s="2">
        <v>3.55</v>
      </c>
      <c r="G332" s="2" t="s">
        <v>268</v>
      </c>
      <c r="H332" s="11">
        <v>-1</v>
      </c>
      <c r="I332">
        <v>-1</v>
      </c>
      <c r="J332" s="2"/>
      <c r="K332">
        <v>2.7466666666666661</v>
      </c>
      <c r="L332">
        <v>6.2031928980000002</v>
      </c>
      <c r="M332" s="2"/>
      <c r="N332" s="2"/>
      <c r="O332" s="25">
        <v>0</v>
      </c>
      <c r="P332" s="2">
        <v>3.8450000000000002</v>
      </c>
      <c r="Q332" s="2">
        <v>29.35</v>
      </c>
      <c r="R332" s="2">
        <v>7.6580000000000004</v>
      </c>
      <c r="S332" s="2" t="s">
        <v>482</v>
      </c>
      <c r="T332" s="25">
        <v>0</v>
      </c>
      <c r="U332" s="25"/>
      <c r="V332" s="25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P332">
        <v>20</v>
      </c>
      <c r="AQ332" s="23">
        <v>0</v>
      </c>
      <c r="AR332" s="23"/>
      <c r="AS332" s="30">
        <v>1.75</v>
      </c>
      <c r="AT332" s="30">
        <v>2.5</v>
      </c>
      <c r="AU332" s="30">
        <v>0.75</v>
      </c>
      <c r="AV332" s="30">
        <v>0</v>
      </c>
      <c r="AW332" s="30">
        <v>0.35</v>
      </c>
      <c r="AX332" s="30">
        <v>0.5</v>
      </c>
      <c r="AY332" s="30">
        <v>0.15</v>
      </c>
      <c r="AZ332" s="30">
        <v>0</v>
      </c>
      <c r="BA332" s="27">
        <v>0.82</v>
      </c>
      <c r="BB332" s="27">
        <v>3.44</v>
      </c>
      <c r="BC332" s="27">
        <v>2.62</v>
      </c>
      <c r="BD332" s="27">
        <v>2.6262500000000002</v>
      </c>
    </row>
    <row r="333" spans="1:56" x14ac:dyDescent="0.3">
      <c r="A333" s="2" t="s">
        <v>4</v>
      </c>
      <c r="B333" s="22" t="s">
        <v>713</v>
      </c>
      <c r="C333" s="15"/>
      <c r="D333" s="2" t="s">
        <v>700</v>
      </c>
      <c r="E333" s="2">
        <v>1.37</v>
      </c>
      <c r="F333" s="2">
        <v>3.03</v>
      </c>
      <c r="G333" s="2" t="s">
        <v>268</v>
      </c>
      <c r="H333" s="11">
        <v>-1</v>
      </c>
      <c r="I333">
        <v>-1</v>
      </c>
      <c r="J333" s="2"/>
      <c r="K333">
        <v>2.7466666666666661</v>
      </c>
      <c r="L333">
        <v>6.2031928980000002</v>
      </c>
      <c r="M333" s="2"/>
      <c r="N333" s="2"/>
      <c r="O333" s="25">
        <v>0</v>
      </c>
      <c r="P333" s="2">
        <v>3.8490000000000002</v>
      </c>
      <c r="Q333" s="2">
        <v>29.42</v>
      </c>
      <c r="R333" s="2">
        <v>7.6680000000000001</v>
      </c>
      <c r="S333" s="2" t="s">
        <v>482</v>
      </c>
      <c r="T333" s="25">
        <v>0</v>
      </c>
      <c r="U333" s="25"/>
      <c r="V333" s="25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P333">
        <v>20</v>
      </c>
      <c r="AQ333" s="23">
        <v>0</v>
      </c>
      <c r="AR333" s="23"/>
      <c r="AS333" s="30">
        <v>1.75</v>
      </c>
      <c r="AT333" s="30">
        <v>2.5</v>
      </c>
      <c r="AU333" s="30">
        <v>0.75</v>
      </c>
      <c r="AV333" s="30">
        <v>0</v>
      </c>
      <c r="AW333" s="30">
        <v>0.35</v>
      </c>
      <c r="AX333" s="30">
        <v>0.5</v>
      </c>
      <c r="AY333" s="30">
        <v>0.15</v>
      </c>
      <c r="AZ333" s="30">
        <v>0</v>
      </c>
      <c r="BA333" s="27">
        <v>0.82</v>
      </c>
      <c r="BB333" s="27">
        <v>3.44</v>
      </c>
      <c r="BC333" s="27">
        <v>2.62</v>
      </c>
      <c r="BD333" s="27">
        <v>2.6262500000000002</v>
      </c>
    </row>
    <row r="334" spans="1:56" x14ac:dyDescent="0.3">
      <c r="A334" s="2" t="s">
        <v>917</v>
      </c>
      <c r="B334" s="19" t="s">
        <v>973</v>
      </c>
      <c r="C334" s="15"/>
      <c r="D334" s="2" t="s">
        <v>700</v>
      </c>
      <c r="E334" s="2">
        <v>0.41</v>
      </c>
      <c r="F334" s="2">
        <v>2.1800000000000002</v>
      </c>
      <c r="G334" s="2" t="s">
        <v>269</v>
      </c>
      <c r="H334" s="11">
        <v>-1</v>
      </c>
      <c r="I334">
        <v>-1</v>
      </c>
      <c r="J334" s="2"/>
      <c r="K334">
        <v>2.5975000000000001</v>
      </c>
      <c r="L334">
        <v>5.9398049203884389</v>
      </c>
      <c r="M334" s="2"/>
      <c r="N334" s="2"/>
      <c r="O334" s="25">
        <v>0</v>
      </c>
      <c r="P334" s="2">
        <v>-1</v>
      </c>
      <c r="Q334" s="2"/>
      <c r="R334" s="2"/>
      <c r="S334" s="2"/>
      <c r="T334" s="25">
        <v>0</v>
      </c>
      <c r="U334" s="25"/>
      <c r="V334" s="25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P334">
        <v>20</v>
      </c>
      <c r="AQ334" s="23">
        <v>0</v>
      </c>
      <c r="AR334" s="23"/>
      <c r="AS334" s="30">
        <v>1.9375</v>
      </c>
      <c r="AT334" s="30">
        <v>2.5</v>
      </c>
      <c r="AU334" s="30">
        <v>0.5625</v>
      </c>
      <c r="AV334" s="30">
        <v>2.625</v>
      </c>
      <c r="AW334" s="30">
        <v>0.25409836065573771</v>
      </c>
      <c r="AX334" s="30">
        <v>0.32786885245901642</v>
      </c>
      <c r="AY334" s="30">
        <v>7.3770491803278687E-2</v>
      </c>
      <c r="AZ334" s="30">
        <v>0.34426229508196721</v>
      </c>
      <c r="BA334" s="27">
        <v>0.79</v>
      </c>
      <c r="BB334" s="27">
        <v>3.44</v>
      </c>
      <c r="BC334" s="27">
        <v>2.65</v>
      </c>
      <c r="BD334" s="27">
        <v>2.5975000000000001</v>
      </c>
    </row>
    <row r="335" spans="1:56" x14ac:dyDescent="0.3">
      <c r="A335" s="2" t="s">
        <v>4</v>
      </c>
      <c r="B335" s="15" t="s">
        <v>713</v>
      </c>
      <c r="C335" s="15"/>
      <c r="D335" s="2" t="s">
        <v>918</v>
      </c>
      <c r="E335" s="2">
        <v>0.55000000000000004</v>
      </c>
      <c r="F335" s="2">
        <v>2.92</v>
      </c>
      <c r="G335" s="2" t="s">
        <v>270</v>
      </c>
      <c r="H335" s="11" t="s">
        <v>551</v>
      </c>
      <c r="I335" t="s">
        <v>633</v>
      </c>
      <c r="J335" s="2"/>
      <c r="K335">
        <v>2.6262500000000002</v>
      </c>
      <c r="L335">
        <v>5.96680968125</v>
      </c>
      <c r="M335" s="2"/>
      <c r="N335" s="2"/>
      <c r="O335" s="25">
        <v>4</v>
      </c>
      <c r="P335" s="2"/>
      <c r="Q335" s="2"/>
      <c r="R335" s="2"/>
      <c r="S335" s="2"/>
      <c r="T335" s="25">
        <v>7.8084429999999996</v>
      </c>
      <c r="U335" s="25">
        <v>7.8548809999999998</v>
      </c>
      <c r="V335" s="25">
        <v>15.19056011</v>
      </c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P335">
        <v>20</v>
      </c>
      <c r="AQ335" s="23">
        <v>924.74694800021894</v>
      </c>
      <c r="AR335" s="23">
        <v>8.6510153045653584E-2</v>
      </c>
      <c r="AS335" s="30">
        <v>1.75</v>
      </c>
      <c r="AT335" s="30">
        <v>2.5</v>
      </c>
      <c r="AU335" s="30">
        <v>0.75</v>
      </c>
      <c r="AV335" s="30">
        <v>0</v>
      </c>
      <c r="AW335" s="30">
        <v>0.35</v>
      </c>
      <c r="AX335" s="30">
        <v>0.5</v>
      </c>
      <c r="AY335" s="30">
        <v>0.15</v>
      </c>
      <c r="AZ335" s="30">
        <v>0</v>
      </c>
      <c r="BA335" s="27">
        <v>0.82</v>
      </c>
      <c r="BB335" s="27">
        <v>3.44</v>
      </c>
      <c r="BC335" s="27">
        <v>2.62</v>
      </c>
      <c r="BD335" s="27">
        <v>2.6262500000000002</v>
      </c>
    </row>
    <row r="336" spans="1:56" x14ac:dyDescent="0.3">
      <c r="A336" s="2" t="s">
        <v>4</v>
      </c>
      <c r="B336" s="15" t="s">
        <v>713</v>
      </c>
      <c r="C336" s="15"/>
      <c r="D336" s="2"/>
      <c r="E336" s="2"/>
      <c r="F336" s="2">
        <v>3.55</v>
      </c>
      <c r="G336" s="2" t="s">
        <v>270</v>
      </c>
      <c r="H336" s="11" t="s">
        <v>551</v>
      </c>
      <c r="I336" t="s">
        <v>633</v>
      </c>
      <c r="J336" s="2"/>
      <c r="K336">
        <v>2.6262500000000002</v>
      </c>
      <c r="L336">
        <v>5.96680968125</v>
      </c>
      <c r="M336" s="2"/>
      <c r="N336" s="2"/>
      <c r="O336" s="25">
        <v>4</v>
      </c>
      <c r="P336" s="2"/>
      <c r="Q336" s="2"/>
      <c r="R336" s="2"/>
      <c r="S336" s="2"/>
      <c r="T336" s="25">
        <v>7.8084429999999996</v>
      </c>
      <c r="U336" s="25">
        <v>7.8548809999999998</v>
      </c>
      <c r="V336" s="25">
        <v>15.19056011</v>
      </c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P336">
        <v>20</v>
      </c>
      <c r="AQ336" s="23">
        <v>924.74694800021894</v>
      </c>
      <c r="AR336" s="23">
        <v>8.6510153045653584E-2</v>
      </c>
      <c r="AS336" s="30">
        <v>1.75</v>
      </c>
      <c r="AT336" s="30">
        <v>2.5</v>
      </c>
      <c r="AU336" s="30">
        <v>0.75</v>
      </c>
      <c r="AV336" s="30">
        <v>0</v>
      </c>
      <c r="AW336" s="30">
        <v>0.35</v>
      </c>
      <c r="AX336" s="30">
        <v>0.5</v>
      </c>
      <c r="AY336" s="30">
        <v>0.15</v>
      </c>
      <c r="AZ336" s="30">
        <v>0</v>
      </c>
      <c r="BA336" s="27">
        <v>0.82</v>
      </c>
      <c r="BB336" s="27">
        <v>3.44</v>
      </c>
      <c r="BC336" s="27">
        <v>2.62</v>
      </c>
      <c r="BD336" s="27">
        <v>2.6262500000000002</v>
      </c>
    </row>
    <row r="337" spans="1:56" x14ac:dyDescent="0.3">
      <c r="A337" s="2" t="s">
        <v>271</v>
      </c>
      <c r="B337" s="15" t="s">
        <v>847</v>
      </c>
      <c r="C337" s="15"/>
      <c r="D337" s="2"/>
      <c r="E337" s="2"/>
      <c r="F337" s="2">
        <v>2.8</v>
      </c>
      <c r="G337" s="2" t="s">
        <v>272</v>
      </c>
      <c r="H337" s="11" t="s">
        <v>620</v>
      </c>
      <c r="I337" t="s">
        <v>693</v>
      </c>
      <c r="J337" s="2"/>
      <c r="K337">
        <v>2.6106250000000002</v>
      </c>
      <c r="L337">
        <v>5.9030778492946876</v>
      </c>
      <c r="M337" s="2"/>
      <c r="N337" s="2"/>
      <c r="O337" s="25">
        <v>1</v>
      </c>
      <c r="P337" s="2">
        <v>3.97</v>
      </c>
      <c r="Q337" s="2">
        <v>3.97</v>
      </c>
      <c r="R337" s="2">
        <v>15.56</v>
      </c>
      <c r="S337" s="2" t="s">
        <v>543</v>
      </c>
      <c r="T337" s="25">
        <v>4.0290549999999996</v>
      </c>
      <c r="U337" s="25">
        <v>4.0290549999999996</v>
      </c>
      <c r="V337" s="25">
        <v>16.069894999999999</v>
      </c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P337">
        <v>20</v>
      </c>
      <c r="AQ337" s="23">
        <v>260.8671724870714</v>
      </c>
      <c r="AR337" s="23">
        <v>7.6667369869971663E-2</v>
      </c>
      <c r="AS337" s="30">
        <v>1.75</v>
      </c>
      <c r="AT337" s="30">
        <v>2.5</v>
      </c>
      <c r="AU337" s="30">
        <v>0.75</v>
      </c>
      <c r="AV337" s="30">
        <v>0</v>
      </c>
      <c r="AW337" s="30">
        <v>0.35</v>
      </c>
      <c r="AX337" s="30">
        <v>0.5</v>
      </c>
      <c r="AY337" s="30">
        <v>0.15</v>
      </c>
      <c r="AZ337" s="30">
        <v>0</v>
      </c>
      <c r="BA337" s="27">
        <v>0.79</v>
      </c>
      <c r="BB337" s="27">
        <v>3.44</v>
      </c>
      <c r="BC337" s="27">
        <v>2.65</v>
      </c>
      <c r="BD337" s="27">
        <v>2.6106250000000002</v>
      </c>
    </row>
    <row r="338" spans="1:56" x14ac:dyDescent="0.3">
      <c r="A338" s="2" t="s">
        <v>273</v>
      </c>
      <c r="B338" s="15" t="s">
        <v>848</v>
      </c>
      <c r="C338" s="15"/>
      <c r="D338" s="2"/>
      <c r="E338" s="2"/>
      <c r="F338" s="2">
        <v>2.8</v>
      </c>
      <c r="G338" s="2" t="s">
        <v>272</v>
      </c>
      <c r="H338" s="11">
        <v>-1</v>
      </c>
      <c r="I338">
        <v>-1</v>
      </c>
      <c r="J338" s="2"/>
      <c r="K338">
        <v>2.69875</v>
      </c>
      <c r="L338">
        <v>6.2151871187406877</v>
      </c>
      <c r="M338" s="2"/>
      <c r="N338" s="2"/>
      <c r="O338" s="25">
        <v>0</v>
      </c>
      <c r="P338" s="2">
        <v>3.97</v>
      </c>
      <c r="Q338" s="2">
        <v>3.97</v>
      </c>
      <c r="R338" s="2">
        <v>15.56</v>
      </c>
      <c r="S338" s="2" t="s">
        <v>543</v>
      </c>
      <c r="T338" s="25">
        <v>0</v>
      </c>
      <c r="U338" s="25"/>
      <c r="V338" s="25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P338">
        <v>20</v>
      </c>
      <c r="AQ338" s="23">
        <v>0</v>
      </c>
      <c r="AR338" s="23"/>
      <c r="AS338" s="30">
        <v>1.75</v>
      </c>
      <c r="AT338" s="30">
        <v>2.5</v>
      </c>
      <c r="AU338" s="30">
        <v>0.75</v>
      </c>
      <c r="AV338" s="30">
        <v>0</v>
      </c>
      <c r="AW338" s="30">
        <v>0.35</v>
      </c>
      <c r="AX338" s="30">
        <v>0.5</v>
      </c>
      <c r="AY338" s="30">
        <v>0.15</v>
      </c>
      <c r="AZ338" s="30">
        <v>0</v>
      </c>
      <c r="BA338" s="27">
        <v>0.89</v>
      </c>
      <c r="BB338" s="27">
        <v>3.44</v>
      </c>
      <c r="BC338" s="27">
        <v>2.5499999999999998</v>
      </c>
      <c r="BD338" s="27">
        <v>2.69875</v>
      </c>
    </row>
    <row r="339" spans="1:56" x14ac:dyDescent="0.3">
      <c r="A339" s="2" t="s">
        <v>275</v>
      </c>
      <c r="B339" s="20" t="s">
        <v>1006</v>
      </c>
      <c r="C339" s="15"/>
      <c r="D339" s="2"/>
      <c r="E339" s="2"/>
      <c r="F339" s="2">
        <v>3.29</v>
      </c>
      <c r="G339" s="2" t="s">
        <v>274</v>
      </c>
      <c r="H339" s="11">
        <v>-1</v>
      </c>
      <c r="I339">
        <v>-1</v>
      </c>
      <c r="J339" s="2"/>
      <c r="K339">
        <v>2.9704000000000002</v>
      </c>
      <c r="L339">
        <v>6.7075943239940399</v>
      </c>
      <c r="M339" s="2"/>
      <c r="N339" s="2"/>
      <c r="O339" s="25">
        <v>0</v>
      </c>
      <c r="P339" s="2">
        <v>3.89</v>
      </c>
      <c r="Q339" s="2">
        <v>3.89</v>
      </c>
      <c r="R339" s="2">
        <v>16.43</v>
      </c>
      <c r="S339" s="2" t="s">
        <v>543</v>
      </c>
      <c r="T339" s="25">
        <v>0</v>
      </c>
      <c r="U339" s="25"/>
      <c r="V339" s="25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P339">
        <v>38</v>
      </c>
      <c r="AQ339" s="23">
        <v>0</v>
      </c>
      <c r="AR339" s="23"/>
      <c r="AS339" s="30">
        <v>1.84</v>
      </c>
      <c r="AT339" s="30">
        <v>3.04</v>
      </c>
      <c r="AU339" s="30">
        <v>0.48</v>
      </c>
      <c r="AV339" s="30">
        <v>0</v>
      </c>
      <c r="AW339" s="30">
        <v>0.34328358208955218</v>
      </c>
      <c r="AX339" s="30">
        <v>0.56716417910447758</v>
      </c>
      <c r="AY339" s="30">
        <v>8.9552238805970144E-2</v>
      </c>
      <c r="AZ339" s="30">
        <v>0</v>
      </c>
      <c r="BA339" s="27">
        <v>0.95</v>
      </c>
      <c r="BB339" s="27">
        <v>3.44</v>
      </c>
      <c r="BC339" s="27">
        <v>2.4900000000000002</v>
      </c>
      <c r="BD339" s="27">
        <v>2.9704000000000002</v>
      </c>
    </row>
    <row r="340" spans="1:56" x14ac:dyDescent="0.3">
      <c r="A340" s="2" t="s">
        <v>276</v>
      </c>
      <c r="B340" s="20" t="s">
        <v>1007</v>
      </c>
      <c r="C340" s="15"/>
      <c r="D340" s="2"/>
      <c r="E340" s="2"/>
      <c r="F340" s="2">
        <v>3.29</v>
      </c>
      <c r="G340" s="2" t="s">
        <v>274</v>
      </c>
      <c r="H340" s="11">
        <v>-1</v>
      </c>
      <c r="I340">
        <v>-1</v>
      </c>
      <c r="J340" s="2"/>
      <c r="K340">
        <v>2.8390624999999998</v>
      </c>
      <c r="L340">
        <v>6.7833032939095634</v>
      </c>
      <c r="M340" s="2"/>
      <c r="N340" s="2"/>
      <c r="O340" s="25">
        <v>0</v>
      </c>
      <c r="P340" s="2">
        <v>3.9</v>
      </c>
      <c r="Q340" s="2">
        <v>3.9</v>
      </c>
      <c r="R340" s="2">
        <v>16.54</v>
      </c>
      <c r="S340" s="2" t="s">
        <v>543</v>
      </c>
      <c r="T340" s="25">
        <v>0</v>
      </c>
      <c r="U340" s="25"/>
      <c r="V340" s="25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P340">
        <v>38</v>
      </c>
      <c r="AQ340" s="23">
        <v>0</v>
      </c>
      <c r="AR340" s="23"/>
      <c r="AS340" s="30">
        <v>1.71875</v>
      </c>
      <c r="AT340" s="30">
        <v>2.53125</v>
      </c>
      <c r="AU340" s="30">
        <v>0.375</v>
      </c>
      <c r="AV340" s="30">
        <v>0</v>
      </c>
      <c r="AW340" s="30">
        <v>0.3716216216216216</v>
      </c>
      <c r="AX340" s="30">
        <v>0.54729729729729726</v>
      </c>
      <c r="AY340" s="30">
        <v>8.1081081081081086E-2</v>
      </c>
      <c r="AZ340" s="30">
        <v>0</v>
      </c>
      <c r="BA340" s="27">
        <v>0.95</v>
      </c>
      <c r="BB340" s="27">
        <v>3.44</v>
      </c>
      <c r="BC340" s="27">
        <v>2.4900000000000002</v>
      </c>
      <c r="BD340" s="27">
        <v>2.8390624999999998</v>
      </c>
    </row>
    <row r="341" spans="1:56" x14ac:dyDescent="0.3">
      <c r="A341" s="2" t="s">
        <v>277</v>
      </c>
      <c r="B341" s="20" t="s">
        <v>1012</v>
      </c>
      <c r="C341" s="15"/>
      <c r="D341" s="2"/>
      <c r="E341" s="2"/>
      <c r="F341" s="2">
        <v>3.3</v>
      </c>
      <c r="G341" s="2" t="s">
        <v>274</v>
      </c>
      <c r="H341" s="11">
        <v>-1</v>
      </c>
      <c r="I341">
        <v>-1</v>
      </c>
      <c r="J341" s="2"/>
      <c r="K341">
        <v>2.794285714285714</v>
      </c>
      <c r="L341">
        <v>6.7908553945945132</v>
      </c>
      <c r="M341" s="2"/>
      <c r="N341" s="2"/>
      <c r="O341" s="25">
        <v>0</v>
      </c>
      <c r="P341" s="2">
        <v>3.9</v>
      </c>
      <c r="Q341" s="2">
        <v>3.9</v>
      </c>
      <c r="R341" s="2">
        <v>20.78</v>
      </c>
      <c r="S341" s="2" t="s">
        <v>543</v>
      </c>
      <c r="T341" s="25">
        <v>0</v>
      </c>
      <c r="U341" s="25"/>
      <c r="V341" s="25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P341">
        <v>38</v>
      </c>
      <c r="AQ341" s="23">
        <v>0</v>
      </c>
      <c r="AR341" s="23"/>
      <c r="AS341" s="30">
        <v>1.6857142857142859</v>
      </c>
      <c r="AT341" s="30">
        <v>2.371428571428571</v>
      </c>
      <c r="AU341" s="30">
        <v>0.34285714285714292</v>
      </c>
      <c r="AV341" s="30">
        <v>0</v>
      </c>
      <c r="AW341" s="30">
        <v>0.38311688311688308</v>
      </c>
      <c r="AX341" s="30">
        <v>0.53896103896103897</v>
      </c>
      <c r="AY341" s="30">
        <v>7.792207792207792E-2</v>
      </c>
      <c r="AZ341" s="30">
        <v>0</v>
      </c>
      <c r="BA341" s="27">
        <v>0.95</v>
      </c>
      <c r="BB341" s="27">
        <v>3.44</v>
      </c>
      <c r="BC341" s="27">
        <v>2.4900000000000002</v>
      </c>
      <c r="BD341" s="27">
        <v>2.794285714285714</v>
      </c>
    </row>
    <row r="342" spans="1:56" x14ac:dyDescent="0.3">
      <c r="A342" s="2" t="s">
        <v>278</v>
      </c>
      <c r="B342" s="20" t="s">
        <v>1011</v>
      </c>
      <c r="C342" s="15"/>
      <c r="D342" s="2"/>
      <c r="E342" s="2"/>
      <c r="F342" s="2">
        <v>3.31</v>
      </c>
      <c r="G342" s="2" t="s">
        <v>274</v>
      </c>
      <c r="H342" s="11">
        <v>-1</v>
      </c>
      <c r="I342">
        <v>-1</v>
      </c>
      <c r="J342" s="2"/>
      <c r="K342">
        <v>2.7565789473684208</v>
      </c>
      <c r="L342">
        <v>6.7972150583292086</v>
      </c>
      <c r="M342" s="2"/>
      <c r="N342" s="2"/>
      <c r="O342" s="25">
        <v>0</v>
      </c>
      <c r="P342" s="2">
        <v>3.89</v>
      </c>
      <c r="Q342" s="2">
        <v>3.89</v>
      </c>
      <c r="R342" s="2">
        <v>22.41</v>
      </c>
      <c r="S342" s="2" t="s">
        <v>543</v>
      </c>
      <c r="T342" s="25">
        <v>0</v>
      </c>
      <c r="U342" s="25"/>
      <c r="V342" s="25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P342">
        <v>38</v>
      </c>
      <c r="AQ342" s="23">
        <v>0</v>
      </c>
      <c r="AR342" s="23"/>
      <c r="AS342" s="30">
        <v>1.6578947368421051</v>
      </c>
      <c r="AT342" s="30">
        <v>2.236842105263158</v>
      </c>
      <c r="AU342" s="30">
        <v>0.31578947368421051</v>
      </c>
      <c r="AV342" s="30">
        <v>0</v>
      </c>
      <c r="AW342" s="30">
        <v>0.39374999999999999</v>
      </c>
      <c r="AX342" s="30">
        <v>0.53125</v>
      </c>
      <c r="AY342" s="30">
        <v>7.4999999999999997E-2</v>
      </c>
      <c r="AZ342" s="30">
        <v>0</v>
      </c>
      <c r="BA342" s="27">
        <v>0.95</v>
      </c>
      <c r="BB342" s="27">
        <v>3.44</v>
      </c>
      <c r="BC342" s="27">
        <v>2.4900000000000002</v>
      </c>
      <c r="BD342" s="27">
        <v>2.7565789473684208</v>
      </c>
    </row>
    <row r="343" spans="1:56" x14ac:dyDescent="0.3">
      <c r="A343" s="2" t="s">
        <v>279</v>
      </c>
      <c r="B343" s="20" t="s">
        <v>1010</v>
      </c>
      <c r="C343" s="15"/>
      <c r="D343" s="2"/>
      <c r="E343" s="2"/>
      <c r="F343" s="2">
        <v>3.32</v>
      </c>
      <c r="G343" s="2" t="s">
        <v>274</v>
      </c>
      <c r="H343" s="11">
        <v>-1</v>
      </c>
      <c r="I343">
        <v>-1</v>
      </c>
      <c r="J343" s="2"/>
      <c r="K343">
        <v>2.7243902439024388</v>
      </c>
      <c r="L343">
        <v>6.8026440395661458</v>
      </c>
      <c r="M343" s="2"/>
      <c r="N343" s="2"/>
      <c r="O343" s="25">
        <v>0</v>
      </c>
      <c r="P343" s="2">
        <v>3.9</v>
      </c>
      <c r="Q343" s="2">
        <v>3.9</v>
      </c>
      <c r="R343" s="2">
        <v>25.55</v>
      </c>
      <c r="S343" s="2" t="s">
        <v>543</v>
      </c>
      <c r="T343" s="25">
        <v>0</v>
      </c>
      <c r="U343" s="25"/>
      <c r="V343" s="25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P343">
        <v>38</v>
      </c>
      <c r="AQ343" s="23">
        <v>0</v>
      </c>
      <c r="AR343" s="23"/>
      <c r="AS343" s="30">
        <v>1.634146341463415</v>
      </c>
      <c r="AT343" s="30">
        <v>2.1219512195121948</v>
      </c>
      <c r="AU343" s="30">
        <v>0.29268292682926828</v>
      </c>
      <c r="AV343" s="30">
        <v>0</v>
      </c>
      <c r="AW343" s="30">
        <v>0.40361445783132532</v>
      </c>
      <c r="AX343" s="30">
        <v>0.52409638554216864</v>
      </c>
      <c r="AY343" s="30">
        <v>7.2289156626506021E-2</v>
      </c>
      <c r="AZ343" s="30">
        <v>0</v>
      </c>
      <c r="BA343" s="27">
        <v>0.95</v>
      </c>
      <c r="BB343" s="27">
        <v>3.44</v>
      </c>
      <c r="BC343" s="27">
        <v>2.4900000000000002</v>
      </c>
      <c r="BD343" s="27">
        <v>2.7243902439024388</v>
      </c>
    </row>
    <row r="344" spans="1:56" x14ac:dyDescent="0.3">
      <c r="A344" s="2" t="s">
        <v>280</v>
      </c>
      <c r="B344" s="20" t="s">
        <v>1009</v>
      </c>
      <c r="C344" s="15"/>
      <c r="D344" s="2"/>
      <c r="E344" s="2"/>
      <c r="F344" s="2">
        <v>3.32</v>
      </c>
      <c r="G344" s="2" t="s">
        <v>274</v>
      </c>
      <c r="H344" s="11">
        <v>-1</v>
      </c>
      <c r="I344">
        <v>-1</v>
      </c>
      <c r="J344" s="2"/>
      <c r="K344">
        <v>2.6723404255319152</v>
      </c>
      <c r="L344">
        <v>6.8114228177365099</v>
      </c>
      <c r="M344" s="2"/>
      <c r="N344" s="2"/>
      <c r="O344" s="25">
        <v>0</v>
      </c>
      <c r="P344" s="2">
        <v>3.93</v>
      </c>
      <c r="Q344" s="2">
        <v>3.93</v>
      </c>
      <c r="R344" s="2">
        <v>29.52</v>
      </c>
      <c r="S344" s="2" t="s">
        <v>543</v>
      </c>
      <c r="T344" s="25">
        <v>0</v>
      </c>
      <c r="U344" s="25"/>
      <c r="V344" s="25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P344">
        <v>38</v>
      </c>
      <c r="AQ344" s="23">
        <v>0</v>
      </c>
      <c r="AR344" s="23"/>
      <c r="AS344" s="30">
        <v>1.595744680851064</v>
      </c>
      <c r="AT344" s="30">
        <v>1.936170212765957</v>
      </c>
      <c r="AU344" s="30">
        <v>0.25531914893617019</v>
      </c>
      <c r="AV344" s="30">
        <v>0</v>
      </c>
      <c r="AW344" s="30">
        <v>0.42134831460674149</v>
      </c>
      <c r="AX344" s="30">
        <v>0.5112359550561798</v>
      </c>
      <c r="AY344" s="30">
        <v>6.741573033707865E-2</v>
      </c>
      <c r="AZ344" s="30">
        <v>0</v>
      </c>
      <c r="BA344" s="27">
        <v>0.95</v>
      </c>
      <c r="BB344" s="27">
        <v>3.44</v>
      </c>
      <c r="BC344" s="27">
        <v>2.4900000000000002</v>
      </c>
      <c r="BD344" s="27">
        <v>2.6723404255319152</v>
      </c>
    </row>
    <row r="345" spans="1:56" x14ac:dyDescent="0.3">
      <c r="A345" s="2" t="s">
        <v>281</v>
      </c>
      <c r="B345" s="20" t="s">
        <v>1008</v>
      </c>
      <c r="C345" s="15"/>
      <c r="D345" s="2"/>
      <c r="E345" s="2"/>
      <c r="F345" s="2">
        <v>3.32</v>
      </c>
      <c r="G345" s="2" t="s">
        <v>274</v>
      </c>
      <c r="H345" s="11">
        <v>-1</v>
      </c>
      <c r="I345">
        <v>-1</v>
      </c>
      <c r="J345" s="2"/>
      <c r="K345">
        <v>2.632075471698113</v>
      </c>
      <c r="L345">
        <v>6.8182139480192454</v>
      </c>
      <c r="M345" s="2"/>
      <c r="N345" s="2"/>
      <c r="O345" s="25">
        <v>0</v>
      </c>
      <c r="P345" s="2">
        <v>3.9</v>
      </c>
      <c r="Q345" s="2">
        <v>3.9</v>
      </c>
      <c r="R345" s="2">
        <v>33.729999999999997</v>
      </c>
      <c r="S345" s="2" t="s">
        <v>543</v>
      </c>
      <c r="T345" s="25">
        <v>0</v>
      </c>
      <c r="U345" s="25"/>
      <c r="V345" s="25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P345">
        <v>38</v>
      </c>
      <c r="AQ345" s="23">
        <v>0</v>
      </c>
      <c r="AR345" s="23"/>
      <c r="AS345" s="30">
        <v>1.5660377358490569</v>
      </c>
      <c r="AT345" s="30">
        <v>1.7924528301886791</v>
      </c>
      <c r="AU345" s="30">
        <v>0.22641509433962259</v>
      </c>
      <c r="AV345" s="30">
        <v>0</v>
      </c>
      <c r="AW345" s="30">
        <v>0.43684210526315792</v>
      </c>
      <c r="AX345" s="30">
        <v>0.5</v>
      </c>
      <c r="AY345" s="30">
        <v>6.3157894736842107E-2</v>
      </c>
      <c r="AZ345" s="30">
        <v>0</v>
      </c>
      <c r="BA345" s="27">
        <v>0.95</v>
      </c>
      <c r="BB345" s="27">
        <v>3.44</v>
      </c>
      <c r="BC345" s="27">
        <v>2.4900000000000002</v>
      </c>
      <c r="BD345" s="27">
        <v>2.6320754716981138</v>
      </c>
    </row>
    <row r="346" spans="1:56" x14ac:dyDescent="0.3">
      <c r="A346" s="2" t="s">
        <v>282</v>
      </c>
      <c r="B346" s="20" t="s">
        <v>1005</v>
      </c>
      <c r="C346" s="15"/>
      <c r="D346" s="2"/>
      <c r="E346" s="2"/>
      <c r="F346" s="2">
        <v>3.22</v>
      </c>
      <c r="G346" s="2" t="s">
        <v>274</v>
      </c>
      <c r="H346" s="11">
        <v>-1</v>
      </c>
      <c r="I346">
        <v>-1</v>
      </c>
      <c r="J346" s="2"/>
      <c r="K346">
        <v>2.8778125000000001</v>
      </c>
      <c r="L346">
        <v>6.7946490392267176</v>
      </c>
      <c r="M346" s="2"/>
      <c r="N346" s="2"/>
      <c r="O346" s="25">
        <v>0</v>
      </c>
      <c r="P346" s="2">
        <v>3.9</v>
      </c>
      <c r="Q346" s="2">
        <v>3.9</v>
      </c>
      <c r="R346" s="2">
        <v>31.44</v>
      </c>
      <c r="S346" s="2" t="s">
        <v>543</v>
      </c>
      <c r="T346" s="25">
        <v>0</v>
      </c>
      <c r="U346" s="25"/>
      <c r="V346" s="25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P346">
        <v>40</v>
      </c>
      <c r="AQ346" s="23">
        <v>0</v>
      </c>
      <c r="AR346" s="23"/>
      <c r="AS346" s="30">
        <v>1.75</v>
      </c>
      <c r="AT346" s="30">
        <v>2.65625</v>
      </c>
      <c r="AU346" s="30">
        <v>0.375</v>
      </c>
      <c r="AV346" s="30">
        <v>0</v>
      </c>
      <c r="AW346" s="30">
        <v>0.36601307189542481</v>
      </c>
      <c r="AX346" s="30">
        <v>0.55555555555555558</v>
      </c>
      <c r="AY346" s="30">
        <v>7.8431372549019607E-2</v>
      </c>
      <c r="AZ346" s="30">
        <v>0</v>
      </c>
      <c r="BA346" s="27">
        <v>0.95</v>
      </c>
      <c r="BB346" s="27">
        <v>3.44</v>
      </c>
      <c r="BC346" s="27">
        <v>2.4900000000000002</v>
      </c>
      <c r="BD346" s="27">
        <v>2.8778125000000001</v>
      </c>
    </row>
    <row r="347" spans="1:56" x14ac:dyDescent="0.3">
      <c r="A347" s="2" t="s">
        <v>283</v>
      </c>
      <c r="B347" s="20" t="s">
        <v>1013</v>
      </c>
      <c r="C347" s="15"/>
      <c r="D347" s="2"/>
      <c r="E347" s="2"/>
      <c r="F347" s="2">
        <v>3.25</v>
      </c>
      <c r="G347" s="2" t="s">
        <v>274</v>
      </c>
      <c r="H347" s="11">
        <v>-1</v>
      </c>
      <c r="I347">
        <v>-1</v>
      </c>
      <c r="J347" s="2"/>
      <c r="K347">
        <v>2.8297142857142861</v>
      </c>
      <c r="L347">
        <v>6.8012286474559138</v>
      </c>
      <c r="M347" s="2"/>
      <c r="N347" s="2"/>
      <c r="O347" s="25">
        <v>0</v>
      </c>
      <c r="P347" s="2">
        <v>3.91</v>
      </c>
      <c r="Q347" s="2">
        <v>3.91</v>
      </c>
      <c r="R347" s="2">
        <v>18.2</v>
      </c>
      <c r="S347" s="2" t="s">
        <v>543</v>
      </c>
      <c r="T347" s="25">
        <v>0</v>
      </c>
      <c r="U347" s="25"/>
      <c r="V347" s="25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P347">
        <v>40</v>
      </c>
      <c r="AQ347" s="23">
        <v>0</v>
      </c>
      <c r="AR347" s="23"/>
      <c r="AS347" s="30">
        <v>1.714285714285714</v>
      </c>
      <c r="AT347" s="30">
        <v>2.4857142857142862</v>
      </c>
      <c r="AU347" s="30">
        <v>0.34285714285714292</v>
      </c>
      <c r="AV347" s="30">
        <v>0</v>
      </c>
      <c r="AW347" s="30">
        <v>0.37735849056603771</v>
      </c>
      <c r="AX347" s="30">
        <v>0.54716981132075471</v>
      </c>
      <c r="AY347" s="30">
        <v>7.5471698113207544E-2</v>
      </c>
      <c r="AZ347" s="30">
        <v>0</v>
      </c>
      <c r="BA347" s="27">
        <v>0.95</v>
      </c>
      <c r="BB347" s="27">
        <v>3.44</v>
      </c>
      <c r="BC347" s="27">
        <v>2.4900000000000002</v>
      </c>
      <c r="BD347" s="27">
        <v>2.8297142857142861</v>
      </c>
    </row>
    <row r="348" spans="1:56" x14ac:dyDescent="0.3">
      <c r="A348" s="2" t="s">
        <v>284</v>
      </c>
      <c r="B348" s="20" t="s">
        <v>1014</v>
      </c>
      <c r="C348" s="15"/>
      <c r="D348" s="2"/>
      <c r="E348" s="2"/>
      <c r="F348" s="2">
        <v>3.27</v>
      </c>
      <c r="G348" s="2" t="s">
        <v>274</v>
      </c>
      <c r="H348" s="11">
        <v>-1</v>
      </c>
      <c r="I348">
        <v>-1</v>
      </c>
      <c r="J348" s="2"/>
      <c r="K348">
        <v>2.7892105263157889</v>
      </c>
      <c r="L348">
        <v>6.8067693701752354</v>
      </c>
      <c r="M348" s="2"/>
      <c r="N348" s="2"/>
      <c r="O348" s="25">
        <v>0</v>
      </c>
      <c r="P348" s="2">
        <v>3.9</v>
      </c>
      <c r="Q348" s="2">
        <v>3.9</v>
      </c>
      <c r="R348" s="2">
        <v>20.25</v>
      </c>
      <c r="S348" s="2" t="s">
        <v>543</v>
      </c>
      <c r="T348" s="25">
        <v>0</v>
      </c>
      <c r="U348" s="25"/>
      <c r="V348" s="25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P348">
        <v>40</v>
      </c>
      <c r="AQ348" s="23">
        <v>0</v>
      </c>
      <c r="AR348" s="23"/>
      <c r="AS348" s="30">
        <v>1.6842105263157889</v>
      </c>
      <c r="AT348" s="30">
        <v>2.3421052631578951</v>
      </c>
      <c r="AU348" s="30">
        <v>0.31578947368421051</v>
      </c>
      <c r="AV348" s="30">
        <v>0</v>
      </c>
      <c r="AW348" s="30">
        <v>0.38787878787878788</v>
      </c>
      <c r="AX348" s="30">
        <v>0.53939393939393943</v>
      </c>
      <c r="AY348" s="30">
        <v>7.2727272727272724E-2</v>
      </c>
      <c r="AZ348" s="30">
        <v>0</v>
      </c>
      <c r="BA348" s="27">
        <v>0.95</v>
      </c>
      <c r="BB348" s="27">
        <v>3.44</v>
      </c>
      <c r="BC348" s="27">
        <v>2.4900000000000002</v>
      </c>
      <c r="BD348" s="27">
        <v>2.7892105263157898</v>
      </c>
    </row>
    <row r="349" spans="1:56" x14ac:dyDescent="0.3">
      <c r="A349" s="2" t="s">
        <v>285</v>
      </c>
      <c r="B349" s="20" t="s">
        <v>1015</v>
      </c>
      <c r="C349" s="15"/>
      <c r="D349" s="2"/>
      <c r="E349" s="2"/>
      <c r="F349" s="2">
        <v>3.3</v>
      </c>
      <c r="G349" s="2" t="s">
        <v>274</v>
      </c>
      <c r="H349" s="11">
        <v>-1</v>
      </c>
      <c r="I349">
        <v>-1</v>
      </c>
      <c r="J349" s="2"/>
      <c r="K349">
        <v>2.7546341463414632</v>
      </c>
      <c r="L349">
        <v>6.8114992554234393</v>
      </c>
      <c r="M349" s="2"/>
      <c r="N349" s="2"/>
      <c r="O349" s="25">
        <v>0</v>
      </c>
      <c r="P349" s="2">
        <v>3.9</v>
      </c>
      <c r="Q349" s="2">
        <v>3.9</v>
      </c>
      <c r="R349" s="2">
        <v>22.01</v>
      </c>
      <c r="S349" s="2" t="s">
        <v>543</v>
      </c>
      <c r="T349" s="25">
        <v>0</v>
      </c>
      <c r="U349" s="25"/>
      <c r="V349" s="25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P349">
        <v>40</v>
      </c>
      <c r="AQ349" s="23">
        <v>0</v>
      </c>
      <c r="AR349" s="23"/>
      <c r="AS349" s="30">
        <v>1.658536585365854</v>
      </c>
      <c r="AT349" s="30">
        <v>2.219512195121951</v>
      </c>
      <c r="AU349" s="30">
        <v>0.29268292682926828</v>
      </c>
      <c r="AV349" s="30">
        <v>0</v>
      </c>
      <c r="AW349" s="30">
        <v>0.39766081871345033</v>
      </c>
      <c r="AX349" s="30">
        <v>0.53216374269005851</v>
      </c>
      <c r="AY349" s="30">
        <v>7.0175438596491224E-2</v>
      </c>
      <c r="AZ349" s="30">
        <v>0</v>
      </c>
      <c r="BA349" s="27">
        <v>0.95</v>
      </c>
      <c r="BB349" s="27">
        <v>3.44</v>
      </c>
      <c r="BC349" s="27">
        <v>2.4900000000000002</v>
      </c>
      <c r="BD349" s="27">
        <v>2.7546341463414641</v>
      </c>
    </row>
    <row r="350" spans="1:56" x14ac:dyDescent="0.3">
      <c r="A350" s="2" t="s">
        <v>286</v>
      </c>
      <c r="B350" s="20" t="s">
        <v>1016</v>
      </c>
      <c r="C350" s="15"/>
      <c r="D350" s="2"/>
      <c r="E350" s="2"/>
      <c r="F350" s="2">
        <v>3.3</v>
      </c>
      <c r="G350" s="2" t="s">
        <v>274</v>
      </c>
      <c r="H350" s="11">
        <v>-1</v>
      </c>
      <c r="I350">
        <v>-1</v>
      </c>
      <c r="J350" s="2"/>
      <c r="K350">
        <v>2.6987234042553192</v>
      </c>
      <c r="L350">
        <v>6.8191475805056392</v>
      </c>
      <c r="M350" s="2"/>
      <c r="N350" s="2"/>
      <c r="O350" s="25">
        <v>0</v>
      </c>
      <c r="P350" s="2">
        <v>3.9</v>
      </c>
      <c r="Q350" s="2">
        <v>3.9</v>
      </c>
      <c r="R350" s="2">
        <v>25.65</v>
      </c>
      <c r="S350" s="2" t="s">
        <v>543</v>
      </c>
      <c r="T350" s="25">
        <v>0</v>
      </c>
      <c r="U350" s="25"/>
      <c r="V350" s="25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P350">
        <v>40</v>
      </c>
      <c r="AQ350" s="23">
        <v>0</v>
      </c>
      <c r="AR350" s="23"/>
      <c r="AS350" s="30">
        <v>1.617021276595745</v>
      </c>
      <c r="AT350" s="30">
        <v>2.021276595744681</v>
      </c>
      <c r="AU350" s="30">
        <v>0.25531914893617019</v>
      </c>
      <c r="AV350" s="30">
        <v>0</v>
      </c>
      <c r="AW350" s="30">
        <v>0.41530054644808739</v>
      </c>
      <c r="AX350" s="30">
        <v>0.51912568306010931</v>
      </c>
      <c r="AY350" s="30">
        <v>6.5573770491803268E-2</v>
      </c>
      <c r="AZ350" s="30">
        <v>0</v>
      </c>
      <c r="BA350" s="27">
        <v>0.95</v>
      </c>
      <c r="BB350" s="27">
        <v>3.44</v>
      </c>
      <c r="BC350" s="27">
        <v>2.4900000000000002</v>
      </c>
      <c r="BD350" s="27">
        <v>2.6987234042553192</v>
      </c>
    </row>
    <row r="351" spans="1:56" x14ac:dyDescent="0.3">
      <c r="A351" s="2" t="s">
        <v>281</v>
      </c>
      <c r="B351" s="20" t="s">
        <v>1017</v>
      </c>
      <c r="C351" s="15"/>
      <c r="D351" s="2"/>
      <c r="E351" s="2"/>
      <c r="F351" s="2">
        <v>3.34</v>
      </c>
      <c r="G351" s="2" t="s">
        <v>274</v>
      </c>
      <c r="H351" s="11">
        <v>-1</v>
      </c>
      <c r="I351">
        <v>-1</v>
      </c>
      <c r="J351" s="2"/>
      <c r="K351">
        <v>2.655471698113208</v>
      </c>
      <c r="L351">
        <v>6.8250642093428109</v>
      </c>
      <c r="M351" s="2"/>
      <c r="N351" s="2"/>
      <c r="O351" s="25">
        <v>0</v>
      </c>
      <c r="P351" s="2">
        <v>3.89</v>
      </c>
      <c r="Q351" s="2">
        <v>3.89</v>
      </c>
      <c r="R351" s="2">
        <v>33.799999999999997</v>
      </c>
      <c r="S351" s="2" t="s">
        <v>543</v>
      </c>
      <c r="T351" s="25">
        <v>0</v>
      </c>
      <c r="U351" s="25"/>
      <c r="V351" s="25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P351">
        <v>40</v>
      </c>
      <c r="AQ351" s="23">
        <v>0</v>
      </c>
      <c r="AR351" s="23"/>
      <c r="AS351" s="30">
        <v>1.584905660377359</v>
      </c>
      <c r="AT351" s="30">
        <v>1.867924528301887</v>
      </c>
      <c r="AU351" s="30">
        <v>0.22641509433962259</v>
      </c>
      <c r="AV351" s="30">
        <v>0</v>
      </c>
      <c r="AW351" s="30">
        <v>0.43076923076923079</v>
      </c>
      <c r="AX351" s="30">
        <v>0.50769230769230778</v>
      </c>
      <c r="AY351" s="30">
        <v>6.1538461538461542E-2</v>
      </c>
      <c r="AZ351" s="30">
        <v>0</v>
      </c>
      <c r="BA351" s="27">
        <v>0.95</v>
      </c>
      <c r="BB351" s="27">
        <v>3.44</v>
      </c>
      <c r="BC351" s="27">
        <v>2.4900000000000002</v>
      </c>
      <c r="BD351" s="27">
        <v>2.655471698113208</v>
      </c>
    </row>
    <row r="352" spans="1:56" x14ac:dyDescent="0.3">
      <c r="A352" s="2" t="s">
        <v>287</v>
      </c>
      <c r="B352" s="15" t="s">
        <v>849</v>
      </c>
      <c r="C352" s="15"/>
      <c r="D352" s="2"/>
      <c r="E352" s="2"/>
      <c r="F352" s="2">
        <v>3.5</v>
      </c>
      <c r="G352" s="2" t="s">
        <v>288</v>
      </c>
      <c r="H352" s="11" t="s">
        <v>621</v>
      </c>
      <c r="I352">
        <v>-1</v>
      </c>
      <c r="J352" s="2"/>
      <c r="K352">
        <v>2.54</v>
      </c>
      <c r="L352">
        <v>5.758559377411764</v>
      </c>
      <c r="M352" s="2"/>
      <c r="N352" s="2"/>
      <c r="O352" s="25">
        <v>1</v>
      </c>
      <c r="P352" s="2"/>
      <c r="Q352" s="2"/>
      <c r="R352" s="2"/>
      <c r="S352" s="2"/>
      <c r="T352" s="25">
        <v>13.656835900000001</v>
      </c>
      <c r="U352" s="25">
        <v>13.656835900000001</v>
      </c>
      <c r="V352" s="25">
        <v>13.656835900000001</v>
      </c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P352">
        <v>20</v>
      </c>
      <c r="AQ352" s="23">
        <v>201.0880346354428</v>
      </c>
      <c r="AR352" s="23">
        <v>9.9458926217357829E-2</v>
      </c>
      <c r="AS352" s="30">
        <v>1.882352941176471</v>
      </c>
      <c r="AT352" s="30">
        <v>2.3529411764705879</v>
      </c>
      <c r="AU352" s="30">
        <v>0.47058823529411759</v>
      </c>
      <c r="AV352" s="30">
        <v>0</v>
      </c>
      <c r="AW352" s="30">
        <v>0.4</v>
      </c>
      <c r="AX352" s="30">
        <v>0.5</v>
      </c>
      <c r="AY352" s="30">
        <v>9.9999999999999992E-2</v>
      </c>
      <c r="AZ352" s="30">
        <v>0</v>
      </c>
      <c r="BA352" s="27">
        <v>0.98</v>
      </c>
      <c r="BB352" s="27">
        <v>3.44</v>
      </c>
      <c r="BC352" s="27">
        <v>2.46</v>
      </c>
      <c r="BD352" s="27">
        <v>2.54</v>
      </c>
    </row>
    <row r="353" spans="1:56" x14ac:dyDescent="0.3">
      <c r="A353" s="2" t="s">
        <v>289</v>
      </c>
      <c r="B353" s="15" t="s">
        <v>850</v>
      </c>
      <c r="C353" s="15"/>
      <c r="D353" s="2"/>
      <c r="E353" s="2"/>
      <c r="F353" s="2">
        <v>3.3</v>
      </c>
      <c r="G353" s="2" t="s">
        <v>288</v>
      </c>
      <c r="H353" s="11" t="s">
        <v>622</v>
      </c>
      <c r="I353" t="s">
        <v>694</v>
      </c>
      <c r="J353" s="2"/>
      <c r="K353">
        <v>2.534117647058824</v>
      </c>
      <c r="L353">
        <v>5.7395734358823516</v>
      </c>
      <c r="M353" s="2"/>
      <c r="N353" s="2"/>
      <c r="O353" s="25">
        <v>1</v>
      </c>
      <c r="P353" s="2"/>
      <c r="Q353" s="2"/>
      <c r="R353" s="2"/>
      <c r="S353" s="2"/>
      <c r="T353" s="25">
        <v>14.696413339999999</v>
      </c>
      <c r="U353" s="25">
        <v>14.696413339999999</v>
      </c>
      <c r="V353" s="25">
        <v>14.696413339999999</v>
      </c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P353">
        <v>20</v>
      </c>
      <c r="AQ353" s="23">
        <v>216.40687730768099</v>
      </c>
      <c r="AR353" s="23">
        <v>9.2418504665009241E-2</v>
      </c>
      <c r="AS353" s="30">
        <v>1.882352941176471</v>
      </c>
      <c r="AT353" s="30">
        <v>2.3529411764705879</v>
      </c>
      <c r="AU353" s="30">
        <v>0.47058823529411759</v>
      </c>
      <c r="AV353" s="30">
        <v>0</v>
      </c>
      <c r="AW353" s="30">
        <v>0.4</v>
      </c>
      <c r="AX353" s="30">
        <v>0.5</v>
      </c>
      <c r="AY353" s="30">
        <v>9.9999999999999992E-2</v>
      </c>
      <c r="AZ353" s="30">
        <v>0</v>
      </c>
      <c r="BA353" s="27">
        <v>0.93</v>
      </c>
      <c r="BB353" s="27">
        <v>3.44</v>
      </c>
      <c r="BC353" s="27">
        <v>2.5099999999999998</v>
      </c>
      <c r="BD353" s="27">
        <v>2.534117647058824</v>
      </c>
    </row>
    <row r="354" spans="1:56" x14ac:dyDescent="0.3">
      <c r="A354" s="2" t="s">
        <v>44</v>
      </c>
      <c r="B354" s="15" t="s">
        <v>744</v>
      </c>
      <c r="C354" s="15"/>
      <c r="D354" s="2"/>
      <c r="E354" s="2"/>
      <c r="F354" s="2">
        <v>3.2</v>
      </c>
      <c r="G354" s="2" t="s">
        <v>288</v>
      </c>
      <c r="H354" s="11" t="s">
        <v>573</v>
      </c>
      <c r="I354">
        <v>-1</v>
      </c>
      <c r="J354" s="2"/>
      <c r="K354">
        <v>2.521176470588236</v>
      </c>
      <c r="L354">
        <v>5.6898745917647062</v>
      </c>
      <c r="M354" s="2"/>
      <c r="N354" s="2"/>
      <c r="O354" s="25">
        <v>1</v>
      </c>
      <c r="P354" s="2"/>
      <c r="Q354" s="2"/>
      <c r="R354" s="2"/>
      <c r="S354" s="2"/>
      <c r="T354" s="25">
        <v>15.28115725</v>
      </c>
      <c r="U354" s="25">
        <v>15.28115725</v>
      </c>
      <c r="V354" s="25">
        <v>15.28115725</v>
      </c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P354">
        <v>20</v>
      </c>
      <c r="AQ354" s="23">
        <v>229.90248606119221</v>
      </c>
      <c r="AR354" s="23">
        <v>8.6993404650164072E-2</v>
      </c>
      <c r="AS354" s="30">
        <v>1.882352941176471</v>
      </c>
      <c r="AT354" s="30">
        <v>2.3529411764705879</v>
      </c>
      <c r="AU354" s="30">
        <v>0.47058823529411759</v>
      </c>
      <c r="AV354" s="30">
        <v>0</v>
      </c>
      <c r="AW354" s="30">
        <v>0.4</v>
      </c>
      <c r="AX354" s="30">
        <v>0.5</v>
      </c>
      <c r="AY354" s="30">
        <v>9.9999999999999992E-2</v>
      </c>
      <c r="AZ354" s="30">
        <v>0</v>
      </c>
      <c r="BA354" s="27">
        <v>0.82</v>
      </c>
      <c r="BB354" s="27">
        <v>3.44</v>
      </c>
      <c r="BC354" s="27">
        <v>2.62</v>
      </c>
      <c r="BD354" s="27">
        <v>2.5211764705882351</v>
      </c>
    </row>
    <row r="355" spans="1:56" x14ac:dyDescent="0.3">
      <c r="A355" s="2" t="s">
        <v>290</v>
      </c>
      <c r="B355" s="15" t="s">
        <v>851</v>
      </c>
      <c r="C355" s="15"/>
      <c r="D355" s="2"/>
      <c r="E355" s="2"/>
      <c r="F355" s="2">
        <v>3.6</v>
      </c>
      <c r="G355" s="2" t="s">
        <v>288</v>
      </c>
      <c r="H355" s="11">
        <v>-1</v>
      </c>
      <c r="I355">
        <v>-1</v>
      </c>
      <c r="J355" s="2"/>
      <c r="K355">
        <v>2.5447058823529409</v>
      </c>
      <c r="L355">
        <v>5.7284445009411762</v>
      </c>
      <c r="M355" s="2"/>
      <c r="N355" s="2"/>
      <c r="O355" s="25">
        <v>0</v>
      </c>
      <c r="P355" s="2">
        <v>-1</v>
      </c>
      <c r="Q355" s="2"/>
      <c r="R355" s="2"/>
      <c r="S355" s="2"/>
      <c r="T355" s="25">
        <v>0</v>
      </c>
      <c r="U355" s="25"/>
      <c r="V355" s="25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P355">
        <v>20</v>
      </c>
      <c r="AQ355" s="23">
        <v>0</v>
      </c>
      <c r="AR355" s="23"/>
      <c r="AS355" s="30">
        <v>1.882352941176471</v>
      </c>
      <c r="AT355" s="30">
        <v>2.3529411764705879</v>
      </c>
      <c r="AU355" s="30">
        <v>0.35294117647058831</v>
      </c>
      <c r="AV355" s="30">
        <v>0.47058823529411759</v>
      </c>
      <c r="AW355" s="30">
        <v>0.37209302325581389</v>
      </c>
      <c r="AX355" s="30">
        <v>0.46511627906976749</v>
      </c>
      <c r="AY355" s="30">
        <v>6.9767441860465129E-2</v>
      </c>
      <c r="AZ355" s="30">
        <v>9.3023255813953487E-2</v>
      </c>
      <c r="BA355" s="27">
        <v>0.98</v>
      </c>
      <c r="BB355" s="27">
        <v>3.44</v>
      </c>
      <c r="BC355" s="27">
        <v>2.46</v>
      </c>
      <c r="BD355" s="27">
        <v>2.5447058823529409</v>
      </c>
    </row>
    <row r="356" spans="1:56" x14ac:dyDescent="0.3">
      <c r="A356" s="2" t="s">
        <v>291</v>
      </c>
      <c r="B356" s="15" t="s">
        <v>852</v>
      </c>
      <c r="C356" s="15"/>
      <c r="D356" s="2"/>
      <c r="E356" s="2"/>
      <c r="F356" s="2">
        <v>3.4</v>
      </c>
      <c r="G356" s="2" t="s">
        <v>288</v>
      </c>
      <c r="H356" s="11" t="s">
        <v>623</v>
      </c>
      <c r="I356">
        <v>-1</v>
      </c>
      <c r="J356" s="2"/>
      <c r="K356">
        <v>2.5388235294117649</v>
      </c>
      <c r="L356">
        <v>5.7094585594117646</v>
      </c>
      <c r="M356" s="2"/>
      <c r="N356" s="2"/>
      <c r="O356" s="25">
        <v>1</v>
      </c>
      <c r="P356" s="2"/>
      <c r="Q356" s="2"/>
      <c r="R356" s="2"/>
      <c r="S356" s="2"/>
      <c r="T356" s="25">
        <v>14.64115209</v>
      </c>
      <c r="U356" s="25">
        <v>14.64115209</v>
      </c>
      <c r="V356" s="25">
        <v>14.64115209</v>
      </c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P356">
        <v>20</v>
      </c>
      <c r="AQ356" s="23">
        <v>213.3423200442661</v>
      </c>
      <c r="AR356" s="23">
        <v>9.374605092815258E-2</v>
      </c>
      <c r="AS356" s="30">
        <v>1.882352941176471</v>
      </c>
      <c r="AT356" s="30">
        <v>2.3529411764705879</v>
      </c>
      <c r="AU356" s="30">
        <v>0.35294117647058831</v>
      </c>
      <c r="AV356" s="30">
        <v>0.47058823529411759</v>
      </c>
      <c r="AW356" s="30">
        <v>0.37209302325581389</v>
      </c>
      <c r="AX356" s="30">
        <v>0.46511627906976749</v>
      </c>
      <c r="AY356" s="30">
        <v>6.9767441860465129E-2</v>
      </c>
      <c r="AZ356" s="30">
        <v>9.3023255813953487E-2</v>
      </c>
      <c r="BA356" s="27">
        <v>0.93</v>
      </c>
      <c r="BB356" s="27">
        <v>3.44</v>
      </c>
      <c r="BC356" s="27">
        <v>2.5099999999999998</v>
      </c>
      <c r="BD356" s="27">
        <v>2.538823529411764</v>
      </c>
    </row>
    <row r="357" spans="1:56" x14ac:dyDescent="0.3">
      <c r="A357" s="2" t="s">
        <v>292</v>
      </c>
      <c r="B357" s="15" t="s">
        <v>853</v>
      </c>
      <c r="C357" s="15"/>
      <c r="D357" s="2"/>
      <c r="E357" s="2"/>
      <c r="F357" s="2">
        <v>3.3</v>
      </c>
      <c r="G357" s="2" t="s">
        <v>288</v>
      </c>
      <c r="H357" s="11" t="s">
        <v>624</v>
      </c>
      <c r="I357" t="s">
        <v>695</v>
      </c>
      <c r="J357" s="2"/>
      <c r="K357">
        <v>2.525882352941176</v>
      </c>
      <c r="L357">
        <v>5.6597597152941184</v>
      </c>
      <c r="M357" s="2"/>
      <c r="N357" s="2"/>
      <c r="O357" s="25">
        <v>1</v>
      </c>
      <c r="P357" s="2"/>
      <c r="Q357" s="2"/>
      <c r="R357" s="2"/>
      <c r="S357" s="2"/>
      <c r="T357" s="25">
        <v>15.19820412</v>
      </c>
      <c r="U357" s="25">
        <v>15.194836840000001</v>
      </c>
      <c r="V357" s="25">
        <v>3.9043439100000001</v>
      </c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P357">
        <v>20</v>
      </c>
      <c r="AQ357" s="23">
        <v>227.79419475650769</v>
      </c>
      <c r="AR357" s="23">
        <v>8.7798550008608742E-2</v>
      </c>
      <c r="AS357" s="30">
        <v>1.882352941176471</v>
      </c>
      <c r="AT357" s="30">
        <v>2.3529411764705879</v>
      </c>
      <c r="AU357" s="30">
        <v>0.35294117647058831</v>
      </c>
      <c r="AV357" s="30">
        <v>0.47058823529411759</v>
      </c>
      <c r="AW357" s="30">
        <v>0.37209302325581389</v>
      </c>
      <c r="AX357" s="30">
        <v>0.46511627906976749</v>
      </c>
      <c r="AY357" s="30">
        <v>6.9767441860465129E-2</v>
      </c>
      <c r="AZ357" s="30">
        <v>9.3023255813953487E-2</v>
      </c>
      <c r="BA357" s="27">
        <v>0.82</v>
      </c>
      <c r="BB357" s="27">
        <v>3.44</v>
      </c>
      <c r="BC357" s="27">
        <v>2.62</v>
      </c>
      <c r="BD357" s="27">
        <v>2.525882352941176</v>
      </c>
    </row>
    <row r="358" spans="1:56" x14ac:dyDescent="0.3">
      <c r="A358" s="2" t="s">
        <v>4</v>
      </c>
      <c r="B358" s="15" t="s">
        <v>713</v>
      </c>
      <c r="C358" s="15"/>
      <c r="D358" s="2"/>
      <c r="E358" s="2"/>
      <c r="F358" s="2">
        <v>3.26</v>
      </c>
      <c r="G358" s="2" t="s">
        <v>295</v>
      </c>
      <c r="H358" s="11" t="s">
        <v>551</v>
      </c>
      <c r="I358" t="s">
        <v>633</v>
      </c>
      <c r="J358" s="2"/>
      <c r="K358">
        <v>2.6262500000000002</v>
      </c>
      <c r="L358">
        <v>5.96680968125</v>
      </c>
      <c r="M358" s="2"/>
      <c r="N358" s="2"/>
      <c r="O358" s="25">
        <v>4</v>
      </c>
      <c r="P358" s="2"/>
      <c r="Q358" s="2"/>
      <c r="R358" s="2"/>
      <c r="S358" s="2"/>
      <c r="T358" s="25">
        <v>7.8084429999999996</v>
      </c>
      <c r="U358" s="25">
        <v>7.8548809999999998</v>
      </c>
      <c r="V358" s="25">
        <v>15.19056011</v>
      </c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P358">
        <v>20</v>
      </c>
      <c r="AQ358" s="23">
        <v>924.74694800021894</v>
      </c>
      <c r="AR358" s="23">
        <v>8.6510153045653584E-2</v>
      </c>
      <c r="AS358" s="30">
        <v>1.75</v>
      </c>
      <c r="AT358" s="30">
        <v>2.5</v>
      </c>
      <c r="AU358" s="30">
        <v>0.75</v>
      </c>
      <c r="AV358" s="30">
        <v>0</v>
      </c>
      <c r="AW358" s="30">
        <v>0.35</v>
      </c>
      <c r="AX358" s="30">
        <v>0.5</v>
      </c>
      <c r="AY358" s="30">
        <v>0.15</v>
      </c>
      <c r="AZ358" s="30">
        <v>0</v>
      </c>
      <c r="BA358" s="27">
        <v>0.82</v>
      </c>
      <c r="BB358" s="27">
        <v>3.44</v>
      </c>
      <c r="BC358" s="27">
        <v>2.62</v>
      </c>
      <c r="BD358" s="27">
        <v>2.6262500000000002</v>
      </c>
    </row>
    <row r="359" spans="1:56" s="1" customFormat="1" x14ac:dyDescent="0.3">
      <c r="A359" s="1" t="s">
        <v>293</v>
      </c>
      <c r="B359" s="15" t="s">
        <v>713</v>
      </c>
      <c r="C359" s="17"/>
      <c r="D359" s="1" t="s">
        <v>700</v>
      </c>
      <c r="E359" s="1" t="s">
        <v>1096</v>
      </c>
      <c r="F359" s="1">
        <v>2.4700000000000002</v>
      </c>
      <c r="G359" s="1" t="s">
        <v>295</v>
      </c>
      <c r="H359" s="11" t="s">
        <v>551</v>
      </c>
      <c r="I359" t="s">
        <v>633</v>
      </c>
      <c r="K359">
        <v>2.6262500000000002</v>
      </c>
      <c r="L359">
        <v>5.96680968125</v>
      </c>
      <c r="O359" s="25">
        <v>4</v>
      </c>
      <c r="T359" s="25">
        <v>7.8084429999999996</v>
      </c>
      <c r="U359" s="25">
        <v>7.8548809999999998</v>
      </c>
      <c r="V359" s="25">
        <v>15.19056011</v>
      </c>
      <c r="AP359">
        <v>20</v>
      </c>
      <c r="AQ359" s="23">
        <v>924.74694800021894</v>
      </c>
      <c r="AR359" s="23">
        <v>8.6510153045653584E-2</v>
      </c>
      <c r="AS359" s="30">
        <v>1.75</v>
      </c>
      <c r="AT359" s="30">
        <v>2.5</v>
      </c>
      <c r="AU359" s="30">
        <v>0.75</v>
      </c>
      <c r="AV359" s="30">
        <v>0</v>
      </c>
      <c r="AW359" s="30">
        <v>0.35</v>
      </c>
      <c r="AX359" s="30">
        <v>0.5</v>
      </c>
      <c r="AY359" s="30">
        <v>0.15</v>
      </c>
      <c r="AZ359" s="30">
        <v>0</v>
      </c>
      <c r="BA359" s="27">
        <v>0.82</v>
      </c>
      <c r="BB359" s="27">
        <v>3.44</v>
      </c>
      <c r="BC359" s="27">
        <v>2.62</v>
      </c>
      <c r="BD359" s="27">
        <v>2.6262500000000002</v>
      </c>
    </row>
    <row r="360" spans="1:56" s="1" customFormat="1" x14ac:dyDescent="0.3">
      <c r="A360" s="1" t="s">
        <v>294</v>
      </c>
      <c r="B360" s="15" t="s">
        <v>713</v>
      </c>
      <c r="C360" s="17"/>
      <c r="D360" s="1" t="s">
        <v>974</v>
      </c>
      <c r="E360" s="1" t="s">
        <v>1096</v>
      </c>
      <c r="F360" s="1">
        <v>2.4700000000000002</v>
      </c>
      <c r="G360" s="1" t="s">
        <v>295</v>
      </c>
      <c r="H360" s="11" t="s">
        <v>551</v>
      </c>
      <c r="I360" t="s">
        <v>633</v>
      </c>
      <c r="K360">
        <v>2.6262500000000002</v>
      </c>
      <c r="L360">
        <v>5.96680968125</v>
      </c>
      <c r="O360" s="25">
        <v>4</v>
      </c>
      <c r="T360" s="25">
        <v>7.8084429999999996</v>
      </c>
      <c r="U360" s="25">
        <v>7.8548809999999998</v>
      </c>
      <c r="V360" s="25">
        <v>15.19056011</v>
      </c>
      <c r="AP360">
        <v>20</v>
      </c>
      <c r="AQ360" s="23">
        <v>924.74694800021894</v>
      </c>
      <c r="AR360" s="23">
        <v>8.6510153045653584E-2</v>
      </c>
      <c r="AS360" s="30">
        <v>1.75</v>
      </c>
      <c r="AT360" s="30">
        <v>2.5</v>
      </c>
      <c r="AU360" s="30">
        <v>0.75</v>
      </c>
      <c r="AV360" s="30">
        <v>0</v>
      </c>
      <c r="AW360" s="30">
        <v>0.35</v>
      </c>
      <c r="AX360" s="30">
        <v>0.5</v>
      </c>
      <c r="AY360" s="30">
        <v>0.15</v>
      </c>
      <c r="AZ360" s="30">
        <v>0</v>
      </c>
      <c r="BA360" s="27">
        <v>0.82</v>
      </c>
      <c r="BB360" s="27">
        <v>3.44</v>
      </c>
      <c r="BC360" s="27">
        <v>2.62</v>
      </c>
      <c r="BD360" s="27">
        <v>2.6262500000000002</v>
      </c>
    </row>
    <row r="361" spans="1:56" x14ac:dyDescent="0.3">
      <c r="A361" s="2" t="s">
        <v>10</v>
      </c>
      <c r="B361" s="15" t="s">
        <v>719</v>
      </c>
      <c r="C361" s="15"/>
      <c r="D361" s="2"/>
      <c r="E361" s="2"/>
      <c r="F361" s="2">
        <v>4.26</v>
      </c>
      <c r="G361" s="2" t="s">
        <v>296</v>
      </c>
      <c r="H361" s="11" t="s">
        <v>555</v>
      </c>
      <c r="I361">
        <v>-1</v>
      </c>
      <c r="J361" s="2"/>
      <c r="K361">
        <v>2.6363636363636371</v>
      </c>
      <c r="L361">
        <v>6.0044088459090901</v>
      </c>
      <c r="M361" s="2"/>
      <c r="N361" s="2"/>
      <c r="O361" s="25">
        <v>1</v>
      </c>
      <c r="P361" s="2"/>
      <c r="Q361" s="2"/>
      <c r="R361" s="2"/>
      <c r="S361" s="2"/>
      <c r="T361" s="25">
        <v>3.9103940000000001</v>
      </c>
      <c r="U361" s="25">
        <v>3.9103940000000001</v>
      </c>
      <c r="V361" s="25">
        <v>11.314458</v>
      </c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P361">
        <v>14</v>
      </c>
      <c r="AQ361" s="23">
        <v>173.0114278564659</v>
      </c>
      <c r="AR361" s="23">
        <v>8.0919510193365449E-2</v>
      </c>
      <c r="AS361" s="30">
        <v>1.9090909090909089</v>
      </c>
      <c r="AT361" s="30">
        <v>2.545454545454545</v>
      </c>
      <c r="AU361" s="30">
        <v>0.63636363636363635</v>
      </c>
      <c r="AV361" s="30">
        <v>2.545454545454545</v>
      </c>
      <c r="AW361" s="30">
        <v>0.25</v>
      </c>
      <c r="AX361" s="30">
        <v>0.33333333333333331</v>
      </c>
      <c r="AY361" s="30">
        <v>8.3333333333333329E-2</v>
      </c>
      <c r="AZ361" s="30">
        <v>0.33333333333333331</v>
      </c>
      <c r="BA361" s="27">
        <v>0.82</v>
      </c>
      <c r="BB361" s="27">
        <v>3.44</v>
      </c>
      <c r="BC361" s="27">
        <v>2.62</v>
      </c>
      <c r="BD361" s="27">
        <v>2.6363636363636358</v>
      </c>
    </row>
    <row r="362" spans="1:56" x14ac:dyDescent="0.3">
      <c r="A362" s="2" t="s">
        <v>10</v>
      </c>
      <c r="B362" s="15" t="s">
        <v>719</v>
      </c>
      <c r="C362" s="15"/>
      <c r="D362" s="2" t="s">
        <v>700</v>
      </c>
      <c r="E362" s="2">
        <v>0.3</v>
      </c>
      <c r="F362" s="2">
        <v>2.16</v>
      </c>
      <c r="G362" s="2" t="s">
        <v>296</v>
      </c>
      <c r="H362" s="11" t="s">
        <v>555</v>
      </c>
      <c r="I362">
        <v>-1</v>
      </c>
      <c r="J362" s="2"/>
      <c r="K362">
        <v>2.6363636363636371</v>
      </c>
      <c r="L362">
        <v>6.0044088459090901</v>
      </c>
      <c r="M362" s="2"/>
      <c r="N362" s="2"/>
      <c r="O362" s="25">
        <v>1</v>
      </c>
      <c r="P362" s="2"/>
      <c r="Q362" s="2"/>
      <c r="R362" s="2"/>
      <c r="S362" s="2"/>
      <c r="T362" s="25">
        <v>3.9103940000000001</v>
      </c>
      <c r="U362" s="25">
        <v>3.9103940000000001</v>
      </c>
      <c r="V362" s="25">
        <v>11.314458</v>
      </c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P362">
        <v>14</v>
      </c>
      <c r="AQ362" s="23">
        <v>173.0114278564659</v>
      </c>
      <c r="AR362" s="23">
        <v>8.0919510193365449E-2</v>
      </c>
      <c r="AS362" s="30">
        <v>1.9090909090909089</v>
      </c>
      <c r="AT362" s="30">
        <v>2.545454545454545</v>
      </c>
      <c r="AU362" s="30">
        <v>0.63636363636363635</v>
      </c>
      <c r="AV362" s="30">
        <v>2.545454545454545</v>
      </c>
      <c r="AW362" s="30">
        <v>0.25</v>
      </c>
      <c r="AX362" s="30">
        <v>0.33333333333333331</v>
      </c>
      <c r="AY362" s="30">
        <v>8.3333333333333329E-2</v>
      </c>
      <c r="AZ362" s="30">
        <v>0.33333333333333331</v>
      </c>
      <c r="BA362" s="27">
        <v>0.82</v>
      </c>
      <c r="BB362" s="27">
        <v>3.44</v>
      </c>
      <c r="BC362" s="27">
        <v>2.62</v>
      </c>
      <c r="BD362" s="27">
        <v>2.6363636363636358</v>
      </c>
    </row>
    <row r="363" spans="1:56" x14ac:dyDescent="0.3">
      <c r="A363" s="2" t="s">
        <v>4</v>
      </c>
      <c r="B363" s="15" t="s">
        <v>713</v>
      </c>
      <c r="C363" s="15"/>
      <c r="D363" s="2"/>
      <c r="E363" s="2"/>
      <c r="F363" s="2">
        <v>3.22</v>
      </c>
      <c r="G363" s="2" t="s">
        <v>297</v>
      </c>
      <c r="H363" s="11">
        <v>-1</v>
      </c>
      <c r="I363">
        <v>-1</v>
      </c>
      <c r="J363" s="2"/>
      <c r="K363">
        <v>2.6262500000000002</v>
      </c>
      <c r="L363">
        <v>5.96680968125</v>
      </c>
      <c r="M363" s="2"/>
      <c r="N363" s="2"/>
      <c r="O363" s="25">
        <v>0</v>
      </c>
      <c r="P363" s="2">
        <v>-1</v>
      </c>
      <c r="Q363" s="2"/>
      <c r="R363" s="2"/>
      <c r="S363" s="2"/>
      <c r="T363" s="25">
        <v>0</v>
      </c>
      <c r="U363" s="25"/>
      <c r="V363" s="25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P363">
        <v>20</v>
      </c>
      <c r="AQ363" s="23">
        <v>0</v>
      </c>
      <c r="AR363" s="23"/>
      <c r="AS363" s="30">
        <v>1.75</v>
      </c>
      <c r="AT363" s="30">
        <v>2.5</v>
      </c>
      <c r="AU363" s="30">
        <v>0.75</v>
      </c>
      <c r="AV363" s="30">
        <v>0</v>
      </c>
      <c r="AW363" s="30">
        <v>0.35</v>
      </c>
      <c r="AX363" s="30">
        <v>0.5</v>
      </c>
      <c r="AY363" s="30">
        <v>0.15</v>
      </c>
      <c r="AZ363" s="30">
        <v>0</v>
      </c>
      <c r="BA363" s="27">
        <v>0.82</v>
      </c>
      <c r="BB363" s="27">
        <v>3.44</v>
      </c>
      <c r="BC363" s="27">
        <v>2.62</v>
      </c>
      <c r="BD363" s="27">
        <v>2.6262500000000002</v>
      </c>
    </row>
    <row r="364" spans="1:56" x14ac:dyDescent="0.3">
      <c r="A364" s="2" t="s">
        <v>1020</v>
      </c>
      <c r="B364" s="20" t="s">
        <v>717</v>
      </c>
      <c r="C364" s="15"/>
      <c r="D364" s="2"/>
      <c r="E364" s="2"/>
      <c r="F364" s="2">
        <v>3.1</v>
      </c>
      <c r="G364" s="2" t="s">
        <v>297</v>
      </c>
      <c r="H364" s="11">
        <v>-1</v>
      </c>
      <c r="I364">
        <v>-1</v>
      </c>
      <c r="J364" s="2"/>
      <c r="K364">
        <v>2.612857142857143</v>
      </c>
      <c r="L364">
        <v>5.9413964502380949</v>
      </c>
      <c r="M364" s="2"/>
      <c r="N364" s="2"/>
      <c r="O364" s="25">
        <v>0</v>
      </c>
      <c r="P364" s="2">
        <v>-1</v>
      </c>
      <c r="Q364" s="2"/>
      <c r="R364" s="2"/>
      <c r="S364" s="2"/>
      <c r="T364" s="25">
        <v>0</v>
      </c>
      <c r="U364" s="25"/>
      <c r="V364" s="25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P364">
        <v>26</v>
      </c>
      <c r="AQ364" s="23">
        <v>0</v>
      </c>
      <c r="AR364" s="23"/>
      <c r="AS364" s="30">
        <v>1.714285714285714</v>
      </c>
      <c r="AT364" s="30">
        <v>2.4761904761904758</v>
      </c>
      <c r="AU364" s="30">
        <v>0.76190476190476186</v>
      </c>
      <c r="AV364" s="30">
        <v>0</v>
      </c>
      <c r="AW364" s="30">
        <v>0.34615384615384609</v>
      </c>
      <c r="AX364" s="30">
        <v>0.5</v>
      </c>
      <c r="AY364" s="30">
        <v>0.1538461538461538</v>
      </c>
      <c r="AZ364" s="30">
        <v>0</v>
      </c>
      <c r="BA364" s="27">
        <v>0.82</v>
      </c>
      <c r="BB364" s="27">
        <v>3.44</v>
      </c>
      <c r="BC364" s="27">
        <v>2.62</v>
      </c>
      <c r="BD364" s="27">
        <v>2.612857142857143</v>
      </c>
    </row>
    <row r="365" spans="1:56" x14ac:dyDescent="0.3">
      <c r="A365" s="2" t="s">
        <v>1021</v>
      </c>
      <c r="B365" s="20" t="s">
        <v>1018</v>
      </c>
      <c r="C365" s="15"/>
      <c r="D365" s="2"/>
      <c r="E365" s="2"/>
      <c r="F365" s="2">
        <v>3.08</v>
      </c>
      <c r="G365" s="2" t="s">
        <v>297</v>
      </c>
      <c r="H365" s="11">
        <v>-1</v>
      </c>
      <c r="I365">
        <v>-1</v>
      </c>
      <c r="J365" s="2"/>
      <c r="K365">
        <v>2.6046153846153852</v>
      </c>
      <c r="L365">
        <v>5.9257575388461543</v>
      </c>
      <c r="M365" s="2"/>
      <c r="N365" s="2"/>
      <c r="O365" s="25">
        <v>0</v>
      </c>
      <c r="P365" s="2">
        <v>-1</v>
      </c>
      <c r="Q365" s="2"/>
      <c r="R365" s="2"/>
      <c r="S365" s="2"/>
      <c r="T365" s="25">
        <v>0</v>
      </c>
      <c r="U365" s="25"/>
      <c r="V365" s="25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P365">
        <v>32</v>
      </c>
      <c r="AQ365" s="23">
        <v>0</v>
      </c>
      <c r="AR365" s="23"/>
      <c r="AS365" s="30">
        <v>1.6923076923076921</v>
      </c>
      <c r="AT365" s="30">
        <v>2.4615384615384621</v>
      </c>
      <c r="AU365" s="30">
        <v>0.76923076923076927</v>
      </c>
      <c r="AV365" s="30">
        <v>0</v>
      </c>
      <c r="AW365" s="30">
        <v>0.34375</v>
      </c>
      <c r="AX365" s="30">
        <v>0.5</v>
      </c>
      <c r="AY365" s="30">
        <v>0.15625</v>
      </c>
      <c r="AZ365" s="30">
        <v>0</v>
      </c>
      <c r="BA365" s="27">
        <v>0.82</v>
      </c>
      <c r="BB365" s="27">
        <v>3.44</v>
      </c>
      <c r="BC365" s="27">
        <v>2.62</v>
      </c>
      <c r="BD365" s="27">
        <v>2.6046153846153852</v>
      </c>
    </row>
    <row r="366" spans="1:56" x14ac:dyDescent="0.3">
      <c r="A366" s="2" t="s">
        <v>1022</v>
      </c>
      <c r="B366" s="20" t="s">
        <v>1019</v>
      </c>
      <c r="C366" s="15"/>
      <c r="D366" s="2"/>
      <c r="E366" s="2"/>
      <c r="F366" s="2">
        <v>3.06</v>
      </c>
      <c r="G366" s="2" t="s">
        <v>297</v>
      </c>
      <c r="H366" s="11">
        <v>-1</v>
      </c>
      <c r="I366">
        <v>-1</v>
      </c>
      <c r="J366" s="2"/>
      <c r="K366">
        <v>2.5990322580645162</v>
      </c>
      <c r="L366">
        <v>5.9151634375806452</v>
      </c>
      <c r="M366" s="2"/>
      <c r="N366" s="2"/>
      <c r="O366" s="25">
        <v>0</v>
      </c>
      <c r="P366" s="2">
        <v>-1</v>
      </c>
      <c r="Q366" s="2"/>
      <c r="R366" s="2"/>
      <c r="S366" s="2"/>
      <c r="T366" s="25">
        <v>0</v>
      </c>
      <c r="U366" s="25"/>
      <c r="V366" s="25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P366">
        <v>38</v>
      </c>
      <c r="AQ366" s="23">
        <v>0</v>
      </c>
      <c r="AR366" s="23"/>
      <c r="AS366" s="30">
        <v>1.67741935483871</v>
      </c>
      <c r="AT366" s="30">
        <v>2.4516129032258061</v>
      </c>
      <c r="AU366" s="30">
        <v>0.77419354838709675</v>
      </c>
      <c r="AV366" s="30">
        <v>0</v>
      </c>
      <c r="AW366" s="30">
        <v>0.34210526315789469</v>
      </c>
      <c r="AX366" s="30">
        <v>0.5</v>
      </c>
      <c r="AY366" s="30">
        <v>0.15789473684210531</v>
      </c>
      <c r="AZ366" s="30">
        <v>0</v>
      </c>
      <c r="BA366" s="27">
        <v>0.82</v>
      </c>
      <c r="BB366" s="27">
        <v>3.44</v>
      </c>
      <c r="BC366" s="27">
        <v>2.62</v>
      </c>
      <c r="BD366" s="27">
        <v>2.5990322580645162</v>
      </c>
    </row>
    <row r="367" spans="1:56" x14ac:dyDescent="0.3">
      <c r="A367" s="2" t="s">
        <v>298</v>
      </c>
      <c r="B367" s="15" t="s">
        <v>854</v>
      </c>
      <c r="C367" s="15"/>
      <c r="D367" s="2"/>
      <c r="E367" s="2"/>
      <c r="F367" s="2">
        <v>3.82</v>
      </c>
      <c r="G367" s="2" t="s">
        <v>299</v>
      </c>
      <c r="H367" s="11">
        <v>-1</v>
      </c>
      <c r="I367">
        <v>-1</v>
      </c>
      <c r="J367" s="2"/>
      <c r="K367">
        <v>2.74</v>
      </c>
      <c r="L367">
        <v>6.2097406980000001</v>
      </c>
      <c r="M367" s="2"/>
      <c r="N367" s="2"/>
      <c r="O367" s="25">
        <v>0</v>
      </c>
      <c r="P367" s="2">
        <v>-1</v>
      </c>
      <c r="Q367" s="2"/>
      <c r="R367" s="2"/>
      <c r="S367" s="2"/>
      <c r="T367" s="25">
        <v>0</v>
      </c>
      <c r="U367" s="25"/>
      <c r="V367" s="25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P367">
        <v>20</v>
      </c>
      <c r="AQ367" s="23">
        <v>0</v>
      </c>
      <c r="AR367" s="23"/>
      <c r="AS367" s="30">
        <v>1.8666666666666669</v>
      </c>
      <c r="AT367" s="30">
        <v>2.666666666666667</v>
      </c>
      <c r="AU367" s="30">
        <v>0.73333333333333328</v>
      </c>
      <c r="AV367" s="30">
        <v>0.93333333333333335</v>
      </c>
      <c r="AW367" s="30">
        <v>0.30107526881720431</v>
      </c>
      <c r="AX367" s="30">
        <v>0.43010752688172038</v>
      </c>
      <c r="AY367" s="30">
        <v>0.1182795698924731</v>
      </c>
      <c r="AZ367" s="30">
        <v>0.15053763440860221</v>
      </c>
      <c r="BA367" s="27">
        <v>1</v>
      </c>
      <c r="BB367" s="27">
        <v>3.44</v>
      </c>
      <c r="BC367" s="27">
        <v>2.44</v>
      </c>
      <c r="BD367" s="27">
        <v>2.74</v>
      </c>
    </row>
    <row r="368" spans="1:56" x14ac:dyDescent="0.3">
      <c r="A368" s="2" t="s">
        <v>64</v>
      </c>
      <c r="B368" s="15" t="s">
        <v>798</v>
      </c>
      <c r="C368" s="15"/>
      <c r="D368" s="2"/>
      <c r="E368" s="2"/>
      <c r="F368" s="2">
        <v>3.59</v>
      </c>
      <c r="G368" s="2" t="s">
        <v>300</v>
      </c>
      <c r="H368" s="11">
        <v>-1</v>
      </c>
      <c r="I368">
        <v>-1</v>
      </c>
      <c r="J368" s="2"/>
      <c r="K368">
        <v>2.7124999999999999</v>
      </c>
      <c r="L368">
        <v>6.264025610615688</v>
      </c>
      <c r="M368" s="2"/>
      <c r="N368" s="2"/>
      <c r="O368" s="25">
        <v>0</v>
      </c>
      <c r="P368" s="2">
        <v>-1</v>
      </c>
      <c r="Q368" s="2"/>
      <c r="R368" s="2"/>
      <c r="S368" s="2"/>
      <c r="T368" s="25">
        <v>0</v>
      </c>
      <c r="U368" s="25"/>
      <c r="V368" s="25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P368">
        <v>20</v>
      </c>
      <c r="AQ368" s="23">
        <v>0</v>
      </c>
      <c r="AR368" s="23"/>
      <c r="AS368" s="30">
        <v>1.75</v>
      </c>
      <c r="AT368" s="30">
        <v>2.5</v>
      </c>
      <c r="AU368" s="30">
        <v>0.75</v>
      </c>
      <c r="AV368" s="30">
        <v>0</v>
      </c>
      <c r="AW368" s="30">
        <v>0.35</v>
      </c>
      <c r="AX368" s="30">
        <v>0.5</v>
      </c>
      <c r="AY368" s="30">
        <v>0.15</v>
      </c>
      <c r="AZ368" s="30">
        <v>0</v>
      </c>
      <c r="BA368" s="27">
        <v>1</v>
      </c>
      <c r="BB368" s="27">
        <v>3.44</v>
      </c>
      <c r="BC368" s="27">
        <v>2.44</v>
      </c>
      <c r="BD368" s="27">
        <v>2.7124999999999999</v>
      </c>
    </row>
    <row r="369" spans="1:56" x14ac:dyDescent="0.3">
      <c r="A369" s="2" t="s">
        <v>301</v>
      </c>
      <c r="B369" s="19" t="s">
        <v>975</v>
      </c>
      <c r="C369" s="15"/>
      <c r="D369" s="2"/>
      <c r="E369" s="2"/>
      <c r="F369" s="2">
        <v>3.55</v>
      </c>
      <c r="G369" s="2" t="s">
        <v>300</v>
      </c>
      <c r="H369" s="11">
        <v>-1</v>
      </c>
      <c r="I369">
        <v>-1</v>
      </c>
      <c r="J369" s="2"/>
      <c r="K369">
        <v>2.7109375</v>
      </c>
      <c r="L369">
        <v>6.2579197821781882</v>
      </c>
      <c r="M369" s="2"/>
      <c r="N369" s="2"/>
      <c r="O369" s="25">
        <v>0</v>
      </c>
      <c r="P369" s="2">
        <v>-1</v>
      </c>
      <c r="Q369" s="2"/>
      <c r="R369" s="2"/>
      <c r="S369" s="2"/>
      <c r="T369" s="25">
        <v>0</v>
      </c>
      <c r="U369" s="25"/>
      <c r="V369" s="25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P369">
        <v>20</v>
      </c>
      <c r="AQ369" s="23">
        <v>0</v>
      </c>
      <c r="AR369" s="23"/>
      <c r="AS369" s="30">
        <v>1.75</v>
      </c>
      <c r="AT369" s="30">
        <v>2.5</v>
      </c>
      <c r="AU369" s="30">
        <v>0.75</v>
      </c>
      <c r="AV369" s="30">
        <v>0</v>
      </c>
      <c r="AW369" s="30">
        <v>0.35</v>
      </c>
      <c r="AX369" s="30">
        <v>0.5</v>
      </c>
      <c r="AY369" s="30">
        <v>0.15</v>
      </c>
      <c r="AZ369" s="30">
        <v>0</v>
      </c>
      <c r="BA369" s="27">
        <v>0.95</v>
      </c>
      <c r="BB369" s="27">
        <v>3.44</v>
      </c>
      <c r="BC369" s="27">
        <v>2.4900000000000002</v>
      </c>
      <c r="BD369" s="27">
        <v>2.7109375</v>
      </c>
    </row>
    <row r="370" spans="1:56" x14ac:dyDescent="0.3">
      <c r="A370" s="2" t="s">
        <v>302</v>
      </c>
      <c r="B370" s="15" t="s">
        <v>855</v>
      </c>
      <c r="C370" s="15"/>
      <c r="D370" s="2"/>
      <c r="E370" s="2"/>
      <c r="F370" s="2">
        <v>3.5</v>
      </c>
      <c r="G370" s="2" t="s">
        <v>300</v>
      </c>
      <c r="H370" s="11">
        <v>-1</v>
      </c>
      <c r="I370">
        <v>-1</v>
      </c>
      <c r="J370" s="2"/>
      <c r="K370">
        <v>2.7093750000000001</v>
      </c>
      <c r="L370">
        <v>6.2518139537406876</v>
      </c>
      <c r="M370" s="2"/>
      <c r="N370" s="2"/>
      <c r="O370" s="25">
        <v>0</v>
      </c>
      <c r="P370" s="2">
        <v>-1</v>
      </c>
      <c r="Q370" s="2"/>
      <c r="R370" s="2"/>
      <c r="S370" s="2"/>
      <c r="T370" s="25">
        <v>0</v>
      </c>
      <c r="U370" s="25"/>
      <c r="V370" s="25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P370">
        <v>20</v>
      </c>
      <c r="AQ370" s="23">
        <v>0</v>
      </c>
      <c r="AR370" s="23"/>
      <c r="AS370" s="30">
        <v>1.75</v>
      </c>
      <c r="AT370" s="30">
        <v>2.5</v>
      </c>
      <c r="AU370" s="30">
        <v>0.75</v>
      </c>
      <c r="AV370" s="30">
        <v>0</v>
      </c>
      <c r="AW370" s="30">
        <v>0.35</v>
      </c>
      <c r="AX370" s="30">
        <v>0.5</v>
      </c>
      <c r="AY370" s="30">
        <v>0.15</v>
      </c>
      <c r="AZ370" s="30">
        <v>0</v>
      </c>
      <c r="BA370" s="27">
        <v>0.95</v>
      </c>
      <c r="BB370" s="27">
        <v>3.44</v>
      </c>
      <c r="BC370" s="27">
        <v>2.4900000000000002</v>
      </c>
      <c r="BD370" s="27">
        <v>2.7093750000000001</v>
      </c>
    </row>
    <row r="371" spans="1:56" x14ac:dyDescent="0.3">
      <c r="A371" s="2" t="s">
        <v>303</v>
      </c>
      <c r="B371" s="19" t="s">
        <v>976</v>
      </c>
      <c r="C371" s="15"/>
      <c r="D371" s="2"/>
      <c r="E371" s="2"/>
      <c r="F371" s="2">
        <v>3.45</v>
      </c>
      <c r="G371" s="2" t="s">
        <v>300</v>
      </c>
      <c r="H371" s="11">
        <v>-1</v>
      </c>
      <c r="I371">
        <v>-1</v>
      </c>
      <c r="J371" s="2"/>
      <c r="K371">
        <v>2.7078125000000002</v>
      </c>
      <c r="L371">
        <v>6.245708125303187</v>
      </c>
      <c r="M371" s="2"/>
      <c r="N371" s="2"/>
      <c r="O371" s="25">
        <v>0</v>
      </c>
      <c r="P371" s="2">
        <v>-1</v>
      </c>
      <c r="Q371" s="2"/>
      <c r="R371" s="2"/>
      <c r="S371" s="2"/>
      <c r="T371" s="25">
        <v>0</v>
      </c>
      <c r="U371" s="25"/>
      <c r="V371" s="25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P371">
        <v>20</v>
      </c>
      <c r="AQ371" s="23">
        <v>0</v>
      </c>
      <c r="AR371" s="23"/>
      <c r="AS371" s="30">
        <v>1.75</v>
      </c>
      <c r="AT371" s="30">
        <v>2.5</v>
      </c>
      <c r="AU371" s="30">
        <v>0.75</v>
      </c>
      <c r="AV371" s="30">
        <v>0</v>
      </c>
      <c r="AW371" s="30">
        <v>0.35</v>
      </c>
      <c r="AX371" s="30">
        <v>0.5</v>
      </c>
      <c r="AY371" s="30">
        <v>0.15</v>
      </c>
      <c r="AZ371" s="30">
        <v>0</v>
      </c>
      <c r="BA371" s="27">
        <v>0.95</v>
      </c>
      <c r="BB371" s="27">
        <v>3.44</v>
      </c>
      <c r="BC371" s="27">
        <v>2.4900000000000002</v>
      </c>
      <c r="BD371" s="27">
        <v>2.7078125000000002</v>
      </c>
    </row>
    <row r="372" spans="1:56" x14ac:dyDescent="0.3">
      <c r="A372" s="2" t="s">
        <v>153</v>
      </c>
      <c r="B372" s="15" t="s">
        <v>799</v>
      </c>
      <c r="C372" s="15"/>
      <c r="D372" s="2"/>
      <c r="E372" s="2"/>
      <c r="F372" s="2">
        <v>3.4</v>
      </c>
      <c r="G372" s="2" t="s">
        <v>300</v>
      </c>
      <c r="H372" s="11">
        <v>-1</v>
      </c>
      <c r="I372">
        <v>-1</v>
      </c>
      <c r="J372" s="2"/>
      <c r="K372">
        <v>2.7062499999999998</v>
      </c>
      <c r="L372">
        <v>6.2396022968656872</v>
      </c>
      <c r="M372" s="2"/>
      <c r="N372" s="2"/>
      <c r="O372" s="25">
        <v>0</v>
      </c>
      <c r="P372" s="2">
        <v>-1</v>
      </c>
      <c r="Q372" s="2"/>
      <c r="R372" s="2"/>
      <c r="S372" s="2"/>
      <c r="T372" s="25">
        <v>0</v>
      </c>
      <c r="U372" s="25"/>
      <c r="V372" s="25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P372">
        <v>20</v>
      </c>
      <c r="AQ372" s="23">
        <v>0</v>
      </c>
      <c r="AR372" s="23"/>
      <c r="AS372" s="30">
        <v>1.75</v>
      </c>
      <c r="AT372" s="30">
        <v>2.5</v>
      </c>
      <c r="AU372" s="30">
        <v>0.75</v>
      </c>
      <c r="AV372" s="30">
        <v>0</v>
      </c>
      <c r="AW372" s="30">
        <v>0.35</v>
      </c>
      <c r="AX372" s="30">
        <v>0.5</v>
      </c>
      <c r="AY372" s="30">
        <v>0.15</v>
      </c>
      <c r="AZ372" s="30">
        <v>0</v>
      </c>
      <c r="BA372" s="27">
        <v>0.95</v>
      </c>
      <c r="BB372" s="27">
        <v>3.44</v>
      </c>
      <c r="BC372" s="27">
        <v>2.4900000000000002</v>
      </c>
      <c r="BD372" s="27">
        <v>2.7062499999999998</v>
      </c>
    </row>
    <row r="373" spans="1:56" x14ac:dyDescent="0.3">
      <c r="A373" s="2" t="s">
        <v>304</v>
      </c>
      <c r="B373" s="19" t="s">
        <v>977</v>
      </c>
      <c r="C373" s="15"/>
      <c r="D373" s="2"/>
      <c r="E373" s="2"/>
      <c r="F373" s="2">
        <v>3.65</v>
      </c>
      <c r="G373" s="2" t="s">
        <v>300</v>
      </c>
      <c r="H373" s="11">
        <v>-1</v>
      </c>
      <c r="I373">
        <v>-1</v>
      </c>
      <c r="J373" s="2"/>
      <c r="K373">
        <v>2.7106249999999998</v>
      </c>
      <c r="L373">
        <v>6.2658671793656886</v>
      </c>
      <c r="M373" s="2"/>
      <c r="N373" s="2"/>
      <c r="O373" s="25">
        <v>0</v>
      </c>
      <c r="P373" s="2">
        <v>-1</v>
      </c>
      <c r="Q373" s="2"/>
      <c r="R373" s="2"/>
      <c r="S373" s="2"/>
      <c r="T373" s="25">
        <v>0</v>
      </c>
      <c r="U373" s="25"/>
      <c r="V373" s="25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P373">
        <v>20</v>
      </c>
      <c r="AQ373" s="23">
        <v>0</v>
      </c>
      <c r="AR373" s="23"/>
      <c r="AS373" s="30">
        <v>1.76875</v>
      </c>
      <c r="AT373" s="30">
        <v>2.5</v>
      </c>
      <c r="AU373" s="30">
        <v>0.73125000000000007</v>
      </c>
      <c r="AV373" s="30">
        <v>0.26250000000000001</v>
      </c>
      <c r="AW373" s="30">
        <v>0.33610451306413303</v>
      </c>
      <c r="AX373" s="30">
        <v>0.47505938242280282</v>
      </c>
      <c r="AY373" s="30">
        <v>0.13895486935866991</v>
      </c>
      <c r="AZ373" s="30">
        <v>4.9881235154394299E-2</v>
      </c>
      <c r="BA373" s="27">
        <v>1</v>
      </c>
      <c r="BB373" s="27">
        <v>3.44</v>
      </c>
      <c r="BC373" s="27">
        <v>2.44</v>
      </c>
      <c r="BD373" s="27">
        <v>2.7106249999999998</v>
      </c>
    </row>
    <row r="374" spans="1:56" x14ac:dyDescent="0.3">
      <c r="A374" s="2" t="s">
        <v>305</v>
      </c>
      <c r="B374" s="15" t="s">
        <v>834</v>
      </c>
      <c r="C374" s="15"/>
      <c r="D374" s="2"/>
      <c r="E374" s="2"/>
      <c r="F374" s="2">
        <v>3.26</v>
      </c>
      <c r="G374" s="2" t="s">
        <v>300</v>
      </c>
      <c r="H374" s="11">
        <v>-1</v>
      </c>
      <c r="I374">
        <v>-1</v>
      </c>
      <c r="J374" s="2"/>
      <c r="K374">
        <v>2.7062499999999998</v>
      </c>
      <c r="L374">
        <v>6.2701641731156874</v>
      </c>
      <c r="M374" s="2"/>
      <c r="N374" s="2"/>
      <c r="O374" s="25">
        <v>0</v>
      </c>
      <c r="P374" s="2">
        <v>-1</v>
      </c>
      <c r="Q374" s="2"/>
      <c r="R374" s="2"/>
      <c r="S374" s="2"/>
      <c r="T374" s="25">
        <v>0</v>
      </c>
      <c r="U374" s="25"/>
      <c r="V374" s="25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P374">
        <v>20</v>
      </c>
      <c r="AQ374" s="23">
        <v>0</v>
      </c>
      <c r="AR374" s="23"/>
      <c r="AS374" s="30">
        <v>1.8125</v>
      </c>
      <c r="AT374" s="30">
        <v>2.5</v>
      </c>
      <c r="AU374" s="30">
        <v>0.6875</v>
      </c>
      <c r="AV374" s="30">
        <v>0.875</v>
      </c>
      <c r="AW374" s="30">
        <v>0.30851063829787229</v>
      </c>
      <c r="AX374" s="30">
        <v>0.42553191489361702</v>
      </c>
      <c r="AY374" s="30">
        <v>0.1170212765957447</v>
      </c>
      <c r="AZ374" s="30">
        <v>0.14893617021276601</v>
      </c>
      <c r="BA374" s="27">
        <v>1</v>
      </c>
      <c r="BB374" s="27">
        <v>3.44</v>
      </c>
      <c r="BC374" s="27">
        <v>2.44</v>
      </c>
      <c r="BD374" s="27">
        <v>2.7062499999999998</v>
      </c>
    </row>
    <row r="375" spans="1:56" x14ac:dyDescent="0.3">
      <c r="A375" s="2" t="s">
        <v>306</v>
      </c>
      <c r="B375" s="19" t="s">
        <v>978</v>
      </c>
      <c r="C375" s="15"/>
      <c r="D375" s="2"/>
      <c r="E375" s="2"/>
      <c r="F375" s="2">
        <v>3.2</v>
      </c>
      <c r="G375" s="2" t="s">
        <v>300</v>
      </c>
      <c r="H375" s="11">
        <v>-1</v>
      </c>
      <c r="I375">
        <v>-1</v>
      </c>
      <c r="J375" s="2"/>
      <c r="K375">
        <v>2.703125</v>
      </c>
      <c r="L375">
        <v>6.2732334543656876</v>
      </c>
      <c r="M375" s="2"/>
      <c r="N375" s="2"/>
      <c r="O375" s="25">
        <v>0</v>
      </c>
      <c r="P375" s="2">
        <v>-1</v>
      </c>
      <c r="Q375" s="2"/>
      <c r="R375" s="2"/>
      <c r="S375" s="2"/>
      <c r="T375" s="25">
        <v>0</v>
      </c>
      <c r="U375" s="25"/>
      <c r="V375" s="25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P375">
        <v>20</v>
      </c>
      <c r="AQ375" s="23">
        <v>0</v>
      </c>
      <c r="AR375" s="23"/>
      <c r="AS375" s="30">
        <v>1.84375</v>
      </c>
      <c r="AT375" s="30">
        <v>2.5</v>
      </c>
      <c r="AU375" s="30">
        <v>0.65625</v>
      </c>
      <c r="AV375" s="30">
        <v>1.3125</v>
      </c>
      <c r="AW375" s="30">
        <v>0.29207920792079212</v>
      </c>
      <c r="AX375" s="30">
        <v>0.39603960396039611</v>
      </c>
      <c r="AY375" s="30">
        <v>0.103960396039604</v>
      </c>
      <c r="AZ375" s="30">
        <v>0.20792079207920791</v>
      </c>
      <c r="BA375" s="27">
        <v>1</v>
      </c>
      <c r="BB375" s="27">
        <v>3.44</v>
      </c>
      <c r="BC375" s="27">
        <v>2.44</v>
      </c>
      <c r="BD375" s="27">
        <v>2.703125</v>
      </c>
    </row>
    <row r="376" spans="1:56" x14ac:dyDescent="0.3">
      <c r="A376" s="2" t="s">
        <v>4</v>
      </c>
      <c r="B376" s="15" t="s">
        <v>713</v>
      </c>
      <c r="C376" s="15"/>
      <c r="D376" s="2"/>
      <c r="E376" s="2"/>
      <c r="F376" s="2">
        <v>3.5</v>
      </c>
      <c r="G376" s="2" t="s">
        <v>307</v>
      </c>
      <c r="H376" s="11" t="s">
        <v>551</v>
      </c>
      <c r="I376" t="s">
        <v>633</v>
      </c>
      <c r="J376" s="2"/>
      <c r="K376">
        <v>2.6262500000000002</v>
      </c>
      <c r="L376">
        <v>5.96680968125</v>
      </c>
      <c r="M376" s="2"/>
      <c r="N376" s="2"/>
      <c r="O376" s="25">
        <v>4</v>
      </c>
      <c r="P376" s="2"/>
      <c r="Q376" s="2"/>
      <c r="R376" s="2"/>
      <c r="S376" s="2"/>
      <c r="T376" s="25">
        <v>7.8084429999999996</v>
      </c>
      <c r="U376" s="25">
        <v>7.8548809999999998</v>
      </c>
      <c r="V376" s="25">
        <v>15.19056011</v>
      </c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P376">
        <v>20</v>
      </c>
      <c r="AQ376" s="23">
        <v>924.74694800021894</v>
      </c>
      <c r="AR376" s="23">
        <v>8.6510153045653584E-2</v>
      </c>
      <c r="AS376" s="30">
        <v>1.75</v>
      </c>
      <c r="AT376" s="30">
        <v>2.5</v>
      </c>
      <c r="AU376" s="30">
        <v>0.75</v>
      </c>
      <c r="AV376" s="30">
        <v>0</v>
      </c>
      <c r="AW376" s="30">
        <v>0.35</v>
      </c>
      <c r="AX376" s="30">
        <v>0.5</v>
      </c>
      <c r="AY376" s="30">
        <v>0.15</v>
      </c>
      <c r="AZ376" s="30">
        <v>0</v>
      </c>
      <c r="BA376" s="27">
        <v>0.82</v>
      </c>
      <c r="BB376" s="27">
        <v>3.44</v>
      </c>
      <c r="BC376" s="27">
        <v>2.62</v>
      </c>
      <c r="BD376" s="27">
        <v>2.6262500000000002</v>
      </c>
    </row>
    <row r="377" spans="1:56" x14ac:dyDescent="0.3">
      <c r="A377" s="2" t="s">
        <v>308</v>
      </c>
      <c r="B377" s="15" t="s">
        <v>856</v>
      </c>
      <c r="C377" s="15"/>
      <c r="D377" s="2"/>
      <c r="E377" s="2"/>
      <c r="F377" s="2">
        <v>3.4</v>
      </c>
      <c r="G377" s="2" t="s">
        <v>307</v>
      </c>
      <c r="H377" s="11">
        <v>-1</v>
      </c>
      <c r="I377">
        <v>-1</v>
      </c>
      <c r="J377" s="2"/>
      <c r="K377">
        <v>2.6231249999999999</v>
      </c>
      <c r="L377">
        <v>5.9545980243750014</v>
      </c>
      <c r="M377" s="2"/>
      <c r="N377" s="2"/>
      <c r="O377" s="25">
        <v>0</v>
      </c>
      <c r="P377" s="2">
        <v>-1</v>
      </c>
      <c r="Q377" s="2"/>
      <c r="R377" s="2"/>
      <c r="S377" s="2"/>
      <c r="T377" s="25">
        <v>0</v>
      </c>
      <c r="U377" s="25"/>
      <c r="V377" s="25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P377">
        <v>20</v>
      </c>
      <c r="AQ377" s="23">
        <v>0</v>
      </c>
      <c r="AR377" s="23"/>
      <c r="AS377" s="30">
        <v>1.75</v>
      </c>
      <c r="AT377" s="30">
        <v>2.5</v>
      </c>
      <c r="AU377" s="30">
        <v>0.75</v>
      </c>
      <c r="AV377" s="30">
        <v>0</v>
      </c>
      <c r="AW377" s="30">
        <v>0.35</v>
      </c>
      <c r="AX377" s="30">
        <v>0.5</v>
      </c>
      <c r="AY377" s="30">
        <v>0.15</v>
      </c>
      <c r="AZ377" s="30">
        <v>0</v>
      </c>
      <c r="BA377" s="27">
        <v>0.82</v>
      </c>
      <c r="BB377" s="27">
        <v>3.44</v>
      </c>
      <c r="BC377" s="27">
        <v>2.62</v>
      </c>
      <c r="BD377" s="27">
        <v>2.6231249999999999</v>
      </c>
    </row>
    <row r="378" spans="1:56" x14ac:dyDescent="0.3">
      <c r="A378" s="2" t="s">
        <v>7</v>
      </c>
      <c r="B378" s="15" t="s">
        <v>716</v>
      </c>
      <c r="C378" s="15"/>
      <c r="D378" s="2"/>
      <c r="E378" s="2"/>
      <c r="F378" s="2">
        <v>3.3</v>
      </c>
      <c r="G378" s="2" t="s">
        <v>307</v>
      </c>
      <c r="H378" s="11">
        <v>-1</v>
      </c>
      <c r="I378">
        <v>-1</v>
      </c>
      <c r="J378" s="2"/>
      <c r="K378">
        <v>2.62</v>
      </c>
      <c r="L378">
        <v>5.9423863675000002</v>
      </c>
      <c r="M378" s="2"/>
      <c r="N378" s="2"/>
      <c r="O378" s="25">
        <v>0</v>
      </c>
      <c r="P378" s="2">
        <v>-1</v>
      </c>
      <c r="Q378" s="2"/>
      <c r="R378" s="2"/>
      <c r="S378" s="2"/>
      <c r="T378" s="25">
        <v>0</v>
      </c>
      <c r="U378" s="25"/>
      <c r="V378" s="25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P378">
        <v>20</v>
      </c>
      <c r="AQ378" s="23">
        <v>0</v>
      </c>
      <c r="AR378" s="23"/>
      <c r="AS378" s="30">
        <v>1.75</v>
      </c>
      <c r="AT378" s="30">
        <v>2.5</v>
      </c>
      <c r="AU378" s="30">
        <v>0.75</v>
      </c>
      <c r="AV378" s="30">
        <v>0</v>
      </c>
      <c r="AW378" s="30">
        <v>0.35</v>
      </c>
      <c r="AX378" s="30">
        <v>0.5</v>
      </c>
      <c r="AY378" s="30">
        <v>0.15</v>
      </c>
      <c r="AZ378" s="30">
        <v>0</v>
      </c>
      <c r="BA378" s="27">
        <v>0.82</v>
      </c>
      <c r="BB378" s="27">
        <v>3.44</v>
      </c>
      <c r="BC378" s="27">
        <v>2.62</v>
      </c>
      <c r="BD378" s="27">
        <v>2.62</v>
      </c>
    </row>
    <row r="379" spans="1:56" x14ac:dyDescent="0.3">
      <c r="A379" s="2" t="s">
        <v>64</v>
      </c>
      <c r="B379" s="15" t="s">
        <v>798</v>
      </c>
      <c r="C379" s="15"/>
      <c r="D379" s="2"/>
      <c r="E379" s="2"/>
      <c r="F379" s="2">
        <v>3.5</v>
      </c>
      <c r="G379" s="2" t="s">
        <v>310</v>
      </c>
      <c r="H379" s="11">
        <v>-1</v>
      </c>
      <c r="I379">
        <v>-1</v>
      </c>
      <c r="J379" s="2"/>
      <c r="K379">
        <v>2.7124999999999999</v>
      </c>
      <c r="L379">
        <v>6.264025610615688</v>
      </c>
      <c r="M379" s="2"/>
      <c r="N379" s="2"/>
      <c r="O379" s="25">
        <v>0</v>
      </c>
      <c r="P379" s="2">
        <v>-1</v>
      </c>
      <c r="Q379" s="2"/>
      <c r="R379" s="2"/>
      <c r="S379" s="2"/>
      <c r="T379" s="25">
        <v>0</v>
      </c>
      <c r="U379" s="25"/>
      <c r="V379" s="25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P379">
        <v>20</v>
      </c>
      <c r="AQ379" s="23">
        <v>0</v>
      </c>
      <c r="AR379" s="23"/>
      <c r="AS379" s="30">
        <v>1.75</v>
      </c>
      <c r="AT379" s="30">
        <v>2.5</v>
      </c>
      <c r="AU379" s="30">
        <v>0.75</v>
      </c>
      <c r="AV379" s="30">
        <v>0</v>
      </c>
      <c r="AW379" s="30">
        <v>0.35</v>
      </c>
      <c r="AX379" s="30">
        <v>0.5</v>
      </c>
      <c r="AY379" s="30">
        <v>0.15</v>
      </c>
      <c r="AZ379" s="30">
        <v>0</v>
      </c>
      <c r="BA379" s="27">
        <v>1</v>
      </c>
      <c r="BB379" s="27">
        <v>3.44</v>
      </c>
      <c r="BC379" s="27">
        <v>2.44</v>
      </c>
      <c r="BD379" s="27">
        <v>2.7124999999999999</v>
      </c>
    </row>
    <row r="380" spans="1:56" x14ac:dyDescent="0.3">
      <c r="A380" s="2" t="s">
        <v>309</v>
      </c>
      <c r="B380" s="15" t="s">
        <v>857</v>
      </c>
      <c r="C380" s="15"/>
      <c r="D380" s="2"/>
      <c r="E380" s="2"/>
      <c r="F380" s="2">
        <v>3.33</v>
      </c>
      <c r="G380" s="2" t="s">
        <v>310</v>
      </c>
      <c r="H380" s="11">
        <v>-1</v>
      </c>
      <c r="I380">
        <v>-1</v>
      </c>
      <c r="J380" s="2"/>
      <c r="K380">
        <v>2.8474074074074069</v>
      </c>
      <c r="L380">
        <v>6.6632481018297778</v>
      </c>
      <c r="M380" s="2"/>
      <c r="N380" s="2"/>
      <c r="O380" s="25">
        <v>0</v>
      </c>
      <c r="P380" s="2">
        <v>-1</v>
      </c>
      <c r="Q380" s="2"/>
      <c r="R380" s="2"/>
      <c r="S380" s="2"/>
      <c r="T380" s="25">
        <v>0</v>
      </c>
      <c r="U380" s="25"/>
      <c r="V380" s="25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P380">
        <v>34</v>
      </c>
      <c r="AQ380" s="23">
        <v>0</v>
      </c>
      <c r="AR380" s="23"/>
      <c r="AS380" s="30">
        <v>1.62962962962963</v>
      </c>
      <c r="AT380" s="30">
        <v>2.518518518518519</v>
      </c>
      <c r="AU380" s="30">
        <v>0.88888888888888884</v>
      </c>
      <c r="AV380" s="30">
        <v>0</v>
      </c>
      <c r="AW380" s="30">
        <v>0.32352941176470579</v>
      </c>
      <c r="AX380" s="30">
        <v>0.5</v>
      </c>
      <c r="AY380" s="30">
        <v>0.1764705882352941</v>
      </c>
      <c r="AZ380" s="30">
        <v>0</v>
      </c>
      <c r="BA380" s="27">
        <v>1.6</v>
      </c>
      <c r="BB380" s="27">
        <v>3.44</v>
      </c>
      <c r="BC380" s="27">
        <v>1.84</v>
      </c>
      <c r="BD380" s="27">
        <v>2.8474074074074069</v>
      </c>
    </row>
    <row r="381" spans="1:56" x14ac:dyDescent="0.3">
      <c r="A381" s="2" t="s">
        <v>304</v>
      </c>
      <c r="B381" s="19" t="s">
        <v>977</v>
      </c>
      <c r="C381" s="15"/>
      <c r="D381" s="2"/>
      <c r="E381" s="2"/>
      <c r="F381" s="2">
        <v>3.65</v>
      </c>
      <c r="G381" s="2" t="s">
        <v>311</v>
      </c>
      <c r="H381" s="11">
        <v>-1</v>
      </c>
      <c r="I381">
        <v>-1</v>
      </c>
      <c r="J381" s="2"/>
      <c r="K381">
        <v>2.7106249999999998</v>
      </c>
      <c r="L381">
        <v>6.2658671793656886</v>
      </c>
      <c r="M381" s="2"/>
      <c r="N381" s="2"/>
      <c r="O381" s="25">
        <v>0</v>
      </c>
      <c r="P381" s="2">
        <v>-1</v>
      </c>
      <c r="Q381" s="2"/>
      <c r="R381" s="2"/>
      <c r="S381" s="2"/>
      <c r="T381" s="25">
        <v>0</v>
      </c>
      <c r="U381" s="25"/>
      <c r="V381" s="25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P381">
        <v>20</v>
      </c>
      <c r="AQ381" s="23">
        <v>0</v>
      </c>
      <c r="AR381" s="23"/>
      <c r="AS381" s="30">
        <v>1.76875</v>
      </c>
      <c r="AT381" s="30">
        <v>2.5</v>
      </c>
      <c r="AU381" s="30">
        <v>0.73125000000000007</v>
      </c>
      <c r="AV381" s="30">
        <v>0.26250000000000001</v>
      </c>
      <c r="AW381" s="30">
        <v>0.33610451306413303</v>
      </c>
      <c r="AX381" s="30">
        <v>0.47505938242280282</v>
      </c>
      <c r="AY381" s="30">
        <v>0.13895486935866991</v>
      </c>
      <c r="AZ381" s="30">
        <v>4.9881235154394299E-2</v>
      </c>
      <c r="BA381" s="27">
        <v>1</v>
      </c>
      <c r="BB381" s="27">
        <v>3.44</v>
      </c>
      <c r="BC381" s="27">
        <v>2.44</v>
      </c>
      <c r="BD381" s="27">
        <v>2.7106249999999998</v>
      </c>
    </row>
    <row r="382" spans="1:56" x14ac:dyDescent="0.3">
      <c r="A382" s="2" t="s">
        <v>306</v>
      </c>
      <c r="B382" s="19" t="s">
        <v>978</v>
      </c>
      <c r="C382" s="15"/>
      <c r="D382" s="2"/>
      <c r="E382" s="2"/>
      <c r="F382" s="2">
        <v>3.8</v>
      </c>
      <c r="G382" s="2" t="s">
        <v>311</v>
      </c>
      <c r="H382" s="11">
        <v>-1</v>
      </c>
      <c r="I382">
        <v>-1</v>
      </c>
      <c r="J382" s="2"/>
      <c r="K382">
        <v>2.703125</v>
      </c>
      <c r="L382">
        <v>6.2732334543656876</v>
      </c>
      <c r="M382" s="2"/>
      <c r="N382" s="2"/>
      <c r="O382" s="25">
        <v>0</v>
      </c>
      <c r="P382" s="2">
        <v>-1</v>
      </c>
      <c r="Q382" s="2"/>
      <c r="R382" s="2"/>
      <c r="S382" s="2"/>
      <c r="T382" s="25">
        <v>0</v>
      </c>
      <c r="U382" s="25"/>
      <c r="V382" s="25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P382">
        <v>20</v>
      </c>
      <c r="AQ382" s="23">
        <v>0</v>
      </c>
      <c r="AR382" s="23"/>
      <c r="AS382" s="30">
        <v>1.84375</v>
      </c>
      <c r="AT382" s="30">
        <v>2.5</v>
      </c>
      <c r="AU382" s="30">
        <v>0.65625</v>
      </c>
      <c r="AV382" s="30">
        <v>1.3125</v>
      </c>
      <c r="AW382" s="30">
        <v>0.29207920792079212</v>
      </c>
      <c r="AX382" s="30">
        <v>0.39603960396039611</v>
      </c>
      <c r="AY382" s="30">
        <v>0.103960396039604</v>
      </c>
      <c r="AZ382" s="30">
        <v>0.20792079207920791</v>
      </c>
      <c r="BA382" s="27">
        <v>1</v>
      </c>
      <c r="BB382" s="27">
        <v>3.44</v>
      </c>
      <c r="BC382" s="27">
        <v>2.44</v>
      </c>
      <c r="BD382" s="27">
        <v>2.703125</v>
      </c>
    </row>
    <row r="383" spans="1:56" x14ac:dyDescent="0.3">
      <c r="A383" s="2" t="s">
        <v>46</v>
      </c>
      <c r="B383" s="15" t="s">
        <v>746</v>
      </c>
      <c r="C383" s="15"/>
      <c r="D383" s="2"/>
      <c r="E383" s="2"/>
      <c r="F383" s="2">
        <v>3.34</v>
      </c>
      <c r="G383" s="2" t="s">
        <v>312</v>
      </c>
      <c r="H383" s="11" t="s">
        <v>575</v>
      </c>
      <c r="I383" t="s">
        <v>653</v>
      </c>
      <c r="J383" s="2"/>
      <c r="K383">
        <v>2.669090909090909</v>
      </c>
      <c r="L383">
        <v>5.9831974772727277</v>
      </c>
      <c r="M383" s="2"/>
      <c r="N383" s="2"/>
      <c r="O383" s="25">
        <v>2</v>
      </c>
      <c r="P383" s="2"/>
      <c r="Q383" s="2"/>
      <c r="R383" s="2"/>
      <c r="S383" s="2"/>
      <c r="T383" s="25">
        <v>7.41544296</v>
      </c>
      <c r="U383" s="25">
        <v>7.4154429599999991</v>
      </c>
      <c r="V383" s="25">
        <v>7.41544296</v>
      </c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P383">
        <v>14</v>
      </c>
      <c r="AQ383" s="23">
        <v>288.33429290182369</v>
      </c>
      <c r="AR383" s="23">
        <v>9.7109503410799117E-2</v>
      </c>
      <c r="AS383" s="30">
        <v>2</v>
      </c>
      <c r="AT383" s="30">
        <v>2.545454545454545</v>
      </c>
      <c r="AU383" s="30">
        <v>0.54545454545454541</v>
      </c>
      <c r="AV383" s="30">
        <v>0</v>
      </c>
      <c r="AW383" s="30">
        <v>0.39285714285714279</v>
      </c>
      <c r="AX383" s="30">
        <v>0.5</v>
      </c>
      <c r="AY383" s="30">
        <v>0.1071428571428571</v>
      </c>
      <c r="AZ383" s="30">
        <v>0</v>
      </c>
      <c r="BA383" s="27">
        <v>1.1000000000000001</v>
      </c>
      <c r="BB383" s="27">
        <v>3.44</v>
      </c>
      <c r="BC383" s="27">
        <v>2.34</v>
      </c>
      <c r="BD383" s="27">
        <v>2.669090909090909</v>
      </c>
    </row>
    <row r="384" spans="1:56" x14ac:dyDescent="0.3">
      <c r="A384" s="2" t="s">
        <v>919</v>
      </c>
      <c r="B384" s="15" t="s">
        <v>746</v>
      </c>
      <c r="C384" s="15"/>
      <c r="D384" s="2" t="s">
        <v>700</v>
      </c>
      <c r="E384" s="2">
        <v>0.22</v>
      </c>
      <c r="F384" s="2">
        <v>3.17</v>
      </c>
      <c r="G384" s="2" t="s">
        <v>312</v>
      </c>
      <c r="H384" s="11" t="s">
        <v>575</v>
      </c>
      <c r="I384" t="s">
        <v>653</v>
      </c>
      <c r="J384" s="2"/>
      <c r="K384">
        <v>2.669090909090909</v>
      </c>
      <c r="L384">
        <v>5.9831974772727277</v>
      </c>
      <c r="M384" s="2"/>
      <c r="N384" s="2"/>
      <c r="O384" s="25">
        <v>2</v>
      </c>
      <c r="P384" s="2"/>
      <c r="Q384" s="2"/>
      <c r="R384" s="2"/>
      <c r="S384" s="2"/>
      <c r="T384" s="25">
        <v>7.41544296</v>
      </c>
      <c r="U384" s="25">
        <v>7.4154429599999991</v>
      </c>
      <c r="V384" s="25">
        <v>7.41544296</v>
      </c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P384">
        <v>14</v>
      </c>
      <c r="AQ384" s="23">
        <v>288.33429290182369</v>
      </c>
      <c r="AR384" s="23">
        <v>9.7109503410799117E-2</v>
      </c>
      <c r="AS384" s="30">
        <v>2</v>
      </c>
      <c r="AT384" s="30">
        <v>2.545454545454545</v>
      </c>
      <c r="AU384" s="30">
        <v>0.54545454545454541</v>
      </c>
      <c r="AV384" s="30">
        <v>0</v>
      </c>
      <c r="AW384" s="30">
        <v>0.39285714285714279</v>
      </c>
      <c r="AX384" s="30">
        <v>0.5</v>
      </c>
      <c r="AY384" s="30">
        <v>0.1071428571428571</v>
      </c>
      <c r="AZ384" s="30">
        <v>0</v>
      </c>
      <c r="BA384" s="27">
        <v>1.1000000000000001</v>
      </c>
      <c r="BB384" s="27">
        <v>3.44</v>
      </c>
      <c r="BC384" s="27">
        <v>2.34</v>
      </c>
      <c r="BD384" s="27">
        <v>2.669090909090909</v>
      </c>
    </row>
    <row r="385" spans="1:56" x14ac:dyDescent="0.3">
      <c r="A385" s="2" t="s">
        <v>313</v>
      </c>
      <c r="B385" s="15" t="s">
        <v>858</v>
      </c>
      <c r="C385" s="15"/>
      <c r="D385" s="2"/>
      <c r="E385" s="2"/>
      <c r="F385" s="2">
        <v>3.44</v>
      </c>
      <c r="G385" s="2" t="s">
        <v>314</v>
      </c>
      <c r="H385" s="11" t="s">
        <v>625</v>
      </c>
      <c r="I385" t="s">
        <v>696</v>
      </c>
      <c r="J385" s="2"/>
      <c r="K385">
        <v>2.6074999999999999</v>
      </c>
      <c r="L385">
        <v>5.9852253687500001</v>
      </c>
      <c r="M385" s="2"/>
      <c r="N385" s="2"/>
      <c r="O385" s="25">
        <v>1</v>
      </c>
      <c r="P385" s="2"/>
      <c r="Q385" s="2"/>
      <c r="R385" s="2"/>
      <c r="S385" s="2"/>
      <c r="T385" s="25">
        <v>3.9408639999999999</v>
      </c>
      <c r="U385" s="25">
        <v>3.9455239999999989</v>
      </c>
      <c r="V385" s="25">
        <v>15.25730117</v>
      </c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P385">
        <v>20</v>
      </c>
      <c r="AQ385" s="23">
        <v>235.24089263777751</v>
      </c>
      <c r="AR385" s="23">
        <v>8.5019231884976218E-2</v>
      </c>
      <c r="AS385" s="30">
        <v>1.9375</v>
      </c>
      <c r="AT385" s="30">
        <v>2.5</v>
      </c>
      <c r="AU385" s="30">
        <v>0.5625</v>
      </c>
      <c r="AV385" s="30">
        <v>2.625</v>
      </c>
      <c r="AW385" s="30">
        <v>0.25409836065573771</v>
      </c>
      <c r="AX385" s="30">
        <v>0.32786885245901642</v>
      </c>
      <c r="AY385" s="30">
        <v>7.3770491803278687E-2</v>
      </c>
      <c r="AZ385" s="30">
        <v>0.34426229508196721</v>
      </c>
      <c r="BA385" s="27">
        <v>0.82</v>
      </c>
      <c r="BB385" s="27">
        <v>3.44</v>
      </c>
      <c r="BC385" s="27">
        <v>2.62</v>
      </c>
      <c r="BD385" s="27">
        <v>2.6074999999999999</v>
      </c>
    </row>
    <row r="386" spans="1:56" x14ac:dyDescent="0.3">
      <c r="A386" s="2" t="s">
        <v>64</v>
      </c>
      <c r="B386" s="15" t="s">
        <v>798</v>
      </c>
      <c r="C386" s="15"/>
      <c r="D386" s="2"/>
      <c r="E386" s="2"/>
      <c r="F386" s="2">
        <v>3.4</v>
      </c>
      <c r="G386" s="2" t="s">
        <v>315</v>
      </c>
      <c r="H386" s="11">
        <v>-1</v>
      </c>
      <c r="I386">
        <v>-1</v>
      </c>
      <c r="J386" s="2"/>
      <c r="K386">
        <v>2.7124999999999999</v>
      </c>
      <c r="L386">
        <v>6.264025610615688</v>
      </c>
      <c r="M386" s="2"/>
      <c r="N386" s="2"/>
      <c r="O386" s="25">
        <v>0</v>
      </c>
      <c r="P386" s="2">
        <v>3.93</v>
      </c>
      <c r="Q386" s="2">
        <v>3.93</v>
      </c>
      <c r="R386" s="2">
        <v>15.3</v>
      </c>
      <c r="S386" s="2"/>
      <c r="T386" s="25">
        <v>0</v>
      </c>
      <c r="U386" s="25"/>
      <c r="V386" s="25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P386">
        <v>20</v>
      </c>
      <c r="AQ386" s="23">
        <v>0</v>
      </c>
      <c r="AR386" s="23"/>
      <c r="AS386" s="30">
        <v>1.75</v>
      </c>
      <c r="AT386" s="30">
        <v>2.5</v>
      </c>
      <c r="AU386" s="30">
        <v>0.75</v>
      </c>
      <c r="AV386" s="30">
        <v>0</v>
      </c>
      <c r="AW386" s="30">
        <v>0.35</v>
      </c>
      <c r="AX386" s="30">
        <v>0.5</v>
      </c>
      <c r="AY386" s="30">
        <v>0.15</v>
      </c>
      <c r="AZ386" s="30">
        <v>0</v>
      </c>
      <c r="BA386" s="27">
        <v>1</v>
      </c>
      <c r="BB386" s="27">
        <v>3.44</v>
      </c>
      <c r="BC386" s="27">
        <v>2.44</v>
      </c>
      <c r="BD386" s="27">
        <v>2.7124999999999999</v>
      </c>
    </row>
    <row r="387" spans="1:56" x14ac:dyDescent="0.3">
      <c r="A387" s="2" t="s">
        <v>64</v>
      </c>
      <c r="B387" s="15" t="s">
        <v>798</v>
      </c>
      <c r="C387" s="15"/>
      <c r="D387" s="2" t="s">
        <v>251</v>
      </c>
      <c r="E387" s="2">
        <v>0.7</v>
      </c>
      <c r="F387" s="2">
        <v>2.15</v>
      </c>
      <c r="G387" s="2" t="s">
        <v>315</v>
      </c>
      <c r="H387" s="11">
        <v>-1</v>
      </c>
      <c r="I387">
        <v>-1</v>
      </c>
      <c r="J387" s="2"/>
      <c r="K387">
        <v>2.7124999999999999</v>
      </c>
      <c r="L387">
        <v>6.264025610615688</v>
      </c>
      <c r="M387" s="2"/>
      <c r="N387" s="2"/>
      <c r="O387" s="25">
        <v>0</v>
      </c>
      <c r="P387" s="2">
        <v>-1</v>
      </c>
      <c r="Q387" s="2"/>
      <c r="R387" s="2"/>
      <c r="S387" s="2"/>
      <c r="T387" s="25">
        <v>0</v>
      </c>
      <c r="U387" s="25"/>
      <c r="V387" s="25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P387">
        <v>20</v>
      </c>
      <c r="AQ387" s="23">
        <v>0</v>
      </c>
      <c r="AR387" s="23"/>
      <c r="AS387" s="30">
        <v>1.75</v>
      </c>
      <c r="AT387" s="30">
        <v>2.5</v>
      </c>
      <c r="AU387" s="30">
        <v>0.75</v>
      </c>
      <c r="AV387" s="30">
        <v>0</v>
      </c>
      <c r="AW387" s="30">
        <v>0.35</v>
      </c>
      <c r="AX387" s="30">
        <v>0.5</v>
      </c>
      <c r="AY387" s="30">
        <v>0.15</v>
      </c>
      <c r="AZ387" s="30">
        <v>0</v>
      </c>
      <c r="BA387" s="27">
        <v>1</v>
      </c>
      <c r="BB387" s="27">
        <v>3.44</v>
      </c>
      <c r="BC387" s="27">
        <v>2.44</v>
      </c>
      <c r="BD387" s="27">
        <v>2.7124999999999999</v>
      </c>
    </row>
    <row r="388" spans="1:56" x14ac:dyDescent="0.3">
      <c r="A388" s="2" t="s">
        <v>316</v>
      </c>
      <c r="B388" s="15" t="s">
        <v>859</v>
      </c>
      <c r="C388" s="15"/>
      <c r="D388" s="2"/>
      <c r="E388" s="2"/>
      <c r="F388" s="2">
        <v>3.54</v>
      </c>
      <c r="G388" s="2" t="s">
        <v>317</v>
      </c>
      <c r="H388" s="11">
        <v>-1</v>
      </c>
      <c r="I388">
        <v>-1</v>
      </c>
      <c r="J388" s="2"/>
      <c r="K388">
        <v>2.5918749999999999</v>
      </c>
      <c r="L388">
        <v>5.9214935367946877</v>
      </c>
      <c r="M388" s="2"/>
      <c r="N388" s="2"/>
      <c r="O388" s="25">
        <v>0</v>
      </c>
      <c r="P388" s="2">
        <v>3.9647999999999999</v>
      </c>
      <c r="Q388" s="2">
        <v>3.9647999999999999</v>
      </c>
      <c r="R388" s="2">
        <v>15.7392</v>
      </c>
      <c r="S388" s="2" t="s">
        <v>449</v>
      </c>
      <c r="T388" s="25">
        <v>0</v>
      </c>
      <c r="U388" s="25"/>
      <c r="V388" s="25"/>
      <c r="W388" s="2"/>
      <c r="X388" s="2">
        <v>1</v>
      </c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P388">
        <v>20</v>
      </c>
      <c r="AQ388" s="23">
        <v>0</v>
      </c>
      <c r="AR388" s="23"/>
      <c r="AS388" s="30">
        <v>1.9375</v>
      </c>
      <c r="AT388" s="30">
        <v>2.5</v>
      </c>
      <c r="AU388" s="30">
        <v>0.5625</v>
      </c>
      <c r="AV388" s="30">
        <v>2.625</v>
      </c>
      <c r="AW388" s="30">
        <v>0.25409836065573771</v>
      </c>
      <c r="AX388" s="30">
        <v>0.32786885245901642</v>
      </c>
      <c r="AY388" s="30">
        <v>7.3770491803278687E-2</v>
      </c>
      <c r="AZ388" s="30">
        <v>0.34426229508196721</v>
      </c>
      <c r="BA388" s="27">
        <v>0.79</v>
      </c>
      <c r="BB388" s="27">
        <v>3.44</v>
      </c>
      <c r="BC388" s="27">
        <v>2.65</v>
      </c>
      <c r="BD388" s="27">
        <v>2.5918749999999999</v>
      </c>
    </row>
    <row r="389" spans="1:56" x14ac:dyDescent="0.3">
      <c r="A389" s="2" t="s">
        <v>318</v>
      </c>
      <c r="B389" s="15" t="s">
        <v>744</v>
      </c>
      <c r="C389" s="15"/>
      <c r="D389" s="2"/>
      <c r="E389" s="2"/>
      <c r="F389" s="2">
        <v>3.5</v>
      </c>
      <c r="G389" s="2" t="s">
        <v>319</v>
      </c>
      <c r="H389" s="11" t="s">
        <v>573</v>
      </c>
      <c r="I389">
        <v>-1</v>
      </c>
      <c r="J389" s="2"/>
      <c r="K389">
        <v>2.521176470588236</v>
      </c>
      <c r="L389">
        <v>5.6898745917647062</v>
      </c>
      <c r="M389" s="2"/>
      <c r="N389" s="2"/>
      <c r="O389" s="25">
        <v>1</v>
      </c>
      <c r="P389" s="2"/>
      <c r="Q389" s="2"/>
      <c r="R389" s="2"/>
      <c r="S389" s="2"/>
      <c r="T389" s="25">
        <v>15.28115725</v>
      </c>
      <c r="U389" s="25">
        <v>15.28115725</v>
      </c>
      <c r="V389" s="25">
        <v>15.28115725</v>
      </c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P389">
        <v>20</v>
      </c>
      <c r="AQ389" s="23">
        <v>229.90248606119221</v>
      </c>
      <c r="AR389" s="23">
        <v>8.6993404650164072E-2</v>
      </c>
      <c r="AS389" s="30">
        <v>1.882352941176471</v>
      </c>
      <c r="AT389" s="30">
        <v>2.3529411764705879</v>
      </c>
      <c r="AU389" s="30">
        <v>0.47058823529411759</v>
      </c>
      <c r="AV389" s="30">
        <v>0</v>
      </c>
      <c r="AW389" s="30">
        <v>0.4</v>
      </c>
      <c r="AX389" s="30">
        <v>0.5</v>
      </c>
      <c r="AY389" s="30">
        <v>9.9999999999999992E-2</v>
      </c>
      <c r="AZ389" s="30">
        <v>0</v>
      </c>
      <c r="BA389" s="27">
        <v>0.82</v>
      </c>
      <c r="BB389" s="27">
        <v>3.44</v>
      </c>
      <c r="BC389" s="27">
        <v>2.62</v>
      </c>
      <c r="BD389" s="27">
        <v>2.5211764705882351</v>
      </c>
    </row>
    <row r="390" spans="1:56" x14ac:dyDescent="0.3">
      <c r="A390" s="2" t="s">
        <v>44</v>
      </c>
      <c r="B390" s="15" t="s">
        <v>744</v>
      </c>
      <c r="C390" s="15"/>
      <c r="D390" s="2" t="s">
        <v>251</v>
      </c>
      <c r="E390" s="2" t="s">
        <v>1096</v>
      </c>
      <c r="F390" s="2">
        <v>2.2599999999999998</v>
      </c>
      <c r="G390" s="2" t="s">
        <v>319</v>
      </c>
      <c r="H390" s="11" t="s">
        <v>573</v>
      </c>
      <c r="I390">
        <v>-1</v>
      </c>
      <c r="J390" s="2"/>
      <c r="K390">
        <v>2.521176470588236</v>
      </c>
      <c r="L390">
        <v>5.6898745917647062</v>
      </c>
      <c r="M390" s="2"/>
      <c r="N390" s="2"/>
      <c r="O390" s="25">
        <v>1</v>
      </c>
      <c r="P390" s="2"/>
      <c r="Q390" s="2"/>
      <c r="R390" s="2"/>
      <c r="S390" s="2"/>
      <c r="T390" s="25">
        <v>15.28115725</v>
      </c>
      <c r="U390" s="25">
        <v>15.28115725</v>
      </c>
      <c r="V390" s="25">
        <v>15.28115725</v>
      </c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P390">
        <v>20</v>
      </c>
      <c r="AQ390" s="23">
        <v>229.90248606119221</v>
      </c>
      <c r="AR390" s="23">
        <v>8.6993404650164072E-2</v>
      </c>
      <c r="AS390" s="30">
        <v>1.882352941176471</v>
      </c>
      <c r="AT390" s="30">
        <v>2.3529411764705879</v>
      </c>
      <c r="AU390" s="30">
        <v>0.47058823529411759</v>
      </c>
      <c r="AV390" s="30">
        <v>0</v>
      </c>
      <c r="AW390" s="30">
        <v>0.4</v>
      </c>
      <c r="AX390" s="30">
        <v>0.5</v>
      </c>
      <c r="AY390" s="30">
        <v>9.9999999999999992E-2</v>
      </c>
      <c r="AZ390" s="30">
        <v>0</v>
      </c>
      <c r="BA390" s="27">
        <v>0.82</v>
      </c>
      <c r="BB390" s="27">
        <v>3.44</v>
      </c>
      <c r="BC390" s="27">
        <v>2.62</v>
      </c>
      <c r="BD390" s="27">
        <v>2.5211764705882351</v>
      </c>
    </row>
    <row r="391" spans="1:56" ht="15" x14ac:dyDescent="0.35">
      <c r="A391" s="2" t="s">
        <v>70</v>
      </c>
      <c r="B391" s="15" t="s">
        <v>762</v>
      </c>
      <c r="C391" s="15"/>
      <c r="D391" s="2"/>
      <c r="E391" s="2"/>
      <c r="F391" s="2">
        <v>2.82</v>
      </c>
      <c r="G391" s="8" t="s">
        <v>320</v>
      </c>
      <c r="H391" s="11" t="s">
        <v>584</v>
      </c>
      <c r="I391" t="s">
        <v>662</v>
      </c>
      <c r="J391" s="8"/>
      <c r="K391">
        <v>3.0044444444444438</v>
      </c>
      <c r="L391">
        <v>6.4228342255555546</v>
      </c>
      <c r="M391" s="8"/>
      <c r="N391" s="8"/>
      <c r="O391" s="25">
        <v>2</v>
      </c>
      <c r="P391" s="2"/>
      <c r="Q391" s="2"/>
      <c r="R391" s="2"/>
      <c r="S391" s="2"/>
      <c r="T391" s="25">
        <v>8.3195821399999996</v>
      </c>
      <c r="U391" s="25">
        <v>8.3195821399999996</v>
      </c>
      <c r="V391" s="25">
        <v>8.2425581700000006</v>
      </c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P391">
        <v>12</v>
      </c>
      <c r="AQ391" s="23">
        <v>248.80917443900231</v>
      </c>
      <c r="AR391" s="23">
        <v>9.6459465588893734E-2</v>
      </c>
      <c r="AS391" s="30">
        <v>2</v>
      </c>
      <c r="AT391" s="30">
        <v>3.333333333333333</v>
      </c>
      <c r="AU391" s="30">
        <v>2.666666666666667</v>
      </c>
      <c r="AV391" s="30">
        <v>4.666666666666667</v>
      </c>
      <c r="AW391" s="30">
        <v>0.15789473684210531</v>
      </c>
      <c r="AX391" s="30">
        <v>0.26315789473684209</v>
      </c>
      <c r="AY391" s="30">
        <v>0.2105263157894737</v>
      </c>
      <c r="AZ391" s="30">
        <v>0.36842105263157898</v>
      </c>
      <c r="BA391" s="27">
        <v>2.02</v>
      </c>
      <c r="BB391" s="27">
        <v>3.44</v>
      </c>
      <c r="BC391" s="27">
        <v>1.42</v>
      </c>
      <c r="BD391" s="27">
        <v>3.0044444444444438</v>
      </c>
    </row>
    <row r="392" spans="1:56" x14ac:dyDescent="0.3">
      <c r="A392" s="2" t="s">
        <v>321</v>
      </c>
      <c r="B392" s="19" t="s">
        <v>979</v>
      </c>
      <c r="C392" s="15"/>
      <c r="D392" s="2"/>
      <c r="E392" s="2"/>
      <c r="F392" s="2">
        <v>3.6</v>
      </c>
      <c r="G392" s="2" t="s">
        <v>322</v>
      </c>
      <c r="H392" s="11">
        <v>-1</v>
      </c>
      <c r="I392">
        <v>-1</v>
      </c>
      <c r="J392" s="2"/>
      <c r="K392">
        <v>2.6319230769230768</v>
      </c>
      <c r="L392">
        <v>5.8365582503752389</v>
      </c>
      <c r="M392" s="2"/>
      <c r="N392" s="2"/>
      <c r="O392" s="25">
        <v>0</v>
      </c>
      <c r="P392" s="2"/>
      <c r="Q392" s="2"/>
      <c r="R392" s="2"/>
      <c r="S392" s="2"/>
      <c r="T392" s="25">
        <v>0</v>
      </c>
      <c r="U392" s="25"/>
      <c r="V392" s="25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P392">
        <v>8</v>
      </c>
      <c r="AQ392" s="23">
        <v>0</v>
      </c>
      <c r="AR392" s="23"/>
      <c r="AS392" s="30">
        <v>1.8969230769230769</v>
      </c>
      <c r="AT392" s="30">
        <v>2.4615384615384621</v>
      </c>
      <c r="AU392" s="30">
        <v>0.56307692307692314</v>
      </c>
      <c r="AV392" s="30">
        <v>0</v>
      </c>
      <c r="AW392" s="30">
        <v>0.38543294779618631</v>
      </c>
      <c r="AX392" s="30">
        <v>0.50015629884338852</v>
      </c>
      <c r="AY392" s="30">
        <v>0.1144107533604251</v>
      </c>
      <c r="AZ392" s="30">
        <v>0</v>
      </c>
      <c r="BA392" s="27">
        <v>0.79</v>
      </c>
      <c r="BB392" s="27">
        <v>3.44</v>
      </c>
      <c r="BC392" s="27">
        <v>2.65</v>
      </c>
      <c r="BD392" s="27">
        <v>2.6319230769230768</v>
      </c>
    </row>
    <row r="393" spans="1:56" x14ac:dyDescent="0.3">
      <c r="A393" s="2" t="s">
        <v>323</v>
      </c>
      <c r="B393" s="15" t="s">
        <v>860</v>
      </c>
      <c r="C393" s="15"/>
      <c r="D393" s="2"/>
      <c r="E393" s="2"/>
      <c r="F393" s="2">
        <v>3.45</v>
      </c>
      <c r="G393" s="2" t="s">
        <v>324</v>
      </c>
      <c r="H393" s="11">
        <v>-1</v>
      </c>
      <c r="I393">
        <v>-1</v>
      </c>
      <c r="J393" s="2"/>
      <c r="K393">
        <v>2.657142857142857</v>
      </c>
      <c r="L393">
        <v>6.2648417856930001</v>
      </c>
      <c r="M393" s="2"/>
      <c r="N393" s="2"/>
      <c r="O393" s="25">
        <v>0</v>
      </c>
      <c r="P393" s="2"/>
      <c r="Q393" s="2"/>
      <c r="R393" s="2"/>
      <c r="S393" s="2"/>
      <c r="T393" s="25">
        <v>0</v>
      </c>
      <c r="U393" s="25"/>
      <c r="V393" s="25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P393">
        <v>8</v>
      </c>
      <c r="AQ393" s="23">
        <v>0</v>
      </c>
      <c r="AR393" s="23"/>
      <c r="AS393" s="30">
        <v>1.857142857142857</v>
      </c>
      <c r="AT393" s="30">
        <v>2.285714285714286</v>
      </c>
      <c r="AU393" s="30">
        <v>0.42857142857142849</v>
      </c>
      <c r="AV393" s="30">
        <v>0</v>
      </c>
      <c r="AW393" s="30">
        <v>0.40625000000000011</v>
      </c>
      <c r="AX393" s="30">
        <v>0.5</v>
      </c>
      <c r="AY393" s="30">
        <v>9.375E-2</v>
      </c>
      <c r="AZ393" s="30">
        <v>0</v>
      </c>
      <c r="BA393" s="27">
        <v>1.1000000000000001</v>
      </c>
      <c r="BB393" s="27">
        <v>3.44</v>
      </c>
      <c r="BC393" s="27">
        <v>2.34</v>
      </c>
      <c r="BD393" s="27">
        <v>2.657142857142857</v>
      </c>
    </row>
    <row r="394" spans="1:56" x14ac:dyDescent="0.3">
      <c r="A394" s="2" t="s">
        <v>325</v>
      </c>
      <c r="B394" s="20" t="s">
        <v>1023</v>
      </c>
      <c r="C394" s="15"/>
      <c r="D394" s="2"/>
      <c r="E394" s="2"/>
      <c r="F394" s="2">
        <v>3.58</v>
      </c>
      <c r="G394" s="2" t="s">
        <v>324</v>
      </c>
      <c r="H394" s="11">
        <v>-1</v>
      </c>
      <c r="I394">
        <v>-1</v>
      </c>
      <c r="J394" s="2"/>
      <c r="K394">
        <v>2.5135714285714279</v>
      </c>
      <c r="L394">
        <v>6.6592671289361416</v>
      </c>
      <c r="M394" s="2"/>
      <c r="N394" s="2"/>
      <c r="O394" s="25">
        <v>0</v>
      </c>
      <c r="P394" s="2"/>
      <c r="Q394" s="2"/>
      <c r="R394" s="2"/>
      <c r="S394" s="2"/>
      <c r="T394" s="25">
        <v>0</v>
      </c>
      <c r="U394" s="25"/>
      <c r="V394" s="25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P394">
        <v>8</v>
      </c>
      <c r="AQ394" s="23">
        <v>0</v>
      </c>
      <c r="AR394" s="23"/>
      <c r="AS394" s="30">
        <v>1.571428571428571</v>
      </c>
      <c r="AT394" s="30">
        <v>1.5</v>
      </c>
      <c r="AU394" s="30">
        <v>0.2142857142857143</v>
      </c>
      <c r="AV394" s="30">
        <v>0</v>
      </c>
      <c r="AW394" s="30">
        <v>0.47826086956521741</v>
      </c>
      <c r="AX394" s="30">
        <v>0.45652173913043481</v>
      </c>
      <c r="AY394" s="30">
        <v>6.5217391304347824E-2</v>
      </c>
      <c r="AZ394" s="30">
        <v>0</v>
      </c>
      <c r="BA394" s="27">
        <v>1.1000000000000001</v>
      </c>
      <c r="BB394" s="27">
        <v>3.44</v>
      </c>
      <c r="BC394" s="27">
        <v>2.34</v>
      </c>
      <c r="BD394" s="27">
        <v>2.5135714285714279</v>
      </c>
    </row>
    <row r="395" spans="1:56" x14ac:dyDescent="0.3">
      <c r="A395" s="2" t="s">
        <v>326</v>
      </c>
      <c r="B395" s="20" t="s">
        <v>1024</v>
      </c>
      <c r="C395" s="15"/>
      <c r="D395" s="2"/>
      <c r="E395" s="2"/>
      <c r="F395" s="2">
        <v>3.48</v>
      </c>
      <c r="G395" s="2" t="s">
        <v>324</v>
      </c>
      <c r="H395" s="11">
        <v>-1</v>
      </c>
      <c r="I395">
        <v>-1</v>
      </c>
      <c r="J395" s="2"/>
      <c r="K395">
        <v>2.4788235294117649</v>
      </c>
      <c r="L395">
        <v>6.6967043065181171</v>
      </c>
      <c r="M395" s="2"/>
      <c r="N395" s="2"/>
      <c r="O395" s="25">
        <v>0</v>
      </c>
      <c r="P395" s="2"/>
      <c r="Q395" s="2"/>
      <c r="R395" s="2"/>
      <c r="S395" s="2"/>
      <c r="T395" s="25">
        <v>0</v>
      </c>
      <c r="U395" s="25"/>
      <c r="V395" s="25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P395">
        <v>8</v>
      </c>
      <c r="AQ395" s="23">
        <v>0</v>
      </c>
      <c r="AR395" s="23"/>
      <c r="AS395" s="30">
        <v>1.529411764705882</v>
      </c>
      <c r="AT395" s="30">
        <v>1.3529411764705881</v>
      </c>
      <c r="AU395" s="30">
        <v>0.1764705882352941</v>
      </c>
      <c r="AV395" s="30">
        <v>0</v>
      </c>
      <c r="AW395" s="30">
        <v>0.5</v>
      </c>
      <c r="AX395" s="30">
        <v>0.44230769230769229</v>
      </c>
      <c r="AY395" s="30">
        <v>5.7692307692307702E-2</v>
      </c>
      <c r="AZ395" s="30">
        <v>0</v>
      </c>
      <c r="BA395" s="27">
        <v>1.1000000000000001</v>
      </c>
      <c r="BB395" s="27">
        <v>3.44</v>
      </c>
      <c r="BC395" s="27">
        <v>2.34</v>
      </c>
      <c r="BD395" s="27">
        <v>2.4788235294117649</v>
      </c>
    </row>
    <row r="396" spans="1:56" x14ac:dyDescent="0.3">
      <c r="A396" s="2" t="s">
        <v>327</v>
      </c>
      <c r="B396" s="20" t="s">
        <v>1025</v>
      </c>
      <c r="C396" s="15"/>
      <c r="D396" s="2"/>
      <c r="E396" s="2"/>
      <c r="F396" s="2">
        <v>3.5</v>
      </c>
      <c r="G396" s="2" t="s">
        <v>324</v>
      </c>
      <c r="H396" s="11">
        <v>-1</v>
      </c>
      <c r="I396">
        <v>-1</v>
      </c>
      <c r="J396" s="2"/>
      <c r="K396">
        <v>2.4544999999999999</v>
      </c>
      <c r="L396">
        <v>6.7229103308255</v>
      </c>
      <c r="M396" s="2"/>
      <c r="N396" s="2"/>
      <c r="O396" s="25">
        <v>0</v>
      </c>
      <c r="P396" s="2"/>
      <c r="Q396" s="2"/>
      <c r="R396" s="2"/>
      <c r="S396" s="2"/>
      <c r="T396" s="25">
        <v>0</v>
      </c>
      <c r="U396" s="25"/>
      <c r="V396" s="25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P396">
        <v>8</v>
      </c>
      <c r="AQ396" s="23">
        <v>0</v>
      </c>
      <c r="AR396" s="23"/>
      <c r="AS396" s="30">
        <v>1.5</v>
      </c>
      <c r="AT396" s="30">
        <v>1.25</v>
      </c>
      <c r="AU396" s="30">
        <v>0.15</v>
      </c>
      <c r="AV396" s="30">
        <v>0</v>
      </c>
      <c r="AW396" s="30">
        <v>0.51724137931034486</v>
      </c>
      <c r="AX396" s="30">
        <v>0.43103448275862072</v>
      </c>
      <c r="AY396" s="30">
        <v>5.1724137931034482E-2</v>
      </c>
      <c r="AZ396" s="30">
        <v>0</v>
      </c>
      <c r="BA396" s="27">
        <v>1.1000000000000001</v>
      </c>
      <c r="BB396" s="27">
        <v>3.44</v>
      </c>
      <c r="BC396" s="27">
        <v>2.34</v>
      </c>
      <c r="BD396" s="27">
        <v>2.4544999999999999</v>
      </c>
    </row>
    <row r="397" spans="1:56" x14ac:dyDescent="0.3">
      <c r="A397" s="2" t="s">
        <v>328</v>
      </c>
      <c r="B397" s="20" t="s">
        <v>1026</v>
      </c>
      <c r="C397" s="15"/>
      <c r="D397" s="2"/>
      <c r="E397" s="2"/>
      <c r="F397" s="2">
        <v>3.61</v>
      </c>
      <c r="G397" s="2" t="s">
        <v>324</v>
      </c>
      <c r="H397" s="11">
        <v>-1</v>
      </c>
      <c r="I397">
        <v>-1</v>
      </c>
      <c r="J397" s="2"/>
      <c r="K397">
        <v>2.436521739130435</v>
      </c>
      <c r="L397">
        <v>6.7422800009657378</v>
      </c>
      <c r="M397" s="2"/>
      <c r="N397" s="2"/>
      <c r="O397" s="25">
        <v>0</v>
      </c>
      <c r="P397" s="2"/>
      <c r="Q397" s="2"/>
      <c r="R397" s="2"/>
      <c r="S397" s="2"/>
      <c r="T397" s="25">
        <v>0</v>
      </c>
      <c r="U397" s="25"/>
      <c r="V397" s="25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P397">
        <v>8</v>
      </c>
      <c r="AQ397" s="23">
        <v>0</v>
      </c>
      <c r="AR397" s="23"/>
      <c r="AS397" s="30">
        <v>1.4782608695652171</v>
      </c>
      <c r="AT397" s="30">
        <v>1.173913043478261</v>
      </c>
      <c r="AU397" s="30">
        <v>0.13043478260869559</v>
      </c>
      <c r="AV397" s="30">
        <v>0</v>
      </c>
      <c r="AW397" s="30">
        <v>0.53125</v>
      </c>
      <c r="AX397" s="30">
        <v>0.42187500000000011</v>
      </c>
      <c r="AY397" s="30">
        <v>4.6875E-2</v>
      </c>
      <c r="AZ397" s="30">
        <v>0</v>
      </c>
      <c r="BA397" s="27">
        <v>1.1000000000000001</v>
      </c>
      <c r="BB397" s="27">
        <v>3.44</v>
      </c>
      <c r="BC397" s="27">
        <v>2.34</v>
      </c>
      <c r="BD397" s="27">
        <v>2.436521739130435</v>
      </c>
    </row>
    <row r="398" spans="1:56" x14ac:dyDescent="0.3">
      <c r="A398" s="2" t="s">
        <v>329</v>
      </c>
      <c r="B398" s="20" t="s">
        <v>1028</v>
      </c>
      <c r="C398" s="15"/>
      <c r="D398" s="2"/>
      <c r="E398" s="2"/>
      <c r="F398" s="2">
        <v>3.47</v>
      </c>
      <c r="G398" s="2" t="s">
        <v>324</v>
      </c>
      <c r="H398" s="11">
        <v>-1</v>
      </c>
      <c r="I398">
        <v>-1</v>
      </c>
      <c r="J398" s="2"/>
      <c r="K398">
        <v>2.4117241379310341</v>
      </c>
      <c r="L398">
        <v>6.7689967873660688</v>
      </c>
      <c r="M398" s="2"/>
      <c r="N398" s="2"/>
      <c r="O398" s="25">
        <v>0</v>
      </c>
      <c r="P398" s="2"/>
      <c r="Q398" s="2"/>
      <c r="R398" s="2"/>
      <c r="S398" s="2"/>
      <c r="T398" s="25">
        <v>0</v>
      </c>
      <c r="U398" s="25"/>
      <c r="V398" s="25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P398">
        <v>8</v>
      </c>
      <c r="AQ398" s="23">
        <v>0</v>
      </c>
      <c r="AR398" s="23"/>
      <c r="AS398" s="30">
        <v>1.448275862068966</v>
      </c>
      <c r="AT398" s="30">
        <v>1.068965517241379</v>
      </c>
      <c r="AU398" s="30">
        <v>0.10344827586206901</v>
      </c>
      <c r="AV398" s="30">
        <v>0</v>
      </c>
      <c r="AW398" s="30">
        <v>0.55263157894736847</v>
      </c>
      <c r="AX398" s="30">
        <v>0.40789473684210531</v>
      </c>
      <c r="AY398" s="30">
        <v>3.9473684210526307E-2</v>
      </c>
      <c r="AZ398" s="30">
        <v>0</v>
      </c>
      <c r="BA398" s="27">
        <v>1.1000000000000001</v>
      </c>
      <c r="BB398" s="27">
        <v>3.44</v>
      </c>
      <c r="BC398" s="27">
        <v>2.34</v>
      </c>
      <c r="BD398" s="27">
        <v>2.411724137931035</v>
      </c>
    </row>
    <row r="399" spans="1:56" x14ac:dyDescent="0.3">
      <c r="A399" s="2" t="s">
        <v>330</v>
      </c>
      <c r="B399" s="20" t="s">
        <v>1027</v>
      </c>
      <c r="C399" s="15"/>
      <c r="D399" s="2"/>
      <c r="E399" s="2"/>
      <c r="F399" s="2">
        <v>3.49</v>
      </c>
      <c r="G399" s="2" t="s">
        <v>324</v>
      </c>
      <c r="H399" s="11">
        <v>-1</v>
      </c>
      <c r="I399">
        <v>-1</v>
      </c>
      <c r="J399" s="2"/>
      <c r="K399">
        <v>2.395428571428571</v>
      </c>
      <c r="L399">
        <v>6.7865535327148558</v>
      </c>
      <c r="M399" s="2"/>
      <c r="N399" s="2"/>
      <c r="O399" s="25">
        <v>0</v>
      </c>
      <c r="P399" s="2"/>
      <c r="Q399" s="2"/>
      <c r="R399" s="2"/>
      <c r="S399" s="2"/>
      <c r="T399" s="25">
        <v>0</v>
      </c>
      <c r="U399" s="25"/>
      <c r="V399" s="25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P399">
        <v>8</v>
      </c>
      <c r="AQ399" s="23">
        <v>0</v>
      </c>
      <c r="AR399" s="23"/>
      <c r="AS399" s="30">
        <v>1.428571428571429</v>
      </c>
      <c r="AT399" s="30">
        <v>1</v>
      </c>
      <c r="AU399" s="30">
        <v>8.5714285714285715E-2</v>
      </c>
      <c r="AV399" s="30">
        <v>0</v>
      </c>
      <c r="AW399" s="30">
        <v>0.56818181818181823</v>
      </c>
      <c r="AX399" s="30">
        <v>0.39772727272727282</v>
      </c>
      <c r="AY399" s="30">
        <v>3.4090909090909102E-2</v>
      </c>
      <c r="AZ399" s="30">
        <v>0</v>
      </c>
      <c r="BA399" s="27">
        <v>1.1000000000000001</v>
      </c>
      <c r="BB399" s="27">
        <v>3.44</v>
      </c>
      <c r="BC399" s="27">
        <v>2.34</v>
      </c>
      <c r="BD399" s="27">
        <v>2.3954285714285719</v>
      </c>
    </row>
    <row r="400" spans="1:56" x14ac:dyDescent="0.3">
      <c r="A400" s="2" t="s">
        <v>331</v>
      </c>
      <c r="B400" s="20" t="s">
        <v>1034</v>
      </c>
      <c r="C400" s="15"/>
      <c r="D400" s="2"/>
      <c r="E400" s="2"/>
      <c r="F400" s="2">
        <v>3.47</v>
      </c>
      <c r="G400" s="2" t="s">
        <v>324</v>
      </c>
      <c r="H400" s="11">
        <v>-1</v>
      </c>
      <c r="I400">
        <v>-1</v>
      </c>
      <c r="J400" s="2"/>
      <c r="K400">
        <v>2.568461538461539</v>
      </c>
      <c r="L400">
        <v>6.6431337427119228</v>
      </c>
      <c r="M400" s="2"/>
      <c r="N400" s="2"/>
      <c r="O400" s="25">
        <v>0</v>
      </c>
      <c r="P400" s="2"/>
      <c r="Q400" s="2"/>
      <c r="R400" s="2"/>
      <c r="S400" s="2"/>
      <c r="T400" s="25">
        <v>0</v>
      </c>
      <c r="U400" s="25"/>
      <c r="V400" s="25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P400">
        <v>10</v>
      </c>
      <c r="AQ400" s="23">
        <v>0</v>
      </c>
      <c r="AR400" s="23"/>
      <c r="AS400" s="30">
        <v>1.615384615384615</v>
      </c>
      <c r="AT400" s="30">
        <v>1.6923076923076921</v>
      </c>
      <c r="AU400" s="30">
        <v>0.23076923076923081</v>
      </c>
      <c r="AV400" s="30">
        <v>0</v>
      </c>
      <c r="AW400" s="30">
        <v>0.45652173913043481</v>
      </c>
      <c r="AX400" s="30">
        <v>0.47826086956521741</v>
      </c>
      <c r="AY400" s="30">
        <v>6.5217391304347838E-2</v>
      </c>
      <c r="AZ400" s="30">
        <v>0</v>
      </c>
      <c r="BA400" s="27">
        <v>1.1000000000000001</v>
      </c>
      <c r="BB400" s="27">
        <v>3.44</v>
      </c>
      <c r="BC400" s="27">
        <v>2.34</v>
      </c>
      <c r="BD400" s="27">
        <v>2.568461538461539</v>
      </c>
    </row>
    <row r="401" spans="1:56" x14ac:dyDescent="0.3">
      <c r="A401" s="2" t="s">
        <v>332</v>
      </c>
      <c r="B401" s="20" t="s">
        <v>1033</v>
      </c>
      <c r="C401" s="15"/>
      <c r="D401" s="2"/>
      <c r="E401" s="2"/>
      <c r="F401" s="2">
        <v>3.47</v>
      </c>
      <c r="G401" s="2" t="s">
        <v>324</v>
      </c>
      <c r="H401" s="11">
        <v>-1</v>
      </c>
      <c r="I401">
        <v>-1</v>
      </c>
      <c r="J401" s="2"/>
      <c r="K401">
        <v>2.5212500000000002</v>
      </c>
      <c r="L401">
        <v>6.6859357538098134</v>
      </c>
      <c r="M401" s="2"/>
      <c r="N401" s="2"/>
      <c r="O401" s="25">
        <v>0</v>
      </c>
      <c r="P401" s="2"/>
      <c r="Q401" s="2"/>
      <c r="R401" s="2"/>
      <c r="S401" s="2"/>
      <c r="T401" s="25">
        <v>0</v>
      </c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P401">
        <v>10</v>
      </c>
      <c r="AQ401" s="23">
        <v>0</v>
      </c>
      <c r="AS401" s="30">
        <v>1.5625</v>
      </c>
      <c r="AT401" s="30">
        <v>1.5</v>
      </c>
      <c r="AU401" s="30">
        <v>0.1875</v>
      </c>
      <c r="AV401" s="30">
        <v>0</v>
      </c>
      <c r="AW401" s="30">
        <v>0.48076923076923078</v>
      </c>
      <c r="AX401" s="30">
        <v>0.46153846153846162</v>
      </c>
      <c r="AY401" s="30">
        <v>5.7692307692307702E-2</v>
      </c>
      <c r="AZ401" s="30">
        <v>0</v>
      </c>
      <c r="BA401" s="27">
        <v>1.1000000000000001</v>
      </c>
      <c r="BB401" s="27">
        <v>3.44</v>
      </c>
      <c r="BC401" s="27">
        <v>2.34</v>
      </c>
      <c r="BD401" s="27">
        <v>2.5212500000000002</v>
      </c>
    </row>
    <row r="402" spans="1:56" x14ac:dyDescent="0.3">
      <c r="A402" s="2" t="s">
        <v>333</v>
      </c>
      <c r="B402" s="20" t="s">
        <v>1032</v>
      </c>
      <c r="C402" s="15"/>
      <c r="D402" s="2"/>
      <c r="E402" s="2"/>
      <c r="F402" s="2">
        <v>3.45</v>
      </c>
      <c r="G402" s="2" t="s">
        <v>324</v>
      </c>
      <c r="H402" s="11">
        <v>-1</v>
      </c>
      <c r="I402">
        <v>-1</v>
      </c>
      <c r="J402" s="2"/>
      <c r="K402">
        <v>2.4889473684210528</v>
      </c>
      <c r="L402">
        <v>6.7152213403504719</v>
      </c>
      <c r="M402" s="2"/>
      <c r="N402" s="2"/>
      <c r="O402" s="25">
        <v>0</v>
      </c>
      <c r="P402" s="2"/>
      <c r="Q402" s="2"/>
      <c r="R402" s="2"/>
      <c r="S402" s="2"/>
      <c r="T402" s="25">
        <v>0</v>
      </c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P402">
        <v>10</v>
      </c>
      <c r="AQ402" s="23">
        <v>0</v>
      </c>
      <c r="AS402" s="30">
        <v>1.5263157894736841</v>
      </c>
      <c r="AT402" s="30">
        <v>1.368421052631579</v>
      </c>
      <c r="AU402" s="30">
        <v>0.15789473684210531</v>
      </c>
      <c r="AV402" s="30">
        <v>0</v>
      </c>
      <c r="AW402" s="30">
        <v>0.5</v>
      </c>
      <c r="AX402" s="30">
        <v>0.44827586206896552</v>
      </c>
      <c r="AY402" s="30">
        <v>5.1724137931034482E-2</v>
      </c>
      <c r="AZ402" s="30">
        <v>0</v>
      </c>
      <c r="BA402" s="27">
        <v>1.1000000000000001</v>
      </c>
      <c r="BB402" s="27">
        <v>3.44</v>
      </c>
      <c r="BC402" s="27">
        <v>2.34</v>
      </c>
      <c r="BD402" s="27">
        <v>2.4889473684210528</v>
      </c>
    </row>
    <row r="403" spans="1:56" x14ac:dyDescent="0.3">
      <c r="A403" s="2" t="s">
        <v>334</v>
      </c>
      <c r="B403" s="20" t="s">
        <v>1031</v>
      </c>
      <c r="C403" s="15"/>
      <c r="D403" s="2"/>
      <c r="E403" s="2"/>
      <c r="F403" s="2">
        <v>3.45</v>
      </c>
      <c r="G403" s="2" t="s">
        <v>324</v>
      </c>
      <c r="H403" s="11">
        <v>-1</v>
      </c>
      <c r="I403">
        <v>-1</v>
      </c>
      <c r="J403" s="2"/>
      <c r="K403">
        <v>2.4654545454545449</v>
      </c>
      <c r="L403">
        <v>6.7365199487436813</v>
      </c>
      <c r="M403" s="2"/>
      <c r="N403" s="2"/>
      <c r="O403" s="25">
        <v>0</v>
      </c>
      <c r="P403" s="2"/>
      <c r="Q403" s="2"/>
      <c r="R403" s="2"/>
      <c r="S403" s="2"/>
      <c r="T403" s="25">
        <v>0</v>
      </c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P403">
        <v>10</v>
      </c>
      <c r="AQ403" s="23">
        <v>0</v>
      </c>
      <c r="AS403" s="30">
        <v>1.5</v>
      </c>
      <c r="AT403" s="30">
        <v>1.2727272727272729</v>
      </c>
      <c r="AU403" s="30">
        <v>0.13636363636363641</v>
      </c>
      <c r="AV403" s="30">
        <v>0</v>
      </c>
      <c r="AW403" s="30">
        <v>0.515625</v>
      </c>
      <c r="AX403" s="30">
        <v>0.4375</v>
      </c>
      <c r="AY403" s="30">
        <v>4.6874999999999993E-2</v>
      </c>
      <c r="AZ403" s="30">
        <v>0</v>
      </c>
      <c r="BA403" s="27">
        <v>1.1000000000000001</v>
      </c>
      <c r="BB403" s="27">
        <v>3.44</v>
      </c>
      <c r="BC403" s="27">
        <v>2.34</v>
      </c>
      <c r="BD403" s="27">
        <v>2.4654545454545449</v>
      </c>
    </row>
    <row r="404" spans="1:56" x14ac:dyDescent="0.3">
      <c r="A404" s="2" t="s">
        <v>335</v>
      </c>
      <c r="B404" s="20" t="s">
        <v>1030</v>
      </c>
      <c r="C404" s="15"/>
      <c r="D404" s="2"/>
      <c r="E404" s="2"/>
      <c r="F404" s="2">
        <v>3.46</v>
      </c>
      <c r="G404" s="2" t="s">
        <v>324</v>
      </c>
      <c r="H404" s="11">
        <v>-1</v>
      </c>
      <c r="I404">
        <v>-1</v>
      </c>
      <c r="J404" s="2"/>
      <c r="K404">
        <v>2.4335714285714292</v>
      </c>
      <c r="L404">
        <v>6.7654252029916062</v>
      </c>
      <c r="M404" s="2"/>
      <c r="N404" s="2"/>
      <c r="O404" s="25">
        <v>0</v>
      </c>
      <c r="P404" s="2"/>
      <c r="Q404" s="2"/>
      <c r="R404" s="2"/>
      <c r="S404" s="2"/>
      <c r="T404" s="25">
        <v>0</v>
      </c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P404">
        <v>10</v>
      </c>
      <c r="AQ404" s="23">
        <v>0</v>
      </c>
      <c r="AS404" s="30">
        <v>1.464285714285714</v>
      </c>
      <c r="AT404" s="30">
        <v>1.142857142857143</v>
      </c>
      <c r="AU404" s="30">
        <v>0.1071428571428571</v>
      </c>
      <c r="AV404" s="30">
        <v>0</v>
      </c>
      <c r="AW404" s="30">
        <v>0.53947368421052622</v>
      </c>
      <c r="AX404" s="30">
        <v>0.42105263157894729</v>
      </c>
      <c r="AY404" s="30">
        <v>3.9473684210526307E-2</v>
      </c>
      <c r="AZ404" s="30">
        <v>0</v>
      </c>
      <c r="BA404" s="27">
        <v>1.1000000000000001</v>
      </c>
      <c r="BB404" s="27">
        <v>3.44</v>
      </c>
      <c r="BC404" s="27">
        <v>2.34</v>
      </c>
      <c r="BD404" s="27">
        <v>2.4335714285714292</v>
      </c>
    </row>
    <row r="405" spans="1:56" x14ac:dyDescent="0.3">
      <c r="A405" s="2" t="s">
        <v>336</v>
      </c>
      <c r="B405" s="20" t="s">
        <v>1029</v>
      </c>
      <c r="C405" s="15"/>
      <c r="D405" s="2"/>
      <c r="E405" s="2"/>
      <c r="F405" s="2">
        <v>3.46</v>
      </c>
      <c r="G405" s="2" t="s">
        <v>324</v>
      </c>
      <c r="H405" s="11">
        <v>-1</v>
      </c>
      <c r="I405">
        <v>-1</v>
      </c>
      <c r="J405" s="2"/>
      <c r="K405">
        <v>2.4129411764705888</v>
      </c>
      <c r="L405">
        <v>6.7841286027990879</v>
      </c>
      <c r="M405" s="2"/>
      <c r="N405" s="2"/>
      <c r="O405" s="25">
        <v>0</v>
      </c>
      <c r="P405" s="2"/>
      <c r="Q405" s="2"/>
      <c r="R405" s="2"/>
      <c r="S405" s="2"/>
      <c r="T405" s="25">
        <v>0</v>
      </c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P405">
        <v>10</v>
      </c>
      <c r="AQ405" s="23">
        <v>0</v>
      </c>
      <c r="AS405" s="30">
        <v>1.4411764705882351</v>
      </c>
      <c r="AT405" s="30">
        <v>1.0588235294117649</v>
      </c>
      <c r="AU405" s="30">
        <v>8.8235294117647065E-2</v>
      </c>
      <c r="AV405" s="30">
        <v>0</v>
      </c>
      <c r="AW405" s="30">
        <v>0.55681818181818177</v>
      </c>
      <c r="AX405" s="30">
        <v>0.40909090909090912</v>
      </c>
      <c r="AY405" s="30">
        <v>3.4090909090909088E-2</v>
      </c>
      <c r="AZ405" s="30">
        <v>0</v>
      </c>
      <c r="BA405" s="27">
        <v>1.1000000000000001</v>
      </c>
      <c r="BB405" s="27">
        <v>3.44</v>
      </c>
      <c r="BC405" s="27">
        <v>2.34</v>
      </c>
      <c r="BD405" s="27">
        <v>2.4129411764705879</v>
      </c>
    </row>
    <row r="406" spans="1:56" x14ac:dyDescent="0.3">
      <c r="A406" s="2" t="s">
        <v>337</v>
      </c>
      <c r="B406" s="20" t="s">
        <v>861</v>
      </c>
      <c r="C406" s="15"/>
      <c r="D406" s="2"/>
      <c r="E406" s="2"/>
      <c r="F406" s="2">
        <v>3.48</v>
      </c>
      <c r="G406" s="2" t="s">
        <v>324</v>
      </c>
      <c r="H406" s="11">
        <v>-1</v>
      </c>
      <c r="I406">
        <v>-1</v>
      </c>
      <c r="J406" s="2"/>
      <c r="K406">
        <v>2.6628571428571428</v>
      </c>
      <c r="L406">
        <v>6.2282737214072856</v>
      </c>
      <c r="M406" s="2"/>
      <c r="N406" s="2"/>
      <c r="O406" s="25">
        <v>0</v>
      </c>
      <c r="P406" s="2"/>
      <c r="Q406" s="2"/>
      <c r="R406" s="2"/>
      <c r="S406" s="2"/>
      <c r="T406" s="25">
        <v>0</v>
      </c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P406">
        <v>8</v>
      </c>
      <c r="AQ406" s="23">
        <v>0</v>
      </c>
      <c r="AS406" s="30">
        <v>1.857142857142857</v>
      </c>
      <c r="AT406" s="30">
        <v>2.285714285714286</v>
      </c>
      <c r="AU406" s="30">
        <v>0.2857142857142857</v>
      </c>
      <c r="AV406" s="30">
        <v>0.5714285714285714</v>
      </c>
      <c r="AW406" s="30">
        <v>0.37142857142857139</v>
      </c>
      <c r="AX406" s="30">
        <v>0.45714285714285707</v>
      </c>
      <c r="AY406" s="30">
        <v>5.7142857142857141E-2</v>
      </c>
      <c r="AZ406" s="30">
        <v>0.1142857142857143</v>
      </c>
      <c r="BA406" s="27">
        <v>1.1399999999999999</v>
      </c>
      <c r="BB406" s="27">
        <v>3.44</v>
      </c>
      <c r="BC406" s="27">
        <v>2.2999999999999998</v>
      </c>
      <c r="BD406" s="27">
        <v>2.6628571428571428</v>
      </c>
    </row>
    <row r="407" spans="1:56" x14ac:dyDescent="0.3">
      <c r="A407" s="2" t="s">
        <v>338</v>
      </c>
      <c r="B407" s="20" t="s">
        <v>1035</v>
      </c>
      <c r="C407" s="15"/>
      <c r="D407" s="2"/>
      <c r="E407" s="2"/>
      <c r="F407" s="2">
        <v>3.41</v>
      </c>
      <c r="G407" s="2" t="s">
        <v>324</v>
      </c>
      <c r="H407" s="11">
        <v>-1</v>
      </c>
      <c r="I407">
        <v>-1</v>
      </c>
      <c r="J407" s="2"/>
      <c r="K407">
        <v>2.516428571428571</v>
      </c>
      <c r="L407">
        <v>6.6409830967932857</v>
      </c>
      <c r="M407" s="2"/>
      <c r="N407" s="2"/>
      <c r="O407" s="25">
        <v>0</v>
      </c>
      <c r="P407" s="2"/>
      <c r="Q407" s="2"/>
      <c r="R407" s="2"/>
      <c r="S407" s="2"/>
      <c r="T407" s="25">
        <v>0</v>
      </c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P407">
        <v>8</v>
      </c>
      <c r="AQ407" s="23">
        <v>0</v>
      </c>
      <c r="AS407" s="30">
        <v>1.571428571428571</v>
      </c>
      <c r="AT407" s="30">
        <v>1.5</v>
      </c>
      <c r="AU407" s="30">
        <v>0.14285714285714279</v>
      </c>
      <c r="AV407" s="30">
        <v>0.2857142857142857</v>
      </c>
      <c r="AW407" s="30">
        <v>0.44897959183673469</v>
      </c>
      <c r="AX407" s="30">
        <v>0.42857142857142849</v>
      </c>
      <c r="AY407" s="30">
        <v>4.0816326530612242E-2</v>
      </c>
      <c r="AZ407" s="30">
        <v>8.1632653061224483E-2</v>
      </c>
      <c r="BA407" s="27">
        <v>1.1399999999999999</v>
      </c>
      <c r="BB407" s="27">
        <v>3.44</v>
      </c>
      <c r="BC407" s="27">
        <v>2.2999999999999998</v>
      </c>
      <c r="BD407" s="27">
        <v>2.516428571428571</v>
      </c>
    </row>
    <row r="408" spans="1:56" x14ac:dyDescent="0.3">
      <c r="A408" s="2" t="s">
        <v>339</v>
      </c>
      <c r="B408" s="20" t="s">
        <v>1036</v>
      </c>
      <c r="C408" s="15"/>
      <c r="D408" s="2"/>
      <c r="E408" s="2"/>
      <c r="F408" s="2">
        <v>3.5</v>
      </c>
      <c r="G408" s="2" t="s">
        <v>324</v>
      </c>
      <c r="H408" s="11">
        <v>-1</v>
      </c>
      <c r="I408">
        <v>-1</v>
      </c>
      <c r="J408" s="2"/>
      <c r="K408">
        <v>2.481176470588236</v>
      </c>
      <c r="L408">
        <v>6.6816468682828232</v>
      </c>
      <c r="M408" s="2"/>
      <c r="N408" s="2"/>
      <c r="O408" s="25">
        <v>0</v>
      </c>
      <c r="P408" s="2"/>
      <c r="Q408" s="2"/>
      <c r="R408" s="2"/>
      <c r="S408" s="2"/>
      <c r="T408" s="25">
        <v>0</v>
      </c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P408">
        <v>8</v>
      </c>
      <c r="AQ408" s="23">
        <v>0</v>
      </c>
      <c r="AS408" s="30">
        <v>1.529411764705882</v>
      </c>
      <c r="AT408" s="30">
        <v>1.3529411764705881</v>
      </c>
      <c r="AU408" s="30">
        <v>0.1176470588235294</v>
      </c>
      <c r="AV408" s="30">
        <v>0.23529411764705879</v>
      </c>
      <c r="AW408" s="30">
        <v>0.47272727272727272</v>
      </c>
      <c r="AX408" s="30">
        <v>0.41818181818181821</v>
      </c>
      <c r="AY408" s="30">
        <v>3.6363636363636362E-2</v>
      </c>
      <c r="AZ408" s="30">
        <v>7.2727272727272724E-2</v>
      </c>
      <c r="BA408" s="27">
        <v>1.1399999999999999</v>
      </c>
      <c r="BB408" s="27">
        <v>3.44</v>
      </c>
      <c r="BC408" s="27">
        <v>2.2999999999999998</v>
      </c>
      <c r="BD408" s="27">
        <v>2.4811764705882351</v>
      </c>
    </row>
    <row r="409" spans="1:56" x14ac:dyDescent="0.3">
      <c r="A409" s="2" t="s">
        <v>340</v>
      </c>
      <c r="B409" s="20" t="s">
        <v>1037</v>
      </c>
      <c r="C409" s="15"/>
      <c r="D409" s="2"/>
      <c r="E409" s="2"/>
      <c r="F409" s="2">
        <v>3.43</v>
      </c>
      <c r="G409" s="2" t="s">
        <v>324</v>
      </c>
      <c r="H409" s="11">
        <v>-1</v>
      </c>
      <c r="I409">
        <v>-1</v>
      </c>
      <c r="J409" s="2"/>
      <c r="K409">
        <v>2.4565000000000001</v>
      </c>
      <c r="L409">
        <v>6.7101115083254994</v>
      </c>
      <c r="M409" s="2"/>
      <c r="N409" s="2"/>
      <c r="O409" s="25">
        <v>0</v>
      </c>
      <c r="P409" s="2"/>
      <c r="Q409" s="2"/>
      <c r="R409" s="2"/>
      <c r="S409" s="2"/>
      <c r="T409" s="25">
        <v>0</v>
      </c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P409">
        <v>8</v>
      </c>
      <c r="AQ409" s="23">
        <v>0</v>
      </c>
      <c r="AS409" s="30">
        <v>1.5</v>
      </c>
      <c r="AT409" s="30">
        <v>1.25</v>
      </c>
      <c r="AU409" s="30">
        <v>0.1</v>
      </c>
      <c r="AV409" s="30">
        <v>0.2</v>
      </c>
      <c r="AW409" s="30">
        <v>0.49180327868852458</v>
      </c>
      <c r="AX409" s="30">
        <v>0.4098360655737705</v>
      </c>
      <c r="AY409" s="30">
        <v>3.2786885245901641E-2</v>
      </c>
      <c r="AZ409" s="30">
        <v>6.5573770491803282E-2</v>
      </c>
      <c r="BA409" s="27">
        <v>1.1399999999999999</v>
      </c>
      <c r="BB409" s="27">
        <v>3.44</v>
      </c>
      <c r="BC409" s="27">
        <v>2.2999999999999998</v>
      </c>
      <c r="BD409" s="27">
        <v>2.4565000000000001</v>
      </c>
    </row>
    <row r="410" spans="1:56" x14ac:dyDescent="0.3">
      <c r="A410" s="2" t="s">
        <v>341</v>
      </c>
      <c r="B410" s="20" t="s">
        <v>1038</v>
      </c>
      <c r="C410" s="15"/>
      <c r="D410" s="2"/>
      <c r="E410" s="2"/>
      <c r="F410" s="2">
        <v>3.5</v>
      </c>
      <c r="G410" s="2" t="s">
        <v>324</v>
      </c>
      <c r="H410" s="11">
        <v>-1</v>
      </c>
      <c r="I410">
        <v>-1</v>
      </c>
      <c r="J410" s="2"/>
      <c r="K410">
        <v>2.4382608695652168</v>
      </c>
      <c r="L410">
        <v>6.7311505900961732</v>
      </c>
      <c r="M410" s="2"/>
      <c r="N410" s="2"/>
      <c r="O410" s="25">
        <v>0</v>
      </c>
      <c r="P410" s="2"/>
      <c r="Q410" s="2"/>
      <c r="R410" s="2"/>
      <c r="S410" s="2"/>
      <c r="T410" s="25">
        <v>0</v>
      </c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P410">
        <v>8</v>
      </c>
      <c r="AQ410" s="23">
        <v>0</v>
      </c>
      <c r="AS410" s="30">
        <v>1.4782608695652171</v>
      </c>
      <c r="AT410" s="30">
        <v>1.173913043478261</v>
      </c>
      <c r="AU410" s="30">
        <v>8.6956521739130432E-2</v>
      </c>
      <c r="AV410" s="30">
        <v>0.17391304347826089</v>
      </c>
      <c r="AW410" s="30">
        <v>0.50746268656716409</v>
      </c>
      <c r="AX410" s="30">
        <v>0.40298507462686572</v>
      </c>
      <c r="AY410" s="30">
        <v>2.9850746268656719E-2</v>
      </c>
      <c r="AZ410" s="30">
        <v>5.9701492537313432E-2</v>
      </c>
      <c r="BA410" s="27">
        <v>1.1399999999999999</v>
      </c>
      <c r="BB410" s="27">
        <v>3.44</v>
      </c>
      <c r="BC410" s="27">
        <v>2.2999999999999998</v>
      </c>
      <c r="BD410" s="27">
        <v>2.4382608695652168</v>
      </c>
    </row>
    <row r="411" spans="1:56" x14ac:dyDescent="0.3">
      <c r="A411" s="2" t="s">
        <v>342</v>
      </c>
      <c r="B411" s="20" t="s">
        <v>1039</v>
      </c>
      <c r="C411" s="15"/>
      <c r="D411" s="2"/>
      <c r="E411" s="2"/>
      <c r="F411" s="2">
        <v>3.42</v>
      </c>
      <c r="G411" s="2" t="s">
        <v>324</v>
      </c>
      <c r="H411" s="11">
        <v>-1</v>
      </c>
      <c r="I411">
        <v>-1</v>
      </c>
      <c r="J411" s="2"/>
      <c r="K411">
        <v>2.4131034482758622</v>
      </c>
      <c r="L411">
        <v>6.7601700132281373</v>
      </c>
      <c r="M411" s="2"/>
      <c r="N411" s="2"/>
      <c r="O411" s="25">
        <v>0</v>
      </c>
      <c r="P411" s="2"/>
      <c r="Q411" s="2"/>
      <c r="R411" s="2"/>
      <c r="S411" s="2"/>
      <c r="T411" s="25">
        <v>0</v>
      </c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P411">
        <v>8</v>
      </c>
      <c r="AQ411" s="23">
        <v>0</v>
      </c>
      <c r="AS411" s="30">
        <v>1.448275862068966</v>
      </c>
      <c r="AT411" s="30">
        <v>1.068965517241379</v>
      </c>
      <c r="AU411" s="30">
        <v>6.8965517241379309E-2</v>
      </c>
      <c r="AV411" s="30">
        <v>0.13793103448275859</v>
      </c>
      <c r="AW411" s="30">
        <v>0.53164556962025322</v>
      </c>
      <c r="AX411" s="30">
        <v>0.39240506329113922</v>
      </c>
      <c r="AY411" s="30">
        <v>2.5316455696202531E-2</v>
      </c>
      <c r="AZ411" s="30">
        <v>5.0632911392405063E-2</v>
      </c>
      <c r="BA411" s="27">
        <v>1.1399999999999999</v>
      </c>
      <c r="BB411" s="27">
        <v>3.44</v>
      </c>
      <c r="BC411" s="27">
        <v>2.2999999999999998</v>
      </c>
      <c r="BD411" s="27">
        <v>2.4131034482758622</v>
      </c>
    </row>
    <row r="412" spans="1:56" x14ac:dyDescent="0.3">
      <c r="A412" s="2" t="s">
        <v>343</v>
      </c>
      <c r="B412" s="20" t="s">
        <v>1040</v>
      </c>
      <c r="C412" s="15"/>
      <c r="D412" s="2"/>
      <c r="E412" s="2"/>
      <c r="F412" s="2">
        <v>3.45</v>
      </c>
      <c r="G412" s="2" t="s">
        <v>324</v>
      </c>
      <c r="H412" s="11">
        <v>-1</v>
      </c>
      <c r="I412">
        <v>-1</v>
      </c>
      <c r="J412" s="2"/>
      <c r="K412">
        <v>2.3965714285714279</v>
      </c>
      <c r="L412">
        <v>6.7792399198577131</v>
      </c>
      <c r="M412" s="2"/>
      <c r="N412" s="2"/>
      <c r="O412" s="25">
        <v>0</v>
      </c>
      <c r="P412" s="2"/>
      <c r="Q412" s="2"/>
      <c r="R412" s="2"/>
      <c r="S412" s="2"/>
      <c r="T412" s="25">
        <v>0</v>
      </c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P412">
        <v>8</v>
      </c>
      <c r="AQ412" s="23">
        <v>0</v>
      </c>
      <c r="AS412" s="30">
        <v>1.428571428571429</v>
      </c>
      <c r="AT412" s="30">
        <v>1</v>
      </c>
      <c r="AU412" s="30">
        <v>5.7142857142857141E-2</v>
      </c>
      <c r="AV412" s="30">
        <v>0.1142857142857143</v>
      </c>
      <c r="AW412" s="30">
        <v>0.5494505494505495</v>
      </c>
      <c r="AX412" s="30">
        <v>0.38461538461538458</v>
      </c>
      <c r="AY412" s="30">
        <v>2.197802197802198E-2</v>
      </c>
      <c r="AZ412" s="30">
        <v>4.3956043956043953E-2</v>
      </c>
      <c r="BA412" s="27">
        <v>1.1399999999999999</v>
      </c>
      <c r="BB412" s="27">
        <v>3.44</v>
      </c>
      <c r="BC412" s="27">
        <v>2.2999999999999998</v>
      </c>
      <c r="BD412" s="27">
        <v>2.3965714285714288</v>
      </c>
    </row>
    <row r="413" spans="1:56" x14ac:dyDescent="0.3">
      <c r="A413" s="2" t="s">
        <v>344</v>
      </c>
      <c r="B413" s="20" t="s">
        <v>1041</v>
      </c>
      <c r="C413" s="15"/>
      <c r="D413" s="2"/>
      <c r="E413" s="2"/>
      <c r="F413" s="2">
        <v>3.42</v>
      </c>
      <c r="G413" s="2" t="s">
        <v>324</v>
      </c>
      <c r="H413" s="11">
        <v>-1</v>
      </c>
      <c r="I413">
        <v>-1</v>
      </c>
      <c r="J413" s="2"/>
      <c r="K413">
        <v>2.571538461538462</v>
      </c>
      <c r="L413">
        <v>6.623443246558077</v>
      </c>
      <c r="M413" s="2"/>
      <c r="N413" s="2"/>
      <c r="O413" s="25">
        <v>0</v>
      </c>
      <c r="P413" s="2"/>
      <c r="Q413" s="2"/>
      <c r="R413" s="2"/>
      <c r="S413" s="2"/>
      <c r="T413" s="25">
        <v>0</v>
      </c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P413">
        <v>10</v>
      </c>
      <c r="AQ413" s="23">
        <v>0</v>
      </c>
      <c r="AS413" s="30">
        <v>1.615384615384615</v>
      </c>
      <c r="AT413" s="30">
        <v>1.6923076923076921</v>
      </c>
      <c r="AU413" s="30">
        <v>0.15384615384615391</v>
      </c>
      <c r="AV413" s="30">
        <v>0.30769230769230771</v>
      </c>
      <c r="AW413" s="30">
        <v>0.4285714285714286</v>
      </c>
      <c r="AX413" s="30">
        <v>0.44897959183673469</v>
      </c>
      <c r="AY413" s="30">
        <v>4.0816326530612249E-2</v>
      </c>
      <c r="AZ413" s="30">
        <v>8.1632653061224497E-2</v>
      </c>
      <c r="BA413" s="27">
        <v>1.1399999999999999</v>
      </c>
      <c r="BB413" s="27">
        <v>3.44</v>
      </c>
      <c r="BC413" s="27">
        <v>2.2999999999999998</v>
      </c>
      <c r="BD413" s="27">
        <v>2.571538461538462</v>
      </c>
    </row>
    <row r="414" spans="1:56" x14ac:dyDescent="0.3">
      <c r="A414" s="2" t="s">
        <v>345</v>
      </c>
      <c r="B414" s="20" t="s">
        <v>1042</v>
      </c>
      <c r="C414" s="15"/>
      <c r="D414" s="2"/>
      <c r="E414" s="2"/>
      <c r="F414" s="2">
        <v>3.39</v>
      </c>
      <c r="G414" s="2" t="s">
        <v>324</v>
      </c>
      <c r="H414" s="11">
        <v>-1</v>
      </c>
      <c r="I414">
        <v>-1</v>
      </c>
      <c r="J414" s="2"/>
      <c r="K414">
        <v>2.5237500000000002</v>
      </c>
      <c r="L414">
        <v>6.6699372256848122</v>
      </c>
      <c r="M414" s="2"/>
      <c r="N414" s="2"/>
      <c r="O414" s="25">
        <v>0</v>
      </c>
      <c r="P414" s="2"/>
      <c r="Q414" s="2"/>
      <c r="R414" s="2"/>
      <c r="S414" s="2"/>
      <c r="T414" s="25">
        <v>0</v>
      </c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P414">
        <v>10</v>
      </c>
      <c r="AQ414" s="23">
        <v>0</v>
      </c>
      <c r="AS414" s="30">
        <v>1.5625</v>
      </c>
      <c r="AT414" s="30">
        <v>1.5</v>
      </c>
      <c r="AU414" s="30">
        <v>0.125</v>
      </c>
      <c r="AV414" s="30">
        <v>0.25</v>
      </c>
      <c r="AW414" s="30">
        <v>0.45454545454545447</v>
      </c>
      <c r="AX414" s="30">
        <v>0.43636363636363629</v>
      </c>
      <c r="AY414" s="30">
        <v>3.6363636363636362E-2</v>
      </c>
      <c r="AZ414" s="30">
        <v>7.2727272727272724E-2</v>
      </c>
      <c r="BA414" s="27">
        <v>1.1399999999999999</v>
      </c>
      <c r="BB414" s="27">
        <v>3.44</v>
      </c>
      <c r="BC414" s="27">
        <v>2.2999999999999998</v>
      </c>
      <c r="BD414" s="27">
        <v>2.5237500000000002</v>
      </c>
    </row>
    <row r="415" spans="1:56" x14ac:dyDescent="0.3">
      <c r="A415" s="2" t="s">
        <v>346</v>
      </c>
      <c r="B415" s="20" t="s">
        <v>1043</v>
      </c>
      <c r="C415" s="15"/>
      <c r="D415" s="2"/>
      <c r="E415" s="2"/>
      <c r="F415" s="2">
        <v>3.45</v>
      </c>
      <c r="G415" s="2" t="s">
        <v>324</v>
      </c>
      <c r="H415" s="11">
        <v>-1</v>
      </c>
      <c r="I415">
        <v>-1</v>
      </c>
      <c r="J415" s="2"/>
      <c r="K415">
        <v>2.4910526315789481</v>
      </c>
      <c r="L415">
        <v>6.7017488956136306</v>
      </c>
      <c r="M415" s="2"/>
      <c r="N415" s="2"/>
      <c r="O415" s="25">
        <v>0</v>
      </c>
      <c r="P415" s="2"/>
      <c r="Q415" s="2"/>
      <c r="R415" s="2"/>
      <c r="S415" s="2"/>
      <c r="T415" s="25">
        <v>0</v>
      </c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P415">
        <v>10</v>
      </c>
      <c r="AQ415" s="23">
        <v>0</v>
      </c>
      <c r="AS415" s="30">
        <v>1.5263157894736841</v>
      </c>
      <c r="AT415" s="30">
        <v>1.368421052631579</v>
      </c>
      <c r="AU415" s="30">
        <v>0.10526315789473679</v>
      </c>
      <c r="AV415" s="30">
        <v>0.2105263157894737</v>
      </c>
      <c r="AW415" s="30">
        <v>0.47540983606557369</v>
      </c>
      <c r="AX415" s="30">
        <v>0.42622950819672129</v>
      </c>
      <c r="AY415" s="30">
        <v>3.2786885245901627E-2</v>
      </c>
      <c r="AZ415" s="30">
        <v>6.5573770491803268E-2</v>
      </c>
      <c r="BA415" s="27">
        <v>1.1399999999999999</v>
      </c>
      <c r="BB415" s="27">
        <v>3.44</v>
      </c>
      <c r="BC415" s="27">
        <v>2.2999999999999998</v>
      </c>
      <c r="BD415" s="27">
        <v>2.4910526315789472</v>
      </c>
    </row>
    <row r="416" spans="1:56" x14ac:dyDescent="0.3">
      <c r="A416" s="2" t="s">
        <v>347</v>
      </c>
      <c r="B416" s="20" t="s">
        <v>1044</v>
      </c>
      <c r="C416" s="15"/>
      <c r="D416" s="2"/>
      <c r="E416" s="2"/>
      <c r="F416" s="2">
        <v>3.45</v>
      </c>
      <c r="G416" s="2" t="s">
        <v>324</v>
      </c>
      <c r="H416" s="11">
        <v>-1</v>
      </c>
      <c r="I416">
        <v>-1</v>
      </c>
      <c r="J416" s="2"/>
      <c r="K416">
        <v>2.4672727272727268</v>
      </c>
      <c r="L416">
        <v>6.7248846555618629</v>
      </c>
      <c r="M416" s="2"/>
      <c r="N416" s="2"/>
      <c r="O416" s="25">
        <v>0</v>
      </c>
      <c r="P416" s="2"/>
      <c r="Q416" s="2"/>
      <c r="R416" s="2"/>
      <c r="S416" s="2"/>
      <c r="T416" s="25">
        <v>0</v>
      </c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P416">
        <v>10</v>
      </c>
      <c r="AQ416" s="23">
        <v>0</v>
      </c>
      <c r="AS416" s="30">
        <v>1.5</v>
      </c>
      <c r="AT416" s="30">
        <v>1.2727272727272729</v>
      </c>
      <c r="AU416" s="30">
        <v>9.0909090909090912E-2</v>
      </c>
      <c r="AV416" s="30">
        <v>0.1818181818181818</v>
      </c>
      <c r="AW416" s="30">
        <v>0.49253731343283591</v>
      </c>
      <c r="AX416" s="30">
        <v>0.41791044776119401</v>
      </c>
      <c r="AY416" s="30">
        <v>2.9850746268656719E-2</v>
      </c>
      <c r="AZ416" s="30">
        <v>5.9701492537313439E-2</v>
      </c>
      <c r="BA416" s="27">
        <v>1.1399999999999999</v>
      </c>
      <c r="BB416" s="27">
        <v>3.44</v>
      </c>
      <c r="BC416" s="27">
        <v>2.2999999999999998</v>
      </c>
      <c r="BD416" s="27">
        <v>2.4672727272727282</v>
      </c>
    </row>
    <row r="417" spans="1:56" x14ac:dyDescent="0.3">
      <c r="A417" s="2" t="s">
        <v>348</v>
      </c>
      <c r="B417" s="20" t="s">
        <v>1045</v>
      </c>
      <c r="C417" s="15"/>
      <c r="D417" s="2"/>
      <c r="E417" s="2"/>
      <c r="F417" s="2">
        <v>3.41</v>
      </c>
      <c r="G417" s="2" t="s">
        <v>324</v>
      </c>
      <c r="H417" s="11">
        <v>-1</v>
      </c>
      <c r="I417">
        <v>-1</v>
      </c>
      <c r="J417" s="2"/>
      <c r="K417">
        <v>2.4350000000000001</v>
      </c>
      <c r="L417">
        <v>6.7562831869201787</v>
      </c>
      <c r="M417" s="2"/>
      <c r="N417" s="2"/>
      <c r="O417" s="25">
        <v>0</v>
      </c>
      <c r="P417" s="2"/>
      <c r="Q417" s="2"/>
      <c r="R417" s="2"/>
      <c r="S417" s="2"/>
      <c r="T417" s="25">
        <v>0</v>
      </c>
      <c r="U417" s="25"/>
      <c r="V417" s="25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P417">
        <v>10</v>
      </c>
      <c r="AQ417" s="23">
        <v>0</v>
      </c>
      <c r="AR417" s="25"/>
      <c r="AS417" s="30">
        <v>1.464285714285714</v>
      </c>
      <c r="AT417" s="30">
        <v>1.142857142857143</v>
      </c>
      <c r="AU417" s="30">
        <v>7.1428571428571425E-2</v>
      </c>
      <c r="AV417" s="30">
        <v>0.14285714285714279</v>
      </c>
      <c r="AW417" s="30">
        <v>0.51898734177215178</v>
      </c>
      <c r="AX417" s="30">
        <v>0.40506329113924039</v>
      </c>
      <c r="AY417" s="30">
        <v>2.5316455696202531E-2</v>
      </c>
      <c r="AZ417" s="30">
        <v>5.0632911392405063E-2</v>
      </c>
      <c r="BA417" s="27">
        <v>1.1399999999999999</v>
      </c>
      <c r="BB417" s="27">
        <v>3.44</v>
      </c>
      <c r="BC417" s="27">
        <v>2.2999999999999998</v>
      </c>
      <c r="BD417" s="27">
        <v>2.4350000000000001</v>
      </c>
    </row>
    <row r="418" spans="1:56" x14ac:dyDescent="0.3">
      <c r="A418" s="2" t="s">
        <v>349</v>
      </c>
      <c r="B418" s="20" t="s">
        <v>1046</v>
      </c>
      <c r="C418" s="15"/>
      <c r="D418" s="2"/>
      <c r="E418" s="2"/>
      <c r="F418" s="2">
        <v>3.41</v>
      </c>
      <c r="G418" s="2" t="s">
        <v>324</v>
      </c>
      <c r="H418" s="11">
        <v>-1</v>
      </c>
      <c r="I418">
        <v>-1</v>
      </c>
      <c r="J418" s="2"/>
      <c r="K418">
        <v>2.4141176470588239</v>
      </c>
      <c r="L418">
        <v>6.776599883681441</v>
      </c>
      <c r="M418" s="2"/>
      <c r="N418" s="2"/>
      <c r="O418" s="25">
        <v>0</v>
      </c>
      <c r="P418" s="2"/>
      <c r="Q418" s="2"/>
      <c r="R418" s="2"/>
      <c r="S418" s="2"/>
      <c r="T418" s="25">
        <v>0</v>
      </c>
      <c r="U418" s="25"/>
      <c r="V418" s="25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P418">
        <v>10</v>
      </c>
      <c r="AQ418" s="23">
        <v>0</v>
      </c>
      <c r="AR418" s="25"/>
      <c r="AS418" s="30">
        <v>1.4411764705882351</v>
      </c>
      <c r="AT418" s="30">
        <v>1.0588235294117649</v>
      </c>
      <c r="AU418" s="30">
        <v>5.8823529411764712E-2</v>
      </c>
      <c r="AV418" s="30">
        <v>0.1176470588235294</v>
      </c>
      <c r="AW418" s="30">
        <v>0.53846153846153855</v>
      </c>
      <c r="AX418" s="30">
        <v>0.39560439560439559</v>
      </c>
      <c r="AY418" s="30">
        <v>2.197802197802198E-2</v>
      </c>
      <c r="AZ418" s="30">
        <v>4.3956043956043959E-2</v>
      </c>
      <c r="BA418" s="27">
        <v>1.1399999999999999</v>
      </c>
      <c r="BB418" s="27">
        <v>3.44</v>
      </c>
      <c r="BC418" s="27">
        <v>2.2999999999999998</v>
      </c>
      <c r="BD418" s="27">
        <v>2.4141176470588239</v>
      </c>
    </row>
    <row r="419" spans="1:56" x14ac:dyDescent="0.3">
      <c r="A419" s="2" t="s">
        <v>153</v>
      </c>
      <c r="B419" s="15" t="s">
        <v>799</v>
      </c>
      <c r="C419" s="15"/>
      <c r="D419" s="2"/>
      <c r="E419" s="2"/>
      <c r="F419" s="2">
        <v>3.26</v>
      </c>
      <c r="G419" s="2" t="s">
        <v>350</v>
      </c>
      <c r="H419" s="11">
        <v>-1</v>
      </c>
      <c r="I419">
        <v>-1</v>
      </c>
      <c r="J419" s="2"/>
      <c r="K419">
        <v>2.7062499999999998</v>
      </c>
      <c r="L419">
        <v>6.2396022968656872</v>
      </c>
      <c r="M419" s="2"/>
      <c r="N419" s="2"/>
      <c r="O419" s="25">
        <v>0</v>
      </c>
      <c r="P419" s="2"/>
      <c r="Q419" s="2"/>
      <c r="R419" s="2"/>
      <c r="S419" s="2"/>
      <c r="T419" s="25">
        <v>0</v>
      </c>
      <c r="U419" s="25"/>
      <c r="V419" s="25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P419">
        <v>20</v>
      </c>
      <c r="AQ419" s="23">
        <v>0</v>
      </c>
      <c r="AR419" s="25"/>
      <c r="AS419" s="30">
        <v>1.75</v>
      </c>
      <c r="AT419" s="30">
        <v>2.5</v>
      </c>
      <c r="AU419" s="30">
        <v>0.75</v>
      </c>
      <c r="AV419" s="30">
        <v>0</v>
      </c>
      <c r="AW419" s="30">
        <v>0.35</v>
      </c>
      <c r="AX419" s="30">
        <v>0.5</v>
      </c>
      <c r="AY419" s="30">
        <v>0.15</v>
      </c>
      <c r="AZ419" s="30">
        <v>0</v>
      </c>
      <c r="BA419" s="27">
        <v>0.95</v>
      </c>
      <c r="BB419" s="27">
        <v>3.44</v>
      </c>
      <c r="BC419" s="27">
        <v>2.4900000000000002</v>
      </c>
      <c r="BD419" s="27">
        <v>2.7062499999999998</v>
      </c>
    </row>
    <row r="420" spans="1:56" x14ac:dyDescent="0.3">
      <c r="A420" s="2" t="s">
        <v>64</v>
      </c>
      <c r="B420" s="15" t="s">
        <v>798</v>
      </c>
      <c r="C420" s="15"/>
      <c r="D420" s="2"/>
      <c r="E420" s="2"/>
      <c r="F420" s="2">
        <v>3.5</v>
      </c>
      <c r="G420" s="2" t="s">
        <v>350</v>
      </c>
      <c r="H420" s="11">
        <v>-1</v>
      </c>
      <c r="I420">
        <v>-1</v>
      </c>
      <c r="J420" s="2"/>
      <c r="K420">
        <v>2.7124999999999999</v>
      </c>
      <c r="L420">
        <v>6.264025610615688</v>
      </c>
      <c r="M420" s="2"/>
      <c r="N420" s="2"/>
      <c r="O420" s="25">
        <v>0</v>
      </c>
      <c r="P420" s="2"/>
      <c r="Q420" s="2"/>
      <c r="R420" s="2"/>
      <c r="S420" s="2"/>
      <c r="T420" s="25">
        <v>0</v>
      </c>
      <c r="U420" s="25"/>
      <c r="V420" s="25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P420">
        <v>20</v>
      </c>
      <c r="AQ420" s="23">
        <v>0</v>
      </c>
      <c r="AR420" s="23"/>
      <c r="AS420" s="30">
        <v>1.75</v>
      </c>
      <c r="AT420" s="30">
        <v>2.5</v>
      </c>
      <c r="AU420" s="30">
        <v>0.75</v>
      </c>
      <c r="AV420" s="30">
        <v>0</v>
      </c>
      <c r="AW420" s="30">
        <v>0.35</v>
      </c>
      <c r="AX420" s="30">
        <v>0.5</v>
      </c>
      <c r="AY420" s="30">
        <v>0.15</v>
      </c>
      <c r="AZ420" s="30">
        <v>0</v>
      </c>
      <c r="BA420" s="27">
        <v>1</v>
      </c>
      <c r="BB420" s="27">
        <v>3.44</v>
      </c>
      <c r="BC420" s="27">
        <v>2.44</v>
      </c>
      <c r="BD420" s="27">
        <v>2.7124999999999999</v>
      </c>
    </row>
    <row r="421" spans="1:56" x14ac:dyDescent="0.3">
      <c r="A421" s="2" t="s">
        <v>4</v>
      </c>
      <c r="B421" s="15" t="s">
        <v>713</v>
      </c>
      <c r="C421" s="15"/>
      <c r="D421" s="2"/>
      <c r="E421" s="2"/>
      <c r="F421" s="2">
        <v>3.54</v>
      </c>
      <c r="G421" s="2" t="s">
        <v>357</v>
      </c>
      <c r="H421" s="11" t="s">
        <v>551</v>
      </c>
      <c r="I421" t="s">
        <v>633</v>
      </c>
      <c r="J421" s="2"/>
      <c r="K421">
        <v>2.6262500000000002</v>
      </c>
      <c r="L421">
        <v>5.96680968125</v>
      </c>
      <c r="M421" s="2"/>
      <c r="N421" s="2"/>
      <c r="O421" s="25">
        <v>4</v>
      </c>
      <c r="P421" s="2"/>
      <c r="Q421" s="2"/>
      <c r="R421" s="2"/>
      <c r="S421" s="2"/>
      <c r="T421" s="25">
        <v>7.8084429999999996</v>
      </c>
      <c r="U421" s="25">
        <v>7.8548809999999998</v>
      </c>
      <c r="V421" s="25">
        <v>15.19056011</v>
      </c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P421">
        <v>20</v>
      </c>
      <c r="AQ421" s="23">
        <v>924.74694800021894</v>
      </c>
      <c r="AR421" s="23">
        <v>8.6510153045653584E-2</v>
      </c>
      <c r="AS421" s="30">
        <v>1.75</v>
      </c>
      <c r="AT421" s="30">
        <v>2.5</v>
      </c>
      <c r="AU421" s="30">
        <v>0.75</v>
      </c>
      <c r="AV421" s="30">
        <v>0</v>
      </c>
      <c r="AW421" s="30">
        <v>0.35</v>
      </c>
      <c r="AX421" s="30">
        <v>0.5</v>
      </c>
      <c r="AY421" s="30">
        <v>0.15</v>
      </c>
      <c r="AZ421" s="30">
        <v>0</v>
      </c>
      <c r="BA421" s="27">
        <v>0.82</v>
      </c>
      <c r="BB421" s="27">
        <v>3.44</v>
      </c>
      <c r="BC421" s="27">
        <v>2.62</v>
      </c>
      <c r="BD421" s="27">
        <v>2.6262500000000002</v>
      </c>
    </row>
    <row r="422" spans="1:56" x14ac:dyDescent="0.3">
      <c r="A422" s="2" t="s">
        <v>64</v>
      </c>
      <c r="B422" s="15" t="s">
        <v>798</v>
      </c>
      <c r="C422" s="15"/>
      <c r="D422" s="2"/>
      <c r="E422" s="2"/>
      <c r="F422" s="2">
        <v>3.5</v>
      </c>
      <c r="G422" s="2" t="s">
        <v>357</v>
      </c>
      <c r="H422" s="11">
        <v>-1</v>
      </c>
      <c r="I422">
        <v>-1</v>
      </c>
      <c r="J422" s="2"/>
      <c r="K422">
        <v>2.7124999999999999</v>
      </c>
      <c r="L422">
        <v>6.264025610615688</v>
      </c>
      <c r="M422" s="2"/>
      <c r="N422" s="2"/>
      <c r="O422" s="25">
        <v>0</v>
      </c>
      <c r="P422" s="2"/>
      <c r="Q422" s="2"/>
      <c r="R422" s="2"/>
      <c r="S422" s="2"/>
      <c r="T422" s="25">
        <v>0</v>
      </c>
      <c r="U422" s="25"/>
      <c r="V422" s="25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P422">
        <v>20</v>
      </c>
      <c r="AQ422" s="23">
        <v>0</v>
      </c>
      <c r="AR422" s="23"/>
      <c r="AS422" s="30">
        <v>1.75</v>
      </c>
      <c r="AT422" s="30">
        <v>2.5</v>
      </c>
      <c r="AU422" s="30">
        <v>0.75</v>
      </c>
      <c r="AV422" s="30">
        <v>0</v>
      </c>
      <c r="AW422" s="30">
        <v>0.35</v>
      </c>
      <c r="AX422" s="30">
        <v>0.5</v>
      </c>
      <c r="AY422" s="30">
        <v>0.15</v>
      </c>
      <c r="AZ422" s="30">
        <v>0</v>
      </c>
      <c r="BA422" s="27">
        <v>1</v>
      </c>
      <c r="BB422" s="27">
        <v>3.44</v>
      </c>
      <c r="BC422" s="27">
        <v>2.44</v>
      </c>
      <c r="BD422" s="27">
        <v>2.7124999999999999</v>
      </c>
    </row>
    <row r="423" spans="1:56" x14ac:dyDescent="0.3">
      <c r="A423" s="2" t="s">
        <v>351</v>
      </c>
      <c r="B423" s="20" t="s">
        <v>1047</v>
      </c>
      <c r="C423" s="15"/>
      <c r="D423" s="2"/>
      <c r="E423" s="2"/>
      <c r="F423" s="2">
        <v>3.45</v>
      </c>
      <c r="G423" s="2" t="s">
        <v>357</v>
      </c>
      <c r="H423" s="11">
        <v>-1</v>
      </c>
      <c r="I423">
        <v>-1</v>
      </c>
      <c r="J423" s="2"/>
      <c r="K423">
        <v>2.6071428571428572</v>
      </c>
      <c r="L423">
        <v>6.4376988464407141</v>
      </c>
      <c r="M423" s="2"/>
      <c r="N423" s="2"/>
      <c r="O423" s="25">
        <v>0</v>
      </c>
      <c r="P423" s="2"/>
      <c r="Q423" s="2"/>
      <c r="R423" s="2"/>
      <c r="S423" s="2"/>
      <c r="T423" s="25">
        <v>0</v>
      </c>
      <c r="U423" s="25"/>
      <c r="V423" s="25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P423">
        <v>20</v>
      </c>
      <c r="AQ423" s="23">
        <v>0</v>
      </c>
      <c r="AR423" s="23"/>
      <c r="AS423" s="30">
        <v>1.6190476190476191</v>
      </c>
      <c r="AT423" s="30">
        <v>2</v>
      </c>
      <c r="AU423" s="30">
        <v>0.5714285714285714</v>
      </c>
      <c r="AV423" s="30">
        <v>0</v>
      </c>
      <c r="AW423" s="30">
        <v>0.38636363636363641</v>
      </c>
      <c r="AX423" s="30">
        <v>0.47727272727272718</v>
      </c>
      <c r="AY423" s="30">
        <v>0.13636363636363641</v>
      </c>
      <c r="AZ423" s="30">
        <v>0</v>
      </c>
      <c r="BA423" s="27">
        <v>1</v>
      </c>
      <c r="BB423" s="27">
        <v>3.44</v>
      </c>
      <c r="BC423" s="27">
        <v>2.44</v>
      </c>
      <c r="BD423" s="27">
        <v>2.6071428571428572</v>
      </c>
    </row>
    <row r="424" spans="1:56" x14ac:dyDescent="0.3">
      <c r="A424" s="2" t="s">
        <v>352</v>
      </c>
      <c r="B424" s="20" t="s">
        <v>1048</v>
      </c>
      <c r="C424" s="15"/>
      <c r="D424" s="2"/>
      <c r="E424" s="2"/>
      <c r="F424" s="2">
        <v>3.5</v>
      </c>
      <c r="G424" s="2" t="s">
        <v>357</v>
      </c>
      <c r="H424" s="11">
        <v>-1</v>
      </c>
      <c r="I424">
        <v>-1</v>
      </c>
      <c r="J424" s="2"/>
      <c r="K424">
        <v>2.5708333333333329</v>
      </c>
      <c r="L424">
        <v>6.4919128825398751</v>
      </c>
      <c r="M424" s="2"/>
      <c r="N424" s="2"/>
      <c r="O424" s="25">
        <v>0</v>
      </c>
      <c r="P424" s="2"/>
      <c r="Q424" s="2"/>
      <c r="R424" s="2"/>
      <c r="S424" s="2"/>
      <c r="T424" s="25">
        <v>0</v>
      </c>
      <c r="U424" s="25"/>
      <c r="V424" s="25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P424">
        <v>20</v>
      </c>
      <c r="AQ424" s="23">
        <v>0</v>
      </c>
      <c r="AR424" s="23"/>
      <c r="AS424" s="30">
        <v>1.583333333333333</v>
      </c>
      <c r="AT424" s="30">
        <v>1.833333333333333</v>
      </c>
      <c r="AU424" s="30">
        <v>0.5</v>
      </c>
      <c r="AV424" s="30">
        <v>0</v>
      </c>
      <c r="AW424" s="30">
        <v>0.40425531914893609</v>
      </c>
      <c r="AX424" s="30">
        <v>0.46808510638297868</v>
      </c>
      <c r="AY424" s="30">
        <v>0.1276595744680851</v>
      </c>
      <c r="AZ424" s="30">
        <v>0</v>
      </c>
      <c r="BA424" s="27">
        <v>1</v>
      </c>
      <c r="BB424" s="27">
        <v>3.44</v>
      </c>
      <c r="BC424" s="27">
        <v>2.44</v>
      </c>
      <c r="BD424" s="27">
        <v>2.5708333333333329</v>
      </c>
    </row>
    <row r="425" spans="1:56" x14ac:dyDescent="0.3">
      <c r="A425" s="2" t="s">
        <v>353</v>
      </c>
      <c r="B425" s="20" t="s">
        <v>1049</v>
      </c>
      <c r="C425" s="15"/>
      <c r="D425" s="2"/>
      <c r="E425" s="2"/>
      <c r="F425" s="2">
        <v>3.53</v>
      </c>
      <c r="G425" s="2" t="s">
        <v>357</v>
      </c>
      <c r="H425" s="11">
        <v>-1</v>
      </c>
      <c r="I425">
        <v>-1</v>
      </c>
      <c r="J425" s="2"/>
      <c r="K425">
        <v>2.5425925925925932</v>
      </c>
      <c r="L425">
        <v>6.5340793550614444</v>
      </c>
      <c r="M425" s="2"/>
      <c r="N425" s="2"/>
      <c r="O425" s="25">
        <v>0</v>
      </c>
      <c r="P425" s="2"/>
      <c r="Q425" s="2"/>
      <c r="R425" s="2"/>
      <c r="S425" s="2"/>
      <c r="T425" s="25">
        <v>0</v>
      </c>
      <c r="U425" s="25"/>
      <c r="V425" s="25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P425">
        <v>20</v>
      </c>
      <c r="AQ425" s="23">
        <v>0</v>
      </c>
      <c r="AR425" s="23"/>
      <c r="AS425" s="30">
        <v>1.555555555555556</v>
      </c>
      <c r="AT425" s="30">
        <v>1.7037037037037039</v>
      </c>
      <c r="AU425" s="30">
        <v>0.44444444444444442</v>
      </c>
      <c r="AV425" s="30">
        <v>0</v>
      </c>
      <c r="AW425" s="30">
        <v>0.42</v>
      </c>
      <c r="AX425" s="30">
        <v>0.46</v>
      </c>
      <c r="AY425" s="30">
        <v>0.12</v>
      </c>
      <c r="AZ425" s="30">
        <v>0</v>
      </c>
      <c r="BA425" s="27">
        <v>1</v>
      </c>
      <c r="BB425" s="27">
        <v>3.44</v>
      </c>
      <c r="BC425" s="27">
        <v>2.44</v>
      </c>
      <c r="BD425" s="27">
        <v>2.5425925925925932</v>
      </c>
    </row>
    <row r="426" spans="1:56" x14ac:dyDescent="0.3">
      <c r="A426" s="2" t="s">
        <v>354</v>
      </c>
      <c r="B426" s="20" t="s">
        <v>1050</v>
      </c>
      <c r="C426" s="15"/>
      <c r="D426" s="2"/>
      <c r="E426" s="2"/>
      <c r="F426" s="2">
        <v>3.5</v>
      </c>
      <c r="G426" s="2" t="s">
        <v>357</v>
      </c>
      <c r="H426" s="11">
        <v>-1</v>
      </c>
      <c r="I426">
        <v>-1</v>
      </c>
      <c r="J426" s="2"/>
      <c r="K426">
        <v>2.52</v>
      </c>
      <c r="L426">
        <v>6.5678125330786994</v>
      </c>
      <c r="M426" s="2"/>
      <c r="N426" s="2"/>
      <c r="O426" s="25">
        <v>0</v>
      </c>
      <c r="P426" s="2"/>
      <c r="Q426" s="2"/>
      <c r="R426" s="2"/>
      <c r="S426" s="2"/>
      <c r="T426" s="25">
        <v>0</v>
      </c>
      <c r="U426" s="25"/>
      <c r="V426" s="25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P426">
        <v>20</v>
      </c>
      <c r="AQ426" s="23">
        <v>0</v>
      </c>
      <c r="AR426" s="23"/>
      <c r="AS426" s="30">
        <v>1.533333333333333</v>
      </c>
      <c r="AT426" s="30">
        <v>1.6</v>
      </c>
      <c r="AU426" s="30">
        <v>0.4</v>
      </c>
      <c r="AV426" s="30">
        <v>0</v>
      </c>
      <c r="AW426" s="30">
        <v>0.43396226415094352</v>
      </c>
      <c r="AX426" s="30">
        <v>0.45283018867924529</v>
      </c>
      <c r="AY426" s="30">
        <v>0.1132075471698113</v>
      </c>
      <c r="AZ426" s="30">
        <v>0</v>
      </c>
      <c r="BA426" s="27">
        <v>1</v>
      </c>
      <c r="BB426" s="27">
        <v>3.44</v>
      </c>
      <c r="BC426" s="27">
        <v>2.44</v>
      </c>
      <c r="BD426" s="27">
        <v>2.52</v>
      </c>
    </row>
    <row r="427" spans="1:56" x14ac:dyDescent="0.3">
      <c r="A427" s="2" t="s">
        <v>355</v>
      </c>
      <c r="B427" s="20" t="s">
        <v>1051</v>
      </c>
      <c r="C427" s="15"/>
      <c r="D427" s="2"/>
      <c r="E427" s="2"/>
      <c r="F427" s="2">
        <v>3.47</v>
      </c>
      <c r="G427" s="2" t="s">
        <v>357</v>
      </c>
      <c r="H427" s="11">
        <v>-1</v>
      </c>
      <c r="I427">
        <v>-1</v>
      </c>
      <c r="J427" s="2"/>
      <c r="K427">
        <v>2.4861111111111112</v>
      </c>
      <c r="L427">
        <v>6.6184123001045831</v>
      </c>
      <c r="M427" s="2"/>
      <c r="N427" s="2"/>
      <c r="O427" s="25">
        <v>0</v>
      </c>
      <c r="P427" s="2"/>
      <c r="Q427" s="2"/>
      <c r="R427" s="2"/>
      <c r="S427" s="2"/>
      <c r="T427" s="25">
        <v>0</v>
      </c>
      <c r="U427" s="25"/>
      <c r="V427" s="25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P427">
        <v>20</v>
      </c>
      <c r="AQ427" s="23">
        <v>0</v>
      </c>
      <c r="AR427" s="23"/>
      <c r="AS427" s="30">
        <v>1.5</v>
      </c>
      <c r="AT427" s="30">
        <v>1.444444444444444</v>
      </c>
      <c r="AU427" s="30">
        <v>0.33333333333333331</v>
      </c>
      <c r="AV427" s="30">
        <v>0</v>
      </c>
      <c r="AW427" s="30">
        <v>0.4576271186440678</v>
      </c>
      <c r="AX427" s="30">
        <v>0.44067796610169491</v>
      </c>
      <c r="AY427" s="30">
        <v>0.10169491525423729</v>
      </c>
      <c r="AZ427" s="30">
        <v>0</v>
      </c>
      <c r="BA427" s="27">
        <v>1</v>
      </c>
      <c r="BB427" s="27">
        <v>3.44</v>
      </c>
      <c r="BC427" s="27">
        <v>2.44</v>
      </c>
      <c r="BD427" s="27">
        <v>2.4861111111111112</v>
      </c>
    </row>
    <row r="428" spans="1:56" x14ac:dyDescent="0.3">
      <c r="A428" s="2" t="s">
        <v>356</v>
      </c>
      <c r="B428" s="20" t="s">
        <v>1052</v>
      </c>
      <c r="C428" s="15"/>
      <c r="D428" s="2"/>
      <c r="E428" s="2"/>
      <c r="F428" s="2">
        <v>3.51</v>
      </c>
      <c r="G428" s="2" t="s">
        <v>357</v>
      </c>
      <c r="H428" s="11">
        <v>-1</v>
      </c>
      <c r="I428">
        <v>-1</v>
      </c>
      <c r="J428" s="2"/>
      <c r="K428">
        <v>2.461904761904762</v>
      </c>
      <c r="L428">
        <v>6.6545549908373571</v>
      </c>
      <c r="M428" s="2"/>
      <c r="N428" s="2"/>
      <c r="O428" s="25">
        <v>0</v>
      </c>
      <c r="P428" s="2"/>
      <c r="Q428" s="2"/>
      <c r="R428" s="2"/>
      <c r="S428" s="2"/>
      <c r="T428" s="25">
        <v>0</v>
      </c>
      <c r="U428" s="25"/>
      <c r="V428" s="25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P428">
        <v>20</v>
      </c>
      <c r="AQ428" s="23">
        <v>0</v>
      </c>
      <c r="AR428" s="23"/>
      <c r="AS428" s="30">
        <v>1.4761904761904761</v>
      </c>
      <c r="AT428" s="30">
        <v>1.333333333333333</v>
      </c>
      <c r="AU428" s="30">
        <v>0.2857142857142857</v>
      </c>
      <c r="AV428" s="30">
        <v>0</v>
      </c>
      <c r="AW428" s="30">
        <v>0.47692307692307689</v>
      </c>
      <c r="AX428" s="30">
        <v>0.43076923076923068</v>
      </c>
      <c r="AY428" s="30">
        <v>9.2307692307692299E-2</v>
      </c>
      <c r="AZ428" s="30">
        <v>0</v>
      </c>
      <c r="BA428" s="27">
        <v>1</v>
      </c>
      <c r="BB428" s="27">
        <v>3.44</v>
      </c>
      <c r="BC428" s="27">
        <v>2.44</v>
      </c>
      <c r="BD428" s="27">
        <v>2.461904761904762</v>
      </c>
    </row>
    <row r="429" spans="1:56" x14ac:dyDescent="0.3">
      <c r="A429" s="2" t="s">
        <v>182</v>
      </c>
      <c r="B429" s="15" t="s">
        <v>821</v>
      </c>
      <c r="C429" s="15"/>
      <c r="D429" s="2"/>
      <c r="E429" s="2"/>
      <c r="F429" s="2">
        <v>3.6</v>
      </c>
      <c r="G429" s="2" t="s">
        <v>359</v>
      </c>
      <c r="H429" s="11">
        <v>-1</v>
      </c>
      <c r="I429">
        <v>-1</v>
      </c>
      <c r="J429" s="2"/>
      <c r="K429">
        <v>2.521176470588236</v>
      </c>
      <c r="L429">
        <v>5.6793405594117647</v>
      </c>
      <c r="M429" s="2"/>
      <c r="N429" s="2"/>
      <c r="O429" s="25">
        <v>0</v>
      </c>
      <c r="P429" s="2"/>
      <c r="Q429" s="2"/>
      <c r="R429" s="2"/>
      <c r="S429" s="2"/>
      <c r="T429" s="25">
        <v>0</v>
      </c>
      <c r="U429" s="25"/>
      <c r="V429" s="25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P429">
        <v>20</v>
      </c>
      <c r="AQ429" s="23">
        <v>0</v>
      </c>
      <c r="AR429" s="23"/>
      <c r="AS429" s="30">
        <v>1.882352941176471</v>
      </c>
      <c r="AT429" s="30">
        <v>2.3529411764705879</v>
      </c>
      <c r="AU429" s="30">
        <v>0.47058823529411759</v>
      </c>
      <c r="AV429" s="30">
        <v>0</v>
      </c>
      <c r="AW429" s="30">
        <v>0.4</v>
      </c>
      <c r="AX429" s="30">
        <v>0.5</v>
      </c>
      <c r="AY429" s="30">
        <v>9.9999999999999992E-2</v>
      </c>
      <c r="AZ429" s="30">
        <v>0</v>
      </c>
      <c r="BA429" s="27">
        <v>0.82</v>
      </c>
      <c r="BB429" s="27">
        <v>3.44</v>
      </c>
      <c r="BC429" s="27">
        <v>2.62</v>
      </c>
      <c r="BD429" s="27">
        <v>2.5211764705882351</v>
      </c>
    </row>
    <row r="430" spans="1:56" x14ac:dyDescent="0.3">
      <c r="A430" s="2" t="s">
        <v>980</v>
      </c>
      <c r="B430" s="19" t="s">
        <v>982</v>
      </c>
      <c r="C430" s="15"/>
      <c r="D430" s="2"/>
      <c r="E430" s="2"/>
      <c r="F430" s="2">
        <v>3.65</v>
      </c>
      <c r="G430" s="2" t="s">
        <v>359</v>
      </c>
      <c r="H430" s="11">
        <v>-1</v>
      </c>
      <c r="I430">
        <v>-1</v>
      </c>
      <c r="J430" s="2"/>
      <c r="K430">
        <v>2.6023529411764712</v>
      </c>
      <c r="L430">
        <v>5.9643402149912346</v>
      </c>
      <c r="M430" s="2"/>
      <c r="N430" s="2"/>
      <c r="O430" s="25">
        <v>0</v>
      </c>
      <c r="P430" s="2"/>
      <c r="Q430" s="2"/>
      <c r="R430" s="2"/>
      <c r="S430" s="2"/>
      <c r="T430" s="25">
        <v>0</v>
      </c>
      <c r="U430" s="25"/>
      <c r="V430" s="25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P430">
        <v>20</v>
      </c>
      <c r="AQ430" s="23">
        <v>0</v>
      </c>
      <c r="AR430" s="23"/>
      <c r="AS430" s="30">
        <v>1.882352941176471</v>
      </c>
      <c r="AT430" s="30">
        <v>2.3529411764705879</v>
      </c>
      <c r="AU430" s="30">
        <v>0.47058823529411759</v>
      </c>
      <c r="AV430" s="30">
        <v>0</v>
      </c>
      <c r="AW430" s="30">
        <v>0.4</v>
      </c>
      <c r="AX430" s="30">
        <v>0.5</v>
      </c>
      <c r="AY430" s="30">
        <v>9.9999999999999992E-2</v>
      </c>
      <c r="AZ430" s="30">
        <v>0</v>
      </c>
      <c r="BA430" s="27">
        <v>0.82</v>
      </c>
      <c r="BB430" s="27">
        <v>3.44</v>
      </c>
      <c r="BC430" s="27">
        <v>2.62</v>
      </c>
      <c r="BD430" s="27">
        <v>2.6023529411764699</v>
      </c>
    </row>
    <row r="431" spans="1:56" x14ac:dyDescent="0.3">
      <c r="A431" s="2" t="s">
        <v>981</v>
      </c>
      <c r="B431" s="19" t="s">
        <v>983</v>
      </c>
      <c r="C431" s="15"/>
      <c r="D431" s="2"/>
      <c r="E431" s="2"/>
      <c r="F431" s="2">
        <v>3.58</v>
      </c>
      <c r="G431" s="2" t="s">
        <v>359</v>
      </c>
      <c r="H431" s="11">
        <v>-1</v>
      </c>
      <c r="I431">
        <v>-1</v>
      </c>
      <c r="J431" s="2"/>
      <c r="K431">
        <v>2.6429411764705879</v>
      </c>
      <c r="L431">
        <v>6.1068400427809717</v>
      </c>
      <c r="M431" s="2"/>
      <c r="N431" s="2"/>
      <c r="O431" s="25">
        <v>0</v>
      </c>
      <c r="P431" s="2"/>
      <c r="Q431" s="2"/>
      <c r="R431" s="2"/>
      <c r="S431" s="2"/>
      <c r="T431" s="25">
        <v>0</v>
      </c>
      <c r="U431" s="25"/>
      <c r="V431" s="25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P431">
        <v>20</v>
      </c>
      <c r="AQ431" s="23">
        <v>0</v>
      </c>
      <c r="AR431" s="23"/>
      <c r="AS431" s="30">
        <v>1.882352941176471</v>
      </c>
      <c r="AT431" s="30">
        <v>2.3529411764705879</v>
      </c>
      <c r="AU431" s="30">
        <v>0.47058823529411759</v>
      </c>
      <c r="AV431" s="30">
        <v>0</v>
      </c>
      <c r="AW431" s="30">
        <v>0.4</v>
      </c>
      <c r="AX431" s="30">
        <v>0.5</v>
      </c>
      <c r="AY431" s="30">
        <v>9.9999999999999992E-2</v>
      </c>
      <c r="AZ431" s="30">
        <v>0</v>
      </c>
      <c r="BA431" s="27">
        <v>0.82</v>
      </c>
      <c r="BB431" s="27">
        <v>3.44</v>
      </c>
      <c r="BC431" s="27">
        <v>2.62</v>
      </c>
      <c r="BD431" s="27">
        <v>2.6429411764705879</v>
      </c>
    </row>
    <row r="432" spans="1:56" x14ac:dyDescent="0.3">
      <c r="A432" s="2" t="s">
        <v>358</v>
      </c>
      <c r="B432" s="15" t="s">
        <v>862</v>
      </c>
      <c r="C432" s="15"/>
      <c r="D432" s="2"/>
      <c r="E432" s="2"/>
      <c r="F432" s="2">
        <v>3.55</v>
      </c>
      <c r="G432" s="2" t="s">
        <v>359</v>
      </c>
      <c r="H432" s="11">
        <v>-1</v>
      </c>
      <c r="I432">
        <v>-1</v>
      </c>
      <c r="J432" s="2"/>
      <c r="K432">
        <v>2.6835294117647059</v>
      </c>
      <c r="L432">
        <v>6.2493398705707062</v>
      </c>
      <c r="M432" s="2"/>
      <c r="N432" s="2"/>
      <c r="O432" s="25">
        <v>0</v>
      </c>
      <c r="P432" s="2"/>
      <c r="Q432" s="2"/>
      <c r="R432" s="2"/>
      <c r="S432" s="2"/>
      <c r="T432" s="25">
        <v>0</v>
      </c>
      <c r="U432" s="25"/>
      <c r="V432" s="25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P432">
        <v>20</v>
      </c>
      <c r="AQ432" s="23">
        <v>0</v>
      </c>
      <c r="AR432" s="23"/>
      <c r="AS432" s="30">
        <v>1.882352941176471</v>
      </c>
      <c r="AT432" s="30">
        <v>2.3529411764705879</v>
      </c>
      <c r="AU432" s="30">
        <v>0.47058823529411759</v>
      </c>
      <c r="AV432" s="30">
        <v>0</v>
      </c>
      <c r="AW432" s="30">
        <v>0.4</v>
      </c>
      <c r="AX432" s="30">
        <v>0.5</v>
      </c>
      <c r="AY432" s="30">
        <v>9.9999999999999992E-2</v>
      </c>
      <c r="AZ432" s="30">
        <v>0</v>
      </c>
      <c r="BA432" s="27">
        <v>1.1000000000000001</v>
      </c>
      <c r="BB432" s="27">
        <v>3.44</v>
      </c>
      <c r="BC432" s="27">
        <v>2.34</v>
      </c>
      <c r="BD432" s="27">
        <v>2.6835294117647059</v>
      </c>
    </row>
    <row r="433" spans="1:56" x14ac:dyDescent="0.3">
      <c r="A433" s="2" t="s">
        <v>144</v>
      </c>
      <c r="B433" s="15" t="s">
        <v>791</v>
      </c>
      <c r="C433" s="15"/>
      <c r="D433" s="2"/>
      <c r="E433" s="2"/>
      <c r="F433" s="2">
        <v>4.3600000000000003</v>
      </c>
      <c r="G433" s="2" t="s">
        <v>362</v>
      </c>
      <c r="H433" s="11">
        <v>-1</v>
      </c>
      <c r="I433">
        <v>-1</v>
      </c>
      <c r="J433" s="2"/>
      <c r="K433">
        <v>2.7654545454545461</v>
      </c>
      <c r="L433">
        <v>6.4215922727137267</v>
      </c>
      <c r="M433" s="2"/>
      <c r="N433" s="2"/>
      <c r="O433" s="25">
        <v>0</v>
      </c>
      <c r="P433" s="2"/>
      <c r="Q433" s="2"/>
      <c r="R433" s="2"/>
      <c r="S433" s="2"/>
      <c r="T433" s="25">
        <v>0</v>
      </c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P433">
        <v>14</v>
      </c>
      <c r="AQ433" s="23">
        <v>0</v>
      </c>
      <c r="AS433" s="30">
        <v>1.9090909090909089</v>
      </c>
      <c r="AT433" s="30">
        <v>2.545454545454545</v>
      </c>
      <c r="AU433" s="30">
        <v>0.54545454545454541</v>
      </c>
      <c r="AV433" s="30">
        <v>2.9090909090909092</v>
      </c>
      <c r="AW433" s="30">
        <v>0.2413793103448276</v>
      </c>
      <c r="AX433" s="30">
        <v>0.32183908045977011</v>
      </c>
      <c r="AY433" s="30">
        <v>6.8965517241379309E-2</v>
      </c>
      <c r="AZ433" s="30">
        <v>0.36781609195402298</v>
      </c>
      <c r="BA433" s="27">
        <v>1.1399999999999999</v>
      </c>
      <c r="BB433" s="27">
        <v>3.44</v>
      </c>
      <c r="BC433" s="27">
        <v>2.2999999999999998</v>
      </c>
      <c r="BD433" s="27">
        <v>2.7654545454545452</v>
      </c>
    </row>
    <row r="434" spans="1:56" x14ac:dyDescent="0.3">
      <c r="A434" s="2" t="s">
        <v>360</v>
      </c>
      <c r="B434" s="15" t="s">
        <v>863</v>
      </c>
      <c r="C434" s="15"/>
      <c r="D434" s="2"/>
      <c r="E434" s="2"/>
      <c r="F434" s="2">
        <v>4.49</v>
      </c>
      <c r="G434" s="2" t="s">
        <v>362</v>
      </c>
      <c r="H434" s="11">
        <v>-1</v>
      </c>
      <c r="I434">
        <v>-1</v>
      </c>
      <c r="J434" s="2"/>
      <c r="K434">
        <v>2.6545454545454539</v>
      </c>
      <c r="L434">
        <v>6.0423528007272722</v>
      </c>
      <c r="M434" s="2"/>
      <c r="N434" s="2"/>
      <c r="O434" s="25">
        <v>0</v>
      </c>
      <c r="P434" s="2"/>
      <c r="Q434" s="2"/>
      <c r="R434" s="2"/>
      <c r="S434" s="2"/>
      <c r="T434" s="25">
        <v>0</v>
      </c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P434">
        <v>14</v>
      </c>
      <c r="AQ434" s="23">
        <v>0</v>
      </c>
      <c r="AS434" s="30">
        <v>1.9090909090909089</v>
      </c>
      <c r="AT434" s="30">
        <v>2.545454545454545</v>
      </c>
      <c r="AU434" s="30">
        <v>0.54545454545454541</v>
      </c>
      <c r="AV434" s="30">
        <v>2.9090909090909092</v>
      </c>
      <c r="AW434" s="30">
        <v>0.2413793103448276</v>
      </c>
      <c r="AX434" s="30">
        <v>0.32183908045977011</v>
      </c>
      <c r="AY434" s="30">
        <v>6.8965517241379309E-2</v>
      </c>
      <c r="AZ434" s="30">
        <v>0.36781609195402298</v>
      </c>
      <c r="BA434" s="27">
        <v>0.98</v>
      </c>
      <c r="BB434" s="27">
        <v>3.44</v>
      </c>
      <c r="BC434" s="27">
        <v>2.46</v>
      </c>
      <c r="BD434" s="27">
        <v>2.6545454545454539</v>
      </c>
    </row>
    <row r="435" spans="1:56" x14ac:dyDescent="0.3">
      <c r="A435" s="2" t="s">
        <v>145</v>
      </c>
      <c r="B435" s="15" t="s">
        <v>792</v>
      </c>
      <c r="C435" s="15"/>
      <c r="D435" s="2"/>
      <c r="E435" s="2"/>
      <c r="F435" s="2">
        <v>4.38</v>
      </c>
      <c r="G435" s="2" t="s">
        <v>362</v>
      </c>
      <c r="H435" s="11">
        <v>-1</v>
      </c>
      <c r="I435">
        <v>-1</v>
      </c>
      <c r="J435" s="2"/>
      <c r="K435">
        <v>2.649999999999999</v>
      </c>
      <c r="L435">
        <v>6.0276818459090906</v>
      </c>
      <c r="M435" s="2"/>
      <c r="N435" s="2"/>
      <c r="O435" s="25">
        <v>0</v>
      </c>
      <c r="P435" s="2"/>
      <c r="Q435" s="2"/>
      <c r="R435" s="2"/>
      <c r="S435" s="2"/>
      <c r="T435" s="25">
        <v>0</v>
      </c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P435">
        <v>14</v>
      </c>
      <c r="AQ435" s="23">
        <v>0</v>
      </c>
      <c r="AS435" s="30">
        <v>1.9090909090909089</v>
      </c>
      <c r="AT435" s="30">
        <v>2.545454545454545</v>
      </c>
      <c r="AU435" s="30">
        <v>0.54545454545454541</v>
      </c>
      <c r="AV435" s="30">
        <v>2.9090909090909092</v>
      </c>
      <c r="AW435" s="30">
        <v>0.2413793103448276</v>
      </c>
      <c r="AX435" s="30">
        <v>0.32183908045977011</v>
      </c>
      <c r="AY435" s="30">
        <v>6.8965517241379309E-2</v>
      </c>
      <c r="AZ435" s="30">
        <v>0.36781609195402298</v>
      </c>
      <c r="BA435" s="27">
        <v>0.93</v>
      </c>
      <c r="BB435" s="27">
        <v>3.44</v>
      </c>
      <c r="BC435" s="27">
        <v>2.5099999999999998</v>
      </c>
      <c r="BD435" s="27">
        <v>2.65</v>
      </c>
    </row>
    <row r="436" spans="1:56" x14ac:dyDescent="0.3">
      <c r="A436" s="2" t="s">
        <v>361</v>
      </c>
      <c r="B436" s="15" t="s">
        <v>864</v>
      </c>
      <c r="C436" s="15"/>
      <c r="D436" s="2"/>
      <c r="E436" s="2"/>
      <c r="F436" s="2">
        <v>4.38</v>
      </c>
      <c r="G436" s="2" t="s">
        <v>362</v>
      </c>
      <c r="H436" s="11">
        <v>-1</v>
      </c>
      <c r="I436">
        <v>-1</v>
      </c>
      <c r="J436" s="2"/>
      <c r="K436">
        <v>2.64</v>
      </c>
      <c r="L436">
        <v>5.9892781936363626</v>
      </c>
      <c r="M436" s="2"/>
      <c r="N436" s="2"/>
      <c r="O436" s="25">
        <v>0</v>
      </c>
      <c r="P436" s="2"/>
      <c r="Q436" s="2"/>
      <c r="R436" s="2"/>
      <c r="S436" s="2"/>
      <c r="T436" s="25">
        <v>0</v>
      </c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P436">
        <v>14</v>
      </c>
      <c r="AQ436" s="23">
        <v>0</v>
      </c>
      <c r="AS436" s="30">
        <v>1.9090909090909089</v>
      </c>
      <c r="AT436" s="30">
        <v>2.545454545454545</v>
      </c>
      <c r="AU436" s="30">
        <v>0.54545454545454541</v>
      </c>
      <c r="AV436" s="30">
        <v>2.9090909090909092</v>
      </c>
      <c r="AW436" s="30">
        <v>0.2413793103448276</v>
      </c>
      <c r="AX436" s="30">
        <v>0.32183908045977011</v>
      </c>
      <c r="AY436" s="30">
        <v>6.8965517241379309E-2</v>
      </c>
      <c r="AZ436" s="30">
        <v>0.36781609195402298</v>
      </c>
      <c r="BA436" s="27">
        <v>0.82</v>
      </c>
      <c r="BB436" s="27">
        <v>3.44</v>
      </c>
      <c r="BC436" s="27">
        <v>2.62</v>
      </c>
      <c r="BD436" s="27">
        <v>2.64</v>
      </c>
    </row>
    <row r="437" spans="1:56" x14ac:dyDescent="0.3">
      <c r="A437" s="2" t="s">
        <v>12</v>
      </c>
      <c r="B437" s="15" t="s">
        <v>721</v>
      </c>
      <c r="C437" s="15"/>
      <c r="D437" s="2"/>
      <c r="E437" s="2"/>
      <c r="F437" s="2">
        <v>4.54</v>
      </c>
      <c r="G437" s="2" t="s">
        <v>362</v>
      </c>
      <c r="H437" s="11">
        <v>-1</v>
      </c>
      <c r="I437">
        <v>-1</v>
      </c>
      <c r="J437" s="2"/>
      <c r="K437">
        <v>2.64</v>
      </c>
      <c r="L437">
        <v>5.9811382595454541</v>
      </c>
      <c r="M437" s="2"/>
      <c r="N437" s="2"/>
      <c r="O437" s="25">
        <v>0</v>
      </c>
      <c r="P437" s="2"/>
      <c r="Q437" s="2"/>
      <c r="R437" s="2"/>
      <c r="S437" s="2"/>
      <c r="T437" s="25">
        <v>0</v>
      </c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P437">
        <v>14</v>
      </c>
      <c r="AQ437" s="23">
        <v>0</v>
      </c>
      <c r="AS437" s="30">
        <v>1.9090909090909089</v>
      </c>
      <c r="AT437" s="30">
        <v>2.545454545454545</v>
      </c>
      <c r="AU437" s="30">
        <v>0.54545454545454541</v>
      </c>
      <c r="AV437" s="30">
        <v>2.9090909090909092</v>
      </c>
      <c r="AW437" s="30">
        <v>0.2413793103448276</v>
      </c>
      <c r="AX437" s="30">
        <v>0.32183908045977011</v>
      </c>
      <c r="AY437" s="30">
        <v>6.8965517241379309E-2</v>
      </c>
      <c r="AZ437" s="30">
        <v>0.36781609195402298</v>
      </c>
      <c r="BA437" s="27">
        <v>0.82</v>
      </c>
      <c r="BB437" s="27">
        <v>3.44</v>
      </c>
      <c r="BC437" s="27">
        <v>2.62</v>
      </c>
      <c r="BD437" s="27">
        <v>2.64</v>
      </c>
    </row>
    <row r="438" spans="1:56" x14ac:dyDescent="0.3">
      <c r="A438" s="2" t="s">
        <v>146</v>
      </c>
      <c r="B438" s="15" t="s">
        <v>793</v>
      </c>
      <c r="C438" s="15"/>
      <c r="D438" s="2"/>
      <c r="E438" s="2"/>
      <c r="F438" s="2">
        <v>4.4000000000000004</v>
      </c>
      <c r="G438" s="2" t="s">
        <v>362</v>
      </c>
      <c r="H438" s="11">
        <v>-1</v>
      </c>
      <c r="I438">
        <v>-1</v>
      </c>
      <c r="J438" s="2"/>
      <c r="K438">
        <v>2.6372727272727272</v>
      </c>
      <c r="L438">
        <v>5.967615153519545</v>
      </c>
      <c r="M438" s="2"/>
      <c r="N438" s="2"/>
      <c r="O438" s="25">
        <v>0</v>
      </c>
      <c r="P438" s="2"/>
      <c r="Q438" s="2"/>
      <c r="R438" s="2"/>
      <c r="S438" s="2"/>
      <c r="T438" s="25">
        <v>0</v>
      </c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P438">
        <v>14</v>
      </c>
      <c r="AQ438" s="23">
        <v>0</v>
      </c>
      <c r="AS438" s="30">
        <v>1.9090909090909089</v>
      </c>
      <c r="AT438" s="30">
        <v>2.545454545454545</v>
      </c>
      <c r="AU438" s="30">
        <v>0.54545454545454541</v>
      </c>
      <c r="AV438" s="30">
        <v>2.9090909090909092</v>
      </c>
      <c r="AW438" s="30">
        <v>0.2413793103448276</v>
      </c>
      <c r="AX438" s="30">
        <v>0.32183908045977011</v>
      </c>
      <c r="AY438" s="30">
        <v>6.8965517241379309E-2</v>
      </c>
      <c r="AZ438" s="30">
        <v>0.36781609195402298</v>
      </c>
      <c r="BA438" s="27">
        <v>0.79</v>
      </c>
      <c r="BB438" s="27">
        <v>3.44</v>
      </c>
      <c r="BC438" s="27">
        <v>2.65</v>
      </c>
      <c r="BD438" s="27">
        <v>2.6372727272727272</v>
      </c>
    </row>
    <row r="439" spans="1:56" x14ac:dyDescent="0.3">
      <c r="A439" s="2" t="s">
        <v>64</v>
      </c>
      <c r="B439" s="15" t="s">
        <v>798</v>
      </c>
      <c r="C439" s="15"/>
      <c r="D439" s="2"/>
      <c r="E439" s="2"/>
      <c r="F439" s="2">
        <v>3.5</v>
      </c>
      <c r="G439" s="2" t="s">
        <v>366</v>
      </c>
      <c r="H439" s="11">
        <v>-1</v>
      </c>
      <c r="I439">
        <v>-1</v>
      </c>
      <c r="J439" s="2"/>
      <c r="K439">
        <v>2.7124999999999999</v>
      </c>
      <c r="L439">
        <v>6.264025610615688</v>
      </c>
      <c r="M439" s="2"/>
      <c r="N439" s="2"/>
      <c r="O439" s="25">
        <v>0</v>
      </c>
      <c r="P439" s="2"/>
      <c r="Q439" s="2"/>
      <c r="R439" s="2"/>
      <c r="S439" s="2"/>
      <c r="T439" s="25">
        <v>0</v>
      </c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P439">
        <v>20</v>
      </c>
      <c r="AQ439" s="23">
        <v>0</v>
      </c>
      <c r="AS439" s="30">
        <v>1.75</v>
      </c>
      <c r="AT439" s="30">
        <v>2.5</v>
      </c>
      <c r="AU439" s="30">
        <v>0.75</v>
      </c>
      <c r="AV439" s="30">
        <v>0</v>
      </c>
      <c r="AW439" s="30">
        <v>0.35</v>
      </c>
      <c r="AX439" s="30">
        <v>0.5</v>
      </c>
      <c r="AY439" s="30">
        <v>0.15</v>
      </c>
      <c r="AZ439" s="30">
        <v>0</v>
      </c>
      <c r="BA439" s="27">
        <v>1</v>
      </c>
      <c r="BB439" s="27">
        <v>3.44</v>
      </c>
      <c r="BC439" s="27">
        <v>2.44</v>
      </c>
      <c r="BD439" s="27">
        <v>2.7124999999999999</v>
      </c>
    </row>
    <row r="440" spans="1:56" x14ac:dyDescent="0.3">
      <c r="A440" s="2" t="s">
        <v>371</v>
      </c>
      <c r="B440" s="20" t="s">
        <v>1053</v>
      </c>
      <c r="C440" s="15"/>
      <c r="D440" s="2"/>
      <c r="E440" s="2"/>
      <c r="F440" s="2">
        <v>3.62</v>
      </c>
      <c r="G440" s="2" t="s">
        <v>366</v>
      </c>
      <c r="H440" s="11">
        <v>-1</v>
      </c>
      <c r="I440">
        <v>-1</v>
      </c>
      <c r="J440" s="2"/>
      <c r="K440">
        <v>2.5262500000000001</v>
      </c>
      <c r="L440">
        <v>6.6075924153816246</v>
      </c>
      <c r="M440" s="2"/>
      <c r="N440" s="2"/>
      <c r="O440" s="25">
        <v>0</v>
      </c>
      <c r="P440" s="2"/>
      <c r="Q440" s="2"/>
      <c r="R440" s="2"/>
      <c r="S440" s="2"/>
      <c r="T440" s="25">
        <v>0</v>
      </c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P440">
        <v>20</v>
      </c>
      <c r="AQ440" s="23">
        <v>0</v>
      </c>
      <c r="AS440" s="30">
        <v>1.53125</v>
      </c>
      <c r="AT440" s="30">
        <v>1.59375</v>
      </c>
      <c r="AU440" s="30">
        <v>0.375</v>
      </c>
      <c r="AV440" s="30">
        <v>0</v>
      </c>
      <c r="AW440" s="30">
        <v>0.4375</v>
      </c>
      <c r="AX440" s="30">
        <v>0.45535714285714279</v>
      </c>
      <c r="AY440" s="30">
        <v>0.1071428571428571</v>
      </c>
      <c r="AZ440" s="30">
        <v>0</v>
      </c>
      <c r="BA440" s="27">
        <v>1</v>
      </c>
      <c r="BB440" s="27">
        <v>3.44</v>
      </c>
      <c r="BC440" s="27">
        <v>2.44</v>
      </c>
      <c r="BD440" s="27">
        <v>2.5262500000000001</v>
      </c>
    </row>
    <row r="441" spans="1:56" x14ac:dyDescent="0.3">
      <c r="A441" s="2" t="s">
        <v>352</v>
      </c>
      <c r="B441" s="20" t="s">
        <v>1054</v>
      </c>
      <c r="C441" s="15"/>
      <c r="D441" s="2"/>
      <c r="E441" s="2"/>
      <c r="F441" s="2">
        <v>3.5</v>
      </c>
      <c r="G441" s="2" t="s">
        <v>366</v>
      </c>
      <c r="H441" s="11">
        <v>-1</v>
      </c>
      <c r="I441">
        <v>-1</v>
      </c>
      <c r="J441" s="2"/>
      <c r="K441">
        <v>2.6055999999999999</v>
      </c>
      <c r="L441">
        <v>6.5338195732382802</v>
      </c>
      <c r="M441" s="2"/>
      <c r="N441" s="2"/>
      <c r="O441" s="25">
        <v>0</v>
      </c>
      <c r="P441" s="2"/>
      <c r="Q441" s="2"/>
      <c r="R441" s="2"/>
      <c r="S441" s="2"/>
      <c r="T441" s="25">
        <v>0</v>
      </c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P441">
        <v>22</v>
      </c>
      <c r="AQ441" s="23">
        <v>0</v>
      </c>
      <c r="AS441" s="30">
        <v>1.6</v>
      </c>
      <c r="AT441" s="30">
        <v>1.92</v>
      </c>
      <c r="AU441" s="30">
        <v>0.48</v>
      </c>
      <c r="AV441" s="30">
        <v>0</v>
      </c>
      <c r="AW441" s="30">
        <v>0.4</v>
      </c>
      <c r="AX441" s="30">
        <v>0.48</v>
      </c>
      <c r="AY441" s="30">
        <v>0.12</v>
      </c>
      <c r="AZ441" s="30">
        <v>0</v>
      </c>
      <c r="BA441" s="27">
        <v>1</v>
      </c>
      <c r="BB441" s="27">
        <v>3.44</v>
      </c>
      <c r="BC441" s="27">
        <v>2.44</v>
      </c>
      <c r="BD441" s="27">
        <v>2.6055999999999999</v>
      </c>
    </row>
    <row r="442" spans="1:56" x14ac:dyDescent="0.3">
      <c r="A442" s="2" t="s">
        <v>363</v>
      </c>
      <c r="B442" s="15" t="s">
        <v>865</v>
      </c>
      <c r="C442" s="15"/>
      <c r="D442" s="2"/>
      <c r="E442" s="2"/>
      <c r="F442" s="2">
        <v>3.44</v>
      </c>
      <c r="G442" s="2" t="s">
        <v>366</v>
      </c>
      <c r="H442" s="11">
        <v>-1</v>
      </c>
      <c r="I442">
        <v>-1</v>
      </c>
      <c r="J442" s="2"/>
      <c r="K442">
        <v>2.7137500000000001</v>
      </c>
      <c r="L442">
        <v>6.1913913437406878</v>
      </c>
      <c r="M442" s="2"/>
      <c r="N442" s="2"/>
      <c r="O442" s="25">
        <v>0</v>
      </c>
      <c r="P442" s="2"/>
      <c r="Q442" s="2"/>
      <c r="R442" s="2"/>
      <c r="S442" s="2"/>
      <c r="T442" s="25">
        <v>0</v>
      </c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P442">
        <v>20</v>
      </c>
      <c r="AQ442" s="23">
        <v>0</v>
      </c>
      <c r="AS442" s="30">
        <v>1.9375</v>
      </c>
      <c r="AT442" s="30">
        <v>2.5</v>
      </c>
      <c r="AU442" s="30">
        <v>0.5</v>
      </c>
      <c r="AV442" s="30">
        <v>0</v>
      </c>
      <c r="AW442" s="30">
        <v>0.39240506329113922</v>
      </c>
      <c r="AX442" s="30">
        <v>0.50632911392405067</v>
      </c>
      <c r="AY442" s="30">
        <v>0.1012658227848101</v>
      </c>
      <c r="AZ442" s="30">
        <v>0</v>
      </c>
      <c r="BA442" s="27">
        <v>1.1000000000000001</v>
      </c>
      <c r="BB442" s="27">
        <v>3.44</v>
      </c>
      <c r="BC442" s="27">
        <v>2.34</v>
      </c>
      <c r="BD442" s="27">
        <v>2.7137500000000001</v>
      </c>
    </row>
    <row r="443" spans="1:56" x14ac:dyDescent="0.3">
      <c r="A443" s="2" t="s">
        <v>364</v>
      </c>
      <c r="B443" s="20" t="s">
        <v>1055</v>
      </c>
      <c r="C443" s="15"/>
      <c r="D443" s="2"/>
      <c r="E443" s="2"/>
      <c r="F443" s="2">
        <v>3.39</v>
      </c>
      <c r="G443" s="2" t="s">
        <v>366</v>
      </c>
      <c r="H443" s="11">
        <v>-1</v>
      </c>
      <c r="I443">
        <v>-1</v>
      </c>
      <c r="J443" s="2"/>
      <c r="K443">
        <v>2.5753846153846149</v>
      </c>
      <c r="L443">
        <v>6.5020131619541548</v>
      </c>
      <c r="M443" s="2"/>
      <c r="N443" s="2"/>
      <c r="O443" s="25">
        <v>0</v>
      </c>
      <c r="P443" s="2"/>
      <c r="Q443" s="2"/>
      <c r="R443" s="2"/>
      <c r="S443" s="2"/>
      <c r="T443" s="25">
        <v>0</v>
      </c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P443">
        <v>20</v>
      </c>
      <c r="AQ443" s="23">
        <v>0</v>
      </c>
      <c r="AS443" s="30">
        <v>1.6923076923076921</v>
      </c>
      <c r="AT443" s="30">
        <v>1.8076923076923079</v>
      </c>
      <c r="AU443" s="30">
        <v>0.30769230769230771</v>
      </c>
      <c r="AV443" s="30">
        <v>0</v>
      </c>
      <c r="AW443" s="30">
        <v>0.44444444444444448</v>
      </c>
      <c r="AX443" s="30">
        <v>0.47474747474747481</v>
      </c>
      <c r="AY443" s="30">
        <v>8.0808080808080815E-2</v>
      </c>
      <c r="AZ443" s="30">
        <v>0</v>
      </c>
      <c r="BA443" s="27">
        <v>1.1000000000000001</v>
      </c>
      <c r="BB443" s="27">
        <v>3.44</v>
      </c>
      <c r="BC443" s="27">
        <v>2.34</v>
      </c>
      <c r="BD443" s="27">
        <v>2.5753846153846158</v>
      </c>
    </row>
    <row r="444" spans="1:56" x14ac:dyDescent="0.3">
      <c r="A444" s="2" t="s">
        <v>365</v>
      </c>
      <c r="B444" s="20" t="s">
        <v>1056</v>
      </c>
      <c r="C444" s="15"/>
      <c r="D444" s="2"/>
      <c r="E444" s="2"/>
      <c r="F444" s="2">
        <v>3.41</v>
      </c>
      <c r="G444" s="2" t="s">
        <v>366</v>
      </c>
      <c r="H444" s="11">
        <v>-1</v>
      </c>
      <c r="I444">
        <v>-1</v>
      </c>
      <c r="J444" s="2"/>
      <c r="K444">
        <v>2.6063999999999998</v>
      </c>
      <c r="L444">
        <v>6.4873336424382799</v>
      </c>
      <c r="M444" s="2"/>
      <c r="N444" s="2"/>
      <c r="O444" s="25">
        <v>0</v>
      </c>
      <c r="P444" s="2"/>
      <c r="Q444" s="2"/>
      <c r="R444" s="2"/>
      <c r="S444" s="2"/>
      <c r="T444" s="25">
        <v>0</v>
      </c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P444">
        <v>22</v>
      </c>
      <c r="AQ444" s="23">
        <v>0</v>
      </c>
      <c r="AS444" s="30">
        <v>1.72</v>
      </c>
      <c r="AT444" s="30">
        <v>1.92</v>
      </c>
      <c r="AU444" s="30">
        <v>0.32</v>
      </c>
      <c r="AV444" s="30">
        <v>0</v>
      </c>
      <c r="AW444" s="30">
        <v>0.43434343434343442</v>
      </c>
      <c r="AX444" s="30">
        <v>0.48484848484848492</v>
      </c>
      <c r="AY444" s="30">
        <v>8.0808080808080815E-2</v>
      </c>
      <c r="AZ444" s="30">
        <v>0</v>
      </c>
      <c r="BA444" s="27">
        <v>1.1000000000000001</v>
      </c>
      <c r="BB444" s="27">
        <v>3.44</v>
      </c>
      <c r="BC444" s="27">
        <v>2.34</v>
      </c>
      <c r="BD444" s="27">
        <v>2.6063999999999998</v>
      </c>
    </row>
    <row r="445" spans="1:56" x14ac:dyDescent="0.3">
      <c r="A445" s="2" t="s">
        <v>64</v>
      </c>
      <c r="B445" s="15" t="s">
        <v>798</v>
      </c>
      <c r="C445" s="15"/>
      <c r="D445" s="2"/>
      <c r="E445" s="2"/>
      <c r="F445" s="2">
        <v>3.49</v>
      </c>
      <c r="G445" s="2" t="s">
        <v>367</v>
      </c>
      <c r="H445" s="11">
        <v>-1</v>
      </c>
      <c r="I445">
        <v>-1</v>
      </c>
      <c r="J445" s="2"/>
      <c r="K445">
        <v>2.7124999999999999</v>
      </c>
      <c r="L445">
        <v>6.264025610615688</v>
      </c>
      <c r="M445" s="2"/>
      <c r="N445" s="2"/>
      <c r="O445" s="25">
        <v>0</v>
      </c>
      <c r="P445" s="2"/>
      <c r="Q445" s="2"/>
      <c r="R445" s="2"/>
      <c r="S445" s="2"/>
      <c r="T445" s="25">
        <v>0</v>
      </c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P445">
        <v>20</v>
      </c>
      <c r="AQ445" s="23">
        <v>0</v>
      </c>
      <c r="AS445" s="30">
        <v>1.75</v>
      </c>
      <c r="AT445" s="30">
        <v>2.5</v>
      </c>
      <c r="AU445" s="30">
        <v>0.75</v>
      </c>
      <c r="AV445" s="30">
        <v>0</v>
      </c>
      <c r="AW445" s="30">
        <v>0.35</v>
      </c>
      <c r="AX445" s="30">
        <v>0.5</v>
      </c>
      <c r="AY445" s="30">
        <v>0.15</v>
      </c>
      <c r="AZ445" s="30">
        <v>0</v>
      </c>
      <c r="BA445" s="27">
        <v>1</v>
      </c>
      <c r="BB445" s="27">
        <v>3.44</v>
      </c>
      <c r="BC445" s="27">
        <v>2.44</v>
      </c>
      <c r="BD445" s="27">
        <v>2.7124999999999999</v>
      </c>
    </row>
    <row r="446" spans="1:56" x14ac:dyDescent="0.3">
      <c r="A446" s="2" t="s">
        <v>368</v>
      </c>
      <c r="B446" s="20" t="s">
        <v>1057</v>
      </c>
      <c r="C446" s="15"/>
      <c r="D446" s="2"/>
      <c r="E446" s="2"/>
      <c r="F446" s="2">
        <v>3.56</v>
      </c>
      <c r="G446" s="2" t="s">
        <v>367</v>
      </c>
      <c r="H446" s="11">
        <v>-1</v>
      </c>
      <c r="I446">
        <v>-1</v>
      </c>
      <c r="J446" s="2"/>
      <c r="K446">
        <v>2.588636363636363</v>
      </c>
      <c r="L446">
        <v>6.4712814579593632</v>
      </c>
      <c r="M446" s="2"/>
      <c r="N446" s="2"/>
      <c r="O446" s="25">
        <v>0</v>
      </c>
      <c r="P446" s="2"/>
      <c r="Q446" s="2"/>
      <c r="R446" s="2"/>
      <c r="S446" s="2"/>
      <c r="T446" s="25">
        <v>0</v>
      </c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P446">
        <v>20</v>
      </c>
      <c r="AQ446" s="23">
        <v>0</v>
      </c>
      <c r="AS446" s="30">
        <v>1.5909090909090911</v>
      </c>
      <c r="AT446" s="30">
        <v>1.9090909090909089</v>
      </c>
      <c r="AU446" s="30">
        <v>0.54545454545454541</v>
      </c>
      <c r="AV446" s="30">
        <v>0</v>
      </c>
      <c r="AW446" s="30">
        <v>0.3932584269662921</v>
      </c>
      <c r="AX446" s="30">
        <v>0.47191011235955049</v>
      </c>
      <c r="AY446" s="30">
        <v>0.1348314606741573</v>
      </c>
      <c r="AZ446" s="30">
        <v>0</v>
      </c>
      <c r="BA446" s="27">
        <v>1</v>
      </c>
      <c r="BB446" s="27">
        <v>3.44</v>
      </c>
      <c r="BC446" s="27">
        <v>2.44</v>
      </c>
      <c r="BD446" s="27">
        <v>2.5886363636363638</v>
      </c>
    </row>
    <row r="447" spans="1:56" x14ac:dyDescent="0.3">
      <c r="A447" s="2" t="s">
        <v>369</v>
      </c>
      <c r="B447" s="20" t="s">
        <v>1058</v>
      </c>
      <c r="C447" s="15"/>
      <c r="D447" s="2"/>
      <c r="E447" s="2"/>
      <c r="F447" s="2">
        <v>3.6</v>
      </c>
      <c r="G447" s="2" t="s">
        <v>367</v>
      </c>
      <c r="H447" s="11">
        <v>-1</v>
      </c>
      <c r="I447">
        <v>-1</v>
      </c>
      <c r="J447" s="2"/>
      <c r="K447">
        <v>2.556</v>
      </c>
      <c r="L447">
        <v>6.5192970192323214</v>
      </c>
      <c r="M447" s="2"/>
      <c r="N447" s="2"/>
      <c r="O447" s="25">
        <v>0</v>
      </c>
      <c r="P447" s="2"/>
      <c r="Q447" s="2"/>
      <c r="R447" s="2"/>
      <c r="S447" s="2"/>
      <c r="T447" s="25">
        <v>0</v>
      </c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P447">
        <v>20</v>
      </c>
      <c r="AQ447" s="23">
        <v>0</v>
      </c>
      <c r="AS447" s="30">
        <v>1.56</v>
      </c>
      <c r="AT447" s="30">
        <v>1.76</v>
      </c>
      <c r="AU447" s="30">
        <v>0.48</v>
      </c>
      <c r="AV447" s="30">
        <v>0</v>
      </c>
      <c r="AW447" s="30">
        <v>0.41052631578947368</v>
      </c>
      <c r="AX447" s="30">
        <v>0.4631578947368421</v>
      </c>
      <c r="AY447" s="30">
        <v>0.12631578947368419</v>
      </c>
      <c r="AZ447" s="30">
        <v>0</v>
      </c>
      <c r="BA447" s="27">
        <v>1</v>
      </c>
      <c r="BB447" s="27">
        <v>3.44</v>
      </c>
      <c r="BC447" s="27">
        <v>2.44</v>
      </c>
      <c r="BD447" s="27">
        <v>2.556</v>
      </c>
    </row>
    <row r="448" spans="1:56" x14ac:dyDescent="0.3">
      <c r="A448" s="2" t="s">
        <v>370</v>
      </c>
      <c r="B448" s="20" t="s">
        <v>1059</v>
      </c>
      <c r="C448" s="15"/>
      <c r="D448" s="2"/>
      <c r="E448" s="2"/>
      <c r="F448" s="2">
        <v>3.55</v>
      </c>
      <c r="G448" s="2" t="s">
        <v>367</v>
      </c>
      <c r="H448" s="11">
        <v>-1</v>
      </c>
      <c r="I448">
        <v>-1</v>
      </c>
      <c r="J448" s="2"/>
      <c r="K448">
        <v>2.530357142857143</v>
      </c>
      <c r="L448">
        <v>6.5570235316610717</v>
      </c>
      <c r="M448" s="2"/>
      <c r="N448" s="2"/>
      <c r="O448" s="25">
        <v>0</v>
      </c>
      <c r="P448" s="2"/>
      <c r="Q448" s="2"/>
      <c r="R448" s="2"/>
      <c r="S448" s="2"/>
      <c r="T448" s="25">
        <v>0</v>
      </c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P448">
        <v>20</v>
      </c>
      <c r="AQ448" s="23">
        <v>0</v>
      </c>
      <c r="AS448" s="30">
        <v>1.535714285714286</v>
      </c>
      <c r="AT448" s="30">
        <v>1.642857142857143</v>
      </c>
      <c r="AU448" s="30">
        <v>0.42857142857142849</v>
      </c>
      <c r="AV448" s="30">
        <v>0</v>
      </c>
      <c r="AW448" s="30">
        <v>0.42574257425742579</v>
      </c>
      <c r="AX448" s="30">
        <v>0.45544554455445541</v>
      </c>
      <c r="AY448" s="30">
        <v>0.11881188118811881</v>
      </c>
      <c r="AZ448" s="30">
        <v>0</v>
      </c>
      <c r="BA448" s="27">
        <v>1</v>
      </c>
      <c r="BB448" s="27">
        <v>3.44</v>
      </c>
      <c r="BC448" s="27">
        <v>2.44</v>
      </c>
      <c r="BD448" s="27">
        <v>2.530357142857143</v>
      </c>
    </row>
    <row r="449" spans="1:56" x14ac:dyDescent="0.3">
      <c r="A449" s="2" t="s">
        <v>371</v>
      </c>
      <c r="B449" s="20" t="s">
        <v>1060</v>
      </c>
      <c r="C449" s="15"/>
      <c r="D449" s="2"/>
      <c r="E449" s="2"/>
      <c r="F449" s="2">
        <v>3.62</v>
      </c>
      <c r="G449" s="2" t="s">
        <v>367</v>
      </c>
      <c r="H449" s="11">
        <v>-1</v>
      </c>
      <c r="I449">
        <v>-1</v>
      </c>
      <c r="J449" s="2"/>
      <c r="K449">
        <v>2.5096774193548388</v>
      </c>
      <c r="L449">
        <v>6.587448138458452</v>
      </c>
      <c r="M449" s="2"/>
      <c r="N449" s="2"/>
      <c r="O449" s="25">
        <v>0</v>
      </c>
      <c r="P449" s="2"/>
      <c r="Q449" s="2"/>
      <c r="R449" s="2"/>
      <c r="S449" s="2"/>
      <c r="T449" s="25">
        <v>0</v>
      </c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P449">
        <v>20</v>
      </c>
      <c r="AQ449" s="23">
        <v>0</v>
      </c>
      <c r="AS449" s="30">
        <v>1.5161290322580649</v>
      </c>
      <c r="AT449" s="30">
        <v>1.5483870967741939</v>
      </c>
      <c r="AU449" s="30">
        <v>0.38709677419354838</v>
      </c>
      <c r="AV449" s="30">
        <v>0</v>
      </c>
      <c r="AW449" s="30">
        <v>0.43925233644859812</v>
      </c>
      <c r="AX449" s="30">
        <v>0.44859813084112149</v>
      </c>
      <c r="AY449" s="30">
        <v>0.1121495327102804</v>
      </c>
      <c r="AZ449" s="30">
        <v>0</v>
      </c>
      <c r="BA449" s="27">
        <v>1</v>
      </c>
      <c r="BB449" s="27">
        <v>3.44</v>
      </c>
      <c r="BC449" s="27">
        <v>2.44</v>
      </c>
      <c r="BD449" s="27">
        <v>2.5096774193548388</v>
      </c>
    </row>
    <row r="450" spans="1:56" x14ac:dyDescent="0.3">
      <c r="A450" s="2" t="s">
        <v>372</v>
      </c>
      <c r="B450" s="20" t="s">
        <v>1061</v>
      </c>
      <c r="C450" s="15"/>
      <c r="D450" s="2"/>
      <c r="E450" s="2"/>
      <c r="F450" s="2">
        <v>3.55</v>
      </c>
      <c r="G450" s="2" t="s">
        <v>367</v>
      </c>
      <c r="H450" s="11">
        <v>-1</v>
      </c>
      <c r="I450">
        <v>-1</v>
      </c>
      <c r="J450" s="2"/>
      <c r="K450">
        <v>2.478378378378379</v>
      </c>
      <c r="L450">
        <v>6.6334961919896216</v>
      </c>
      <c r="M450" s="2"/>
      <c r="N450" s="2"/>
      <c r="O450" s="25">
        <v>0</v>
      </c>
      <c r="P450" s="2"/>
      <c r="Q450" s="2"/>
      <c r="R450" s="2"/>
      <c r="S450" s="2"/>
      <c r="T450" s="25">
        <v>0</v>
      </c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P450">
        <v>20</v>
      </c>
      <c r="AQ450" s="23">
        <v>0</v>
      </c>
      <c r="AS450" s="30">
        <v>1.486486486486486</v>
      </c>
      <c r="AT450" s="30">
        <v>1.405405405405405</v>
      </c>
      <c r="AU450" s="30">
        <v>0.32432432432432429</v>
      </c>
      <c r="AV450" s="30">
        <v>0</v>
      </c>
      <c r="AW450" s="30">
        <v>0.4621848739495798</v>
      </c>
      <c r="AX450" s="30">
        <v>0.43697478991596639</v>
      </c>
      <c r="AY450" s="30">
        <v>0.1008403361344538</v>
      </c>
      <c r="AZ450" s="30">
        <v>0</v>
      </c>
      <c r="BA450" s="27">
        <v>1</v>
      </c>
      <c r="BB450" s="27">
        <v>3.44</v>
      </c>
      <c r="BC450" s="27">
        <v>2.44</v>
      </c>
      <c r="BD450" s="27">
        <v>2.4783783783783782</v>
      </c>
    </row>
    <row r="451" spans="1:56" x14ac:dyDescent="0.3">
      <c r="A451" s="2" t="s">
        <v>373</v>
      </c>
      <c r="B451" s="20" t="s">
        <v>1062</v>
      </c>
      <c r="C451" s="15"/>
      <c r="D451" s="2"/>
      <c r="E451" s="2"/>
      <c r="F451" s="2">
        <v>2.6</v>
      </c>
      <c r="G451" s="2" t="s">
        <v>367</v>
      </c>
      <c r="H451" s="11">
        <v>-1</v>
      </c>
      <c r="I451">
        <v>-1</v>
      </c>
      <c r="J451" s="2"/>
      <c r="K451">
        <v>2.4558139534883718</v>
      </c>
      <c r="L451">
        <v>6.6666936259306979</v>
      </c>
      <c r="M451" s="2"/>
      <c r="N451" s="2"/>
      <c r="O451" s="25">
        <v>0</v>
      </c>
      <c r="P451" s="2"/>
      <c r="Q451" s="2"/>
      <c r="R451" s="2"/>
      <c r="S451" s="2"/>
      <c r="T451" s="25">
        <v>0</v>
      </c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P451">
        <v>20</v>
      </c>
      <c r="AQ451" s="23">
        <v>0</v>
      </c>
      <c r="AS451" s="30">
        <v>1.4651162790697669</v>
      </c>
      <c r="AT451" s="30">
        <v>1.3023255813953489</v>
      </c>
      <c r="AU451" s="30">
        <v>0.27906976744186052</v>
      </c>
      <c r="AV451" s="30">
        <v>0</v>
      </c>
      <c r="AW451" s="30">
        <v>0.48091603053435111</v>
      </c>
      <c r="AX451" s="30">
        <v>0.4274809160305344</v>
      </c>
      <c r="AY451" s="30">
        <v>9.1603053435114504E-2</v>
      </c>
      <c r="AZ451" s="30">
        <v>0</v>
      </c>
      <c r="BA451" s="27">
        <v>1</v>
      </c>
      <c r="BB451" s="27">
        <v>3.44</v>
      </c>
      <c r="BC451" s="27">
        <v>2.44</v>
      </c>
      <c r="BD451" s="27">
        <v>2.4558139534883718</v>
      </c>
    </row>
    <row r="452" spans="1:56" x14ac:dyDescent="0.3">
      <c r="A452" s="2" t="s">
        <v>358</v>
      </c>
      <c r="B452" s="15" t="s">
        <v>862</v>
      </c>
      <c r="C452" s="15"/>
      <c r="D452" s="2"/>
      <c r="E452" s="2"/>
      <c r="F452" s="2">
        <v>3.44</v>
      </c>
      <c r="G452" s="2" t="s">
        <v>386</v>
      </c>
      <c r="H452" s="11">
        <v>-1</v>
      </c>
      <c r="I452">
        <v>-1</v>
      </c>
      <c r="J452" s="2"/>
      <c r="K452">
        <v>2.6835294117647059</v>
      </c>
      <c r="L452">
        <v>6.2493398705707062</v>
      </c>
      <c r="M452" s="2"/>
      <c r="N452" s="2"/>
      <c r="O452" s="25">
        <v>0</v>
      </c>
      <c r="P452" s="2"/>
      <c r="Q452" s="2"/>
      <c r="R452" s="2"/>
      <c r="S452" s="2"/>
      <c r="T452" s="25">
        <v>0</v>
      </c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P452">
        <v>20</v>
      </c>
      <c r="AQ452" s="23">
        <v>0</v>
      </c>
      <c r="AS452" s="30">
        <v>1.882352941176471</v>
      </c>
      <c r="AT452" s="30">
        <v>2.3529411764705879</v>
      </c>
      <c r="AU452" s="30">
        <v>0.47058823529411759</v>
      </c>
      <c r="AV452" s="30">
        <v>0</v>
      </c>
      <c r="AW452" s="30">
        <v>0.4</v>
      </c>
      <c r="AX452" s="30">
        <v>0.5</v>
      </c>
      <c r="AY452" s="30">
        <v>9.9999999999999992E-2</v>
      </c>
      <c r="AZ452" s="30">
        <v>0</v>
      </c>
      <c r="BA452" s="27">
        <v>1.1000000000000001</v>
      </c>
      <c r="BB452" s="27">
        <v>3.44</v>
      </c>
      <c r="BC452" s="27">
        <v>2.34</v>
      </c>
      <c r="BD452" s="27">
        <v>2.6835294117647059</v>
      </c>
    </row>
    <row r="453" spans="1:56" x14ac:dyDescent="0.3">
      <c r="A453" s="2" t="s">
        <v>374</v>
      </c>
      <c r="B453" s="20" t="s">
        <v>1063</v>
      </c>
      <c r="C453" s="15"/>
      <c r="D453" s="2"/>
      <c r="E453" s="2"/>
      <c r="F453" s="2">
        <v>3.34</v>
      </c>
      <c r="G453" s="2" t="s">
        <v>386</v>
      </c>
      <c r="H453" s="11">
        <v>-1</v>
      </c>
      <c r="I453">
        <v>-1</v>
      </c>
      <c r="J453" s="2"/>
      <c r="K453">
        <v>2.609130434782609</v>
      </c>
      <c r="L453">
        <v>6.4538308176133041</v>
      </c>
      <c r="M453" s="2"/>
      <c r="N453" s="2"/>
      <c r="O453" s="25">
        <v>0</v>
      </c>
      <c r="P453" s="2"/>
      <c r="Q453" s="2"/>
      <c r="R453" s="2"/>
      <c r="S453" s="2"/>
      <c r="T453" s="25">
        <v>0</v>
      </c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P453">
        <v>20</v>
      </c>
      <c r="AQ453" s="23">
        <v>0</v>
      </c>
      <c r="AS453" s="30">
        <v>1.7391304347826091</v>
      </c>
      <c r="AT453" s="30">
        <v>1.956521739130435</v>
      </c>
      <c r="AU453" s="30">
        <v>0.34782608695652167</v>
      </c>
      <c r="AV453" s="30">
        <v>0</v>
      </c>
      <c r="AW453" s="30">
        <v>0.43010752688172038</v>
      </c>
      <c r="AX453" s="30">
        <v>0.48387096774193539</v>
      </c>
      <c r="AY453" s="30">
        <v>8.6021505376344079E-2</v>
      </c>
      <c r="AZ453" s="30">
        <v>0</v>
      </c>
      <c r="BA453" s="27">
        <v>1.1000000000000001</v>
      </c>
      <c r="BB453" s="27">
        <v>3.44</v>
      </c>
      <c r="BC453" s="27">
        <v>2.34</v>
      </c>
      <c r="BD453" s="27">
        <v>2.609130434782609</v>
      </c>
    </row>
    <row r="454" spans="1:56" x14ac:dyDescent="0.3">
      <c r="A454" s="2" t="s">
        <v>375</v>
      </c>
      <c r="B454" s="20" t="s">
        <v>1055</v>
      </c>
      <c r="C454" s="15"/>
      <c r="D454" s="2"/>
      <c r="E454" s="2"/>
      <c r="F454" s="2">
        <v>3.39</v>
      </c>
      <c r="G454" s="2" t="s">
        <v>386</v>
      </c>
      <c r="H454" s="11">
        <v>-1</v>
      </c>
      <c r="I454">
        <v>-1</v>
      </c>
      <c r="J454" s="2"/>
      <c r="K454">
        <v>2.5753846153846149</v>
      </c>
      <c r="L454">
        <v>6.5020131619541548</v>
      </c>
      <c r="M454" s="2"/>
      <c r="N454" s="2"/>
      <c r="O454" s="25">
        <v>0</v>
      </c>
      <c r="P454" s="2"/>
      <c r="Q454" s="2"/>
      <c r="R454" s="2"/>
      <c r="S454" s="2"/>
      <c r="T454" s="25">
        <v>0</v>
      </c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P454">
        <v>20</v>
      </c>
      <c r="AQ454" s="23">
        <v>0</v>
      </c>
      <c r="AS454" s="30">
        <v>1.6923076923076921</v>
      </c>
      <c r="AT454" s="30">
        <v>1.8076923076923079</v>
      </c>
      <c r="AU454" s="30">
        <v>0.30769230769230771</v>
      </c>
      <c r="AV454" s="30">
        <v>0</v>
      </c>
      <c r="AW454" s="30">
        <v>0.44444444444444448</v>
      </c>
      <c r="AX454" s="30">
        <v>0.47474747474747481</v>
      </c>
      <c r="AY454" s="30">
        <v>8.0808080808080815E-2</v>
      </c>
      <c r="AZ454" s="30">
        <v>0</v>
      </c>
      <c r="BA454" s="27">
        <v>1.1000000000000001</v>
      </c>
      <c r="BB454" s="27">
        <v>3.44</v>
      </c>
      <c r="BC454" s="27">
        <v>2.34</v>
      </c>
      <c r="BD454" s="27">
        <v>2.5753846153846158</v>
      </c>
    </row>
    <row r="455" spans="1:56" x14ac:dyDescent="0.3">
      <c r="A455" s="2" t="s">
        <v>376</v>
      </c>
      <c r="B455" s="20" t="s">
        <v>1064</v>
      </c>
      <c r="C455" s="15"/>
      <c r="D455" s="2"/>
      <c r="E455" s="2"/>
      <c r="F455" s="2">
        <v>3.4</v>
      </c>
      <c r="G455" s="2" t="s">
        <v>386</v>
      </c>
      <c r="H455" s="11">
        <v>-1</v>
      </c>
      <c r="I455">
        <v>-1</v>
      </c>
      <c r="J455" s="2"/>
      <c r="K455">
        <v>2.5486206896551722</v>
      </c>
      <c r="L455">
        <v>6.5402267453968976</v>
      </c>
      <c r="M455" s="2"/>
      <c r="N455" s="2"/>
      <c r="O455" s="25">
        <v>0</v>
      </c>
      <c r="P455" s="2"/>
      <c r="Q455" s="2"/>
      <c r="R455" s="2"/>
      <c r="S455" s="2"/>
      <c r="T455" s="25">
        <v>0</v>
      </c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P455">
        <v>20</v>
      </c>
      <c r="AQ455" s="23">
        <v>0</v>
      </c>
      <c r="AS455" s="30">
        <v>1.655172413793103</v>
      </c>
      <c r="AT455" s="30">
        <v>1.6896551724137929</v>
      </c>
      <c r="AU455" s="30">
        <v>0.27586206896551718</v>
      </c>
      <c r="AV455" s="30">
        <v>0</v>
      </c>
      <c r="AW455" s="30">
        <v>0.45714285714285707</v>
      </c>
      <c r="AX455" s="30">
        <v>0.46666666666666667</v>
      </c>
      <c r="AY455" s="30">
        <v>7.6190476190476197E-2</v>
      </c>
      <c r="AZ455" s="30">
        <v>0</v>
      </c>
      <c r="BA455" s="27">
        <v>1.1000000000000001</v>
      </c>
      <c r="BB455" s="27">
        <v>3.44</v>
      </c>
      <c r="BC455" s="27">
        <v>2.34</v>
      </c>
      <c r="BD455" s="27">
        <v>2.5486206896551722</v>
      </c>
    </row>
    <row r="456" spans="1:56" x14ac:dyDescent="0.3">
      <c r="A456" s="2" t="s">
        <v>377</v>
      </c>
      <c r="B456" s="20" t="s">
        <v>1065</v>
      </c>
      <c r="C456" s="15"/>
      <c r="D456" s="2"/>
      <c r="E456" s="2"/>
      <c r="F456" s="2">
        <v>3.42</v>
      </c>
      <c r="G456" s="2" t="s">
        <v>386</v>
      </c>
      <c r="H456" s="11">
        <v>-1</v>
      </c>
      <c r="I456">
        <v>-1</v>
      </c>
      <c r="J456" s="2"/>
      <c r="K456">
        <v>2.526875</v>
      </c>
      <c r="L456">
        <v>6.5712752819441249</v>
      </c>
      <c r="M456" s="2"/>
      <c r="N456" s="2"/>
      <c r="O456" s="25">
        <v>0</v>
      </c>
      <c r="P456" s="2"/>
      <c r="Q456" s="2"/>
      <c r="R456" s="2"/>
      <c r="S456" s="2"/>
      <c r="T456" s="25">
        <v>0</v>
      </c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P456">
        <v>20</v>
      </c>
      <c r="AQ456" s="23">
        <v>0</v>
      </c>
      <c r="AS456" s="30">
        <v>1.625</v>
      </c>
      <c r="AT456" s="30">
        <v>1.59375</v>
      </c>
      <c r="AU456" s="30">
        <v>0.25</v>
      </c>
      <c r="AV456" s="30">
        <v>0</v>
      </c>
      <c r="AW456" s="30">
        <v>0.46846846846846851</v>
      </c>
      <c r="AX456" s="30">
        <v>0.45945945945945948</v>
      </c>
      <c r="AY456" s="30">
        <v>7.2072072072072071E-2</v>
      </c>
      <c r="AZ456" s="30">
        <v>0</v>
      </c>
      <c r="BA456" s="27">
        <v>1.1000000000000001</v>
      </c>
      <c r="BB456" s="27">
        <v>3.44</v>
      </c>
      <c r="BC456" s="27">
        <v>2.34</v>
      </c>
      <c r="BD456" s="27">
        <v>2.526875</v>
      </c>
    </row>
    <row r="457" spans="1:56" x14ac:dyDescent="0.3">
      <c r="A457" s="2" t="s">
        <v>378</v>
      </c>
      <c r="B457" s="20" t="s">
        <v>1066</v>
      </c>
      <c r="C457" s="15"/>
      <c r="D457" s="2"/>
      <c r="E457" s="2"/>
      <c r="F457" s="2">
        <v>3.41</v>
      </c>
      <c r="G457" s="2" t="s">
        <v>386</v>
      </c>
      <c r="H457" s="11">
        <v>-1</v>
      </c>
      <c r="I457">
        <v>-1</v>
      </c>
      <c r="J457" s="2"/>
      <c r="K457">
        <v>2.4936842105263159</v>
      </c>
      <c r="L457">
        <v>6.6186651535162104</v>
      </c>
      <c r="M457" s="2"/>
      <c r="N457" s="2"/>
      <c r="O457" s="25">
        <v>0</v>
      </c>
      <c r="P457" s="2"/>
      <c r="Q457" s="2"/>
      <c r="R457" s="2"/>
      <c r="S457" s="2"/>
      <c r="T457" s="25">
        <v>0</v>
      </c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P457">
        <v>20</v>
      </c>
      <c r="AQ457" s="23">
        <v>0</v>
      </c>
      <c r="AS457" s="30">
        <v>1.5789473684210531</v>
      </c>
      <c r="AT457" s="30">
        <v>1.4473684210526321</v>
      </c>
      <c r="AU457" s="30">
        <v>0.2105263157894737</v>
      </c>
      <c r="AV457" s="30">
        <v>0</v>
      </c>
      <c r="AW457" s="30">
        <v>0.48780487804878048</v>
      </c>
      <c r="AX457" s="30">
        <v>0.44715447154471538</v>
      </c>
      <c r="AY457" s="30">
        <v>6.5040650406504058E-2</v>
      </c>
      <c r="AZ457" s="30">
        <v>0</v>
      </c>
      <c r="BA457" s="27">
        <v>1.1000000000000001</v>
      </c>
      <c r="BB457" s="27">
        <v>3.44</v>
      </c>
      <c r="BC457" s="27">
        <v>2.34</v>
      </c>
      <c r="BD457" s="27">
        <v>2.4936842105263159</v>
      </c>
    </row>
    <row r="458" spans="1:56" x14ac:dyDescent="0.3">
      <c r="A458" s="2" t="s">
        <v>379</v>
      </c>
      <c r="B458" s="20" t="s">
        <v>1067</v>
      </c>
      <c r="C458" s="15"/>
      <c r="D458" s="2"/>
      <c r="E458" s="2"/>
      <c r="F458" s="2">
        <v>3.4</v>
      </c>
      <c r="G458" s="2" t="s">
        <v>386</v>
      </c>
      <c r="H458" s="11">
        <v>-1</v>
      </c>
      <c r="I458">
        <v>-1</v>
      </c>
      <c r="J458" s="2"/>
      <c r="K458">
        <v>2.4695454545454538</v>
      </c>
      <c r="L458">
        <v>6.6531305146595452</v>
      </c>
      <c r="M458" s="2"/>
      <c r="N458" s="2"/>
      <c r="O458" s="25">
        <v>0</v>
      </c>
      <c r="P458" s="2"/>
      <c r="Q458" s="2"/>
      <c r="R458" s="2"/>
      <c r="S458" s="2"/>
      <c r="T458" s="25">
        <v>0</v>
      </c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P458">
        <v>20</v>
      </c>
      <c r="AQ458" s="23">
        <v>0</v>
      </c>
      <c r="AS458" s="30">
        <v>1.545454545454545</v>
      </c>
      <c r="AT458" s="30">
        <v>1.3409090909090911</v>
      </c>
      <c r="AU458" s="30">
        <v>0.1818181818181818</v>
      </c>
      <c r="AV458" s="30">
        <v>0</v>
      </c>
      <c r="AW458" s="30">
        <v>0.50370370370370365</v>
      </c>
      <c r="AX458" s="30">
        <v>0.437037037037037</v>
      </c>
      <c r="AY458" s="30">
        <v>5.9259259259259248E-2</v>
      </c>
      <c r="AZ458" s="30">
        <v>0</v>
      </c>
      <c r="BA458" s="27">
        <v>1.1000000000000001</v>
      </c>
      <c r="BB458" s="27">
        <v>3.44</v>
      </c>
      <c r="BC458" s="27">
        <v>2.34</v>
      </c>
      <c r="BD458" s="27">
        <v>2.4695454545454552</v>
      </c>
    </row>
    <row r="459" spans="1:56" x14ac:dyDescent="0.3">
      <c r="A459" s="2" t="s">
        <v>380</v>
      </c>
      <c r="B459" s="20" t="s">
        <v>1068</v>
      </c>
      <c r="C459" s="15"/>
      <c r="D459" s="2"/>
      <c r="E459" s="2"/>
      <c r="F459" s="2">
        <v>3.33</v>
      </c>
      <c r="G459" s="2" t="s">
        <v>386</v>
      </c>
      <c r="H459" s="11">
        <v>-1</v>
      </c>
      <c r="I459">
        <v>-1</v>
      </c>
      <c r="J459" s="2"/>
      <c r="K459">
        <v>2.645909090909091</v>
      </c>
      <c r="L459">
        <v>6.4349594388752269</v>
      </c>
      <c r="M459" s="2"/>
      <c r="N459" s="2"/>
      <c r="O459" s="25">
        <v>0</v>
      </c>
      <c r="P459" s="2"/>
      <c r="Q459" s="2"/>
      <c r="R459" s="2"/>
      <c r="S459" s="2"/>
      <c r="T459" s="25">
        <v>0</v>
      </c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P459">
        <v>22</v>
      </c>
      <c r="AQ459" s="23">
        <v>0</v>
      </c>
      <c r="AS459" s="30">
        <v>1.7727272727272729</v>
      </c>
      <c r="AT459" s="30">
        <v>2.0909090909090908</v>
      </c>
      <c r="AU459" s="30">
        <v>0.36363636363636359</v>
      </c>
      <c r="AV459" s="30">
        <v>0</v>
      </c>
      <c r="AW459" s="30">
        <v>0.41935483870967738</v>
      </c>
      <c r="AX459" s="30">
        <v>0.49462365591397839</v>
      </c>
      <c r="AY459" s="30">
        <v>8.6021505376344079E-2</v>
      </c>
      <c r="AZ459" s="30">
        <v>0</v>
      </c>
      <c r="BA459" s="27">
        <v>1.1000000000000001</v>
      </c>
      <c r="BB459" s="27">
        <v>3.44</v>
      </c>
      <c r="BC459" s="27">
        <v>2.34</v>
      </c>
      <c r="BD459" s="27">
        <v>2.645909090909091</v>
      </c>
    </row>
    <row r="460" spans="1:56" x14ac:dyDescent="0.3">
      <c r="A460" s="2" t="s">
        <v>381</v>
      </c>
      <c r="B460" s="20" t="s">
        <v>1056</v>
      </c>
      <c r="C460" s="15"/>
      <c r="D460" s="2"/>
      <c r="E460" s="2"/>
      <c r="F460" s="2">
        <v>3.41</v>
      </c>
      <c r="G460" s="2" t="s">
        <v>386</v>
      </c>
      <c r="H460" s="11">
        <v>-1</v>
      </c>
      <c r="I460">
        <v>-1</v>
      </c>
      <c r="J460" s="2"/>
      <c r="K460">
        <v>2.6063999999999998</v>
      </c>
      <c r="L460">
        <v>6.4873336424382799</v>
      </c>
      <c r="M460" s="2"/>
      <c r="N460" s="2"/>
      <c r="O460" s="25">
        <v>0</v>
      </c>
      <c r="P460" s="2"/>
      <c r="Q460" s="2"/>
      <c r="R460" s="2"/>
      <c r="S460" s="2"/>
      <c r="T460" s="25">
        <v>0</v>
      </c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P460">
        <v>22</v>
      </c>
      <c r="AQ460" s="23">
        <v>0</v>
      </c>
      <c r="AS460" s="30">
        <v>1.72</v>
      </c>
      <c r="AT460" s="30">
        <v>1.92</v>
      </c>
      <c r="AU460" s="30">
        <v>0.32</v>
      </c>
      <c r="AV460" s="30">
        <v>0</v>
      </c>
      <c r="AW460" s="30">
        <v>0.43434343434343442</v>
      </c>
      <c r="AX460" s="30">
        <v>0.48484848484848492</v>
      </c>
      <c r="AY460" s="30">
        <v>8.0808080808080815E-2</v>
      </c>
      <c r="AZ460" s="30">
        <v>0</v>
      </c>
      <c r="BA460" s="27">
        <v>1.1000000000000001</v>
      </c>
      <c r="BB460" s="27">
        <v>3.44</v>
      </c>
      <c r="BC460" s="27">
        <v>2.34</v>
      </c>
      <c r="BD460" s="27">
        <v>2.6063999999999998</v>
      </c>
    </row>
    <row r="461" spans="1:56" x14ac:dyDescent="0.3">
      <c r="A461" s="2" t="s">
        <v>382</v>
      </c>
      <c r="B461" s="20" t="s">
        <v>1069</v>
      </c>
      <c r="C461" s="15"/>
      <c r="D461" s="2"/>
      <c r="E461" s="2"/>
      <c r="F461" s="2">
        <v>3.38</v>
      </c>
      <c r="G461" s="2" t="s">
        <v>386</v>
      </c>
      <c r="H461" s="11">
        <v>-1</v>
      </c>
      <c r="I461">
        <v>-1</v>
      </c>
      <c r="J461" s="2"/>
      <c r="K461">
        <v>2.5753571428571429</v>
      </c>
      <c r="L461">
        <v>6.5284848023806781</v>
      </c>
      <c r="M461" s="2"/>
      <c r="N461" s="2"/>
      <c r="O461" s="25">
        <v>0</v>
      </c>
      <c r="P461" s="2"/>
      <c r="Q461" s="2"/>
      <c r="R461" s="2"/>
      <c r="S461" s="2"/>
      <c r="T461" s="25">
        <v>0</v>
      </c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P461">
        <v>22</v>
      </c>
      <c r="AQ461" s="23">
        <v>0</v>
      </c>
      <c r="AS461" s="30">
        <v>1.678571428571429</v>
      </c>
      <c r="AT461" s="30">
        <v>1.785714285714286</v>
      </c>
      <c r="AU461" s="30">
        <v>0.2857142857142857</v>
      </c>
      <c r="AV461" s="30">
        <v>0</v>
      </c>
      <c r="AW461" s="30">
        <v>0.44761904761904758</v>
      </c>
      <c r="AX461" s="30">
        <v>0.47619047619047622</v>
      </c>
      <c r="AY461" s="30">
        <v>7.6190476190476183E-2</v>
      </c>
      <c r="AZ461" s="30">
        <v>0</v>
      </c>
      <c r="BA461" s="27">
        <v>1.1000000000000001</v>
      </c>
      <c r="BB461" s="27">
        <v>3.44</v>
      </c>
      <c r="BC461" s="27">
        <v>2.34</v>
      </c>
      <c r="BD461" s="27">
        <v>2.5753571428571429</v>
      </c>
    </row>
    <row r="462" spans="1:56" x14ac:dyDescent="0.3">
      <c r="A462" s="2" t="s">
        <v>383</v>
      </c>
      <c r="B462" s="20" t="s">
        <v>1070</v>
      </c>
      <c r="C462" s="15"/>
      <c r="D462" s="2"/>
      <c r="E462" s="2"/>
      <c r="F462" s="2">
        <v>3.4</v>
      </c>
      <c r="G462" s="2" t="s">
        <v>386</v>
      </c>
      <c r="H462" s="11">
        <v>-1</v>
      </c>
      <c r="I462">
        <v>-1</v>
      </c>
      <c r="J462" s="2"/>
      <c r="K462">
        <v>2.5503225806451608</v>
      </c>
      <c r="L462">
        <v>6.5616712216890649</v>
      </c>
      <c r="M462" s="2"/>
      <c r="N462" s="2"/>
      <c r="O462" s="25">
        <v>0</v>
      </c>
      <c r="P462" s="2"/>
      <c r="Q462" s="2"/>
      <c r="R462" s="2"/>
      <c r="S462" s="2"/>
      <c r="T462" s="25">
        <v>0</v>
      </c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P462">
        <v>22</v>
      </c>
      <c r="AQ462" s="23">
        <v>0</v>
      </c>
      <c r="AS462" s="30">
        <v>1.645161290322581</v>
      </c>
      <c r="AT462" s="30">
        <v>1.67741935483871</v>
      </c>
      <c r="AU462" s="30">
        <v>0.25806451612903231</v>
      </c>
      <c r="AV462" s="30">
        <v>0</v>
      </c>
      <c r="AW462" s="30">
        <v>0.45945945945945948</v>
      </c>
      <c r="AX462" s="30">
        <v>0.46846846846846851</v>
      </c>
      <c r="AY462" s="30">
        <v>7.2072072072072071E-2</v>
      </c>
      <c r="AZ462" s="30">
        <v>0</v>
      </c>
      <c r="BA462" s="27">
        <v>1.1000000000000001</v>
      </c>
      <c r="BB462" s="27">
        <v>3.44</v>
      </c>
      <c r="BC462" s="27">
        <v>2.34</v>
      </c>
      <c r="BD462" s="27">
        <v>2.5503225806451608</v>
      </c>
    </row>
    <row r="463" spans="1:56" x14ac:dyDescent="0.3">
      <c r="A463" s="2" t="s">
        <v>384</v>
      </c>
      <c r="B463" s="20" t="s">
        <v>1071</v>
      </c>
      <c r="C463" s="15"/>
      <c r="D463" s="2"/>
      <c r="E463" s="2"/>
      <c r="F463" s="2">
        <v>3.4</v>
      </c>
      <c r="G463" s="2" t="s">
        <v>386</v>
      </c>
      <c r="H463" s="11">
        <v>-1</v>
      </c>
      <c r="I463">
        <v>-1</v>
      </c>
      <c r="J463" s="2"/>
      <c r="K463">
        <v>2.512432432432433</v>
      </c>
      <c r="L463">
        <v>6.6118993157774328</v>
      </c>
      <c r="M463" s="2"/>
      <c r="N463" s="2"/>
      <c r="O463" s="25">
        <v>0</v>
      </c>
      <c r="P463" s="2"/>
      <c r="Q463" s="2"/>
      <c r="R463" s="2"/>
      <c r="S463" s="2"/>
      <c r="T463" s="25">
        <v>0</v>
      </c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P463">
        <v>22</v>
      </c>
      <c r="AQ463" s="23">
        <v>0</v>
      </c>
      <c r="AS463" s="30">
        <v>1.594594594594595</v>
      </c>
      <c r="AT463" s="30">
        <v>1.513513513513514</v>
      </c>
      <c r="AU463" s="30">
        <v>0.2162162162162162</v>
      </c>
      <c r="AV463" s="30">
        <v>0</v>
      </c>
      <c r="AW463" s="30">
        <v>0.47967479674796748</v>
      </c>
      <c r="AX463" s="30">
        <v>0.45528455284552849</v>
      </c>
      <c r="AY463" s="30">
        <v>6.5040650406504072E-2</v>
      </c>
      <c r="AZ463" s="30">
        <v>0</v>
      </c>
      <c r="BA463" s="27">
        <v>1.1000000000000001</v>
      </c>
      <c r="BB463" s="27">
        <v>3.44</v>
      </c>
      <c r="BC463" s="27">
        <v>2.34</v>
      </c>
      <c r="BD463" s="27">
        <v>2.512432432432433</v>
      </c>
    </row>
    <row r="464" spans="1:56" x14ac:dyDescent="0.3">
      <c r="A464" s="2" t="s">
        <v>385</v>
      </c>
      <c r="B464" s="20" t="s">
        <v>1072</v>
      </c>
      <c r="C464" s="15"/>
      <c r="D464" s="2"/>
      <c r="E464" s="2"/>
      <c r="F464" s="2">
        <v>3.38</v>
      </c>
      <c r="G464" s="2" t="s">
        <v>386</v>
      </c>
      <c r="H464" s="11">
        <v>-1</v>
      </c>
      <c r="I464">
        <v>-1</v>
      </c>
      <c r="J464" s="2"/>
      <c r="K464">
        <v>2.485116279069767</v>
      </c>
      <c r="L464">
        <v>6.6481102673295114</v>
      </c>
      <c r="M464" s="2"/>
      <c r="N464" s="2"/>
      <c r="O464" s="25">
        <v>0</v>
      </c>
      <c r="P464" s="2"/>
      <c r="Q464" s="2"/>
      <c r="R464" s="2"/>
      <c r="S464" s="2"/>
      <c r="T464" s="25">
        <v>0</v>
      </c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P464">
        <v>0</v>
      </c>
      <c r="AQ464" s="23">
        <v>0</v>
      </c>
      <c r="AS464" s="30">
        <v>1.558139534883721</v>
      </c>
      <c r="AT464" s="30">
        <v>1.3953488372093019</v>
      </c>
      <c r="AU464" s="30">
        <v>0.186046511627907</v>
      </c>
      <c r="AV464" s="30">
        <v>0</v>
      </c>
      <c r="AW464" s="30">
        <v>0.49629629629629629</v>
      </c>
      <c r="AX464" s="30">
        <v>0.44444444444444448</v>
      </c>
      <c r="AY464" s="30">
        <v>5.9259259259259262E-2</v>
      </c>
      <c r="AZ464" s="30">
        <v>0</v>
      </c>
      <c r="BA464" s="27">
        <v>1.1000000000000001</v>
      </c>
      <c r="BB464" s="27">
        <v>3.44</v>
      </c>
      <c r="BC464" s="27">
        <v>2.34</v>
      </c>
      <c r="BD464" s="27">
        <v>2.4851162790697678</v>
      </c>
    </row>
    <row r="465" spans="1:56" x14ac:dyDescent="0.3">
      <c r="A465" s="2" t="s">
        <v>387</v>
      </c>
      <c r="B465" s="15" t="s">
        <v>866</v>
      </c>
      <c r="C465" s="15"/>
      <c r="D465" s="2"/>
      <c r="E465" s="2"/>
      <c r="F465" s="2">
        <v>3.47</v>
      </c>
      <c r="G465" s="2" t="s">
        <v>386</v>
      </c>
      <c r="H465" s="11">
        <v>-1</v>
      </c>
      <c r="I465">
        <v>-1</v>
      </c>
      <c r="J465" s="2"/>
      <c r="K465">
        <v>2.6882352941176468</v>
      </c>
      <c r="L465">
        <v>6.2192249941001183</v>
      </c>
      <c r="M465" s="2"/>
      <c r="N465" s="2"/>
      <c r="O465" s="25">
        <v>0</v>
      </c>
      <c r="P465" s="2"/>
      <c r="Q465" s="2"/>
      <c r="R465" s="2"/>
      <c r="S465" s="2"/>
      <c r="T465" s="25">
        <v>0</v>
      </c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P465">
        <v>20</v>
      </c>
      <c r="AQ465" s="23">
        <v>0</v>
      </c>
      <c r="AS465" s="30">
        <v>1.882352941176471</v>
      </c>
      <c r="AT465" s="30">
        <v>2.3529411764705879</v>
      </c>
      <c r="AU465" s="30">
        <v>0.35294117647058831</v>
      </c>
      <c r="AV465" s="30">
        <v>0.47058823529411759</v>
      </c>
      <c r="AW465" s="30">
        <v>0.37209302325581389</v>
      </c>
      <c r="AX465" s="30">
        <v>0.46511627906976749</v>
      </c>
      <c r="AY465" s="30">
        <v>6.9767441860465129E-2</v>
      </c>
      <c r="AZ465" s="30">
        <v>9.3023255813953487E-2</v>
      </c>
      <c r="BA465" s="27">
        <v>1.1399999999999999</v>
      </c>
      <c r="BB465" s="27">
        <v>3.44</v>
      </c>
      <c r="BC465" s="27">
        <v>2.2999999999999998</v>
      </c>
      <c r="BD465" s="27">
        <v>2.6882352941176468</v>
      </c>
    </row>
    <row r="466" spans="1:56" x14ac:dyDescent="0.3">
      <c r="A466" s="2" t="s">
        <v>388</v>
      </c>
      <c r="B466" s="20" t="s">
        <v>1073</v>
      </c>
      <c r="C466" s="15"/>
      <c r="D466" s="2"/>
      <c r="E466" s="2"/>
      <c r="F466" s="2">
        <v>3.4</v>
      </c>
      <c r="G466" s="2" t="s">
        <v>386</v>
      </c>
      <c r="H466" s="11">
        <v>-1</v>
      </c>
      <c r="I466">
        <v>-1</v>
      </c>
      <c r="J466" s="2"/>
      <c r="K466">
        <v>2.5760869565217388</v>
      </c>
      <c r="L466">
        <v>6.4291568349981301</v>
      </c>
      <c r="M466" s="2"/>
      <c r="N466" s="2"/>
      <c r="O466" s="25">
        <v>0</v>
      </c>
      <c r="P466" s="2"/>
      <c r="Q466" s="2"/>
      <c r="R466" s="2"/>
      <c r="S466" s="2"/>
      <c r="T466" s="25">
        <v>0</v>
      </c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P466">
        <v>20</v>
      </c>
      <c r="AQ466" s="23">
        <v>0</v>
      </c>
      <c r="AS466" s="30">
        <v>1.695652173913043</v>
      </c>
      <c r="AT466" s="30">
        <v>1.826086956521739</v>
      </c>
      <c r="AU466" s="30">
        <v>0.2608695652173913</v>
      </c>
      <c r="AV466" s="30">
        <v>0.34782608695652167</v>
      </c>
      <c r="AW466" s="30">
        <v>0.41052631578947368</v>
      </c>
      <c r="AX466" s="30">
        <v>0.44210526315789472</v>
      </c>
      <c r="AY466" s="30">
        <v>6.3157894736842107E-2</v>
      </c>
      <c r="AZ466" s="30">
        <v>8.4210526315789472E-2</v>
      </c>
      <c r="BA466" s="27">
        <v>1.1399999999999999</v>
      </c>
      <c r="BB466" s="27">
        <v>3.44</v>
      </c>
      <c r="BC466" s="27">
        <v>2.2999999999999998</v>
      </c>
      <c r="BD466" s="27">
        <v>2.5760869565217388</v>
      </c>
    </row>
    <row r="467" spans="1:56" x14ac:dyDescent="0.3">
      <c r="A467" s="2" t="s">
        <v>389</v>
      </c>
      <c r="B467" s="20" t="s">
        <v>1074</v>
      </c>
      <c r="C467" s="15"/>
      <c r="D467" s="2"/>
      <c r="E467" s="2"/>
      <c r="F467" s="2">
        <v>3.32</v>
      </c>
      <c r="G467" s="2" t="s">
        <v>386</v>
      </c>
      <c r="H467" s="11">
        <v>-1</v>
      </c>
      <c r="I467">
        <v>-1</v>
      </c>
      <c r="J467" s="2"/>
      <c r="K467">
        <v>2.546153846153846</v>
      </c>
      <c r="L467">
        <v>6.4801861773330387</v>
      </c>
      <c r="M467" s="2"/>
      <c r="N467" s="2"/>
      <c r="O467" s="25">
        <v>0</v>
      </c>
      <c r="P467" s="2"/>
      <c r="Q467" s="2"/>
      <c r="R467" s="2"/>
      <c r="S467" s="2"/>
      <c r="T467" s="25">
        <v>0</v>
      </c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P467">
        <v>20</v>
      </c>
      <c r="AQ467" s="23">
        <v>0</v>
      </c>
      <c r="AS467" s="30">
        <v>1.653846153846154</v>
      </c>
      <c r="AT467" s="30">
        <v>1.6923076923076921</v>
      </c>
      <c r="AU467" s="30">
        <v>0.23076923076923081</v>
      </c>
      <c r="AV467" s="30">
        <v>0.30769230769230771</v>
      </c>
      <c r="AW467" s="30">
        <v>0.42574257425742568</v>
      </c>
      <c r="AX467" s="30">
        <v>0.43564356435643559</v>
      </c>
      <c r="AY467" s="30">
        <v>5.940594059405941E-2</v>
      </c>
      <c r="AZ467" s="30">
        <v>7.9207920792079209E-2</v>
      </c>
      <c r="BA467" s="27">
        <v>1.1399999999999999</v>
      </c>
      <c r="BB467" s="27">
        <v>3.44</v>
      </c>
      <c r="BC467" s="27">
        <v>2.2999999999999998</v>
      </c>
      <c r="BD467" s="27">
        <v>2.546153846153846</v>
      </c>
    </row>
    <row r="468" spans="1:56" x14ac:dyDescent="0.3">
      <c r="A468" s="2" t="s">
        <v>390</v>
      </c>
      <c r="B468" s="20" t="s">
        <v>1075</v>
      </c>
      <c r="C468" s="15"/>
      <c r="D468" s="2"/>
      <c r="E468" s="2"/>
      <c r="F468" s="2">
        <v>3.33</v>
      </c>
      <c r="G468" s="2" t="s">
        <v>386</v>
      </c>
      <c r="H468" s="11">
        <v>-1</v>
      </c>
      <c r="I468">
        <v>-1</v>
      </c>
      <c r="J468" s="2"/>
      <c r="K468">
        <v>2.522413793103448</v>
      </c>
      <c r="L468">
        <v>6.5206577247021036</v>
      </c>
      <c r="M468" s="2"/>
      <c r="N468" s="2"/>
      <c r="O468" s="25">
        <v>0</v>
      </c>
      <c r="P468" s="2"/>
      <c r="Q468" s="2"/>
      <c r="R468" s="2"/>
      <c r="S468" s="2"/>
      <c r="T468" s="25">
        <v>0</v>
      </c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P468">
        <v>20</v>
      </c>
      <c r="AQ468" s="23">
        <v>0</v>
      </c>
      <c r="AS468" s="30">
        <v>1.6206896551724139</v>
      </c>
      <c r="AT468" s="30">
        <v>1.586206896551724</v>
      </c>
      <c r="AU468" s="30">
        <v>0.2068965517241379</v>
      </c>
      <c r="AV468" s="30">
        <v>0.27586206896551718</v>
      </c>
      <c r="AW468" s="30">
        <v>0.43925233644859812</v>
      </c>
      <c r="AX468" s="30">
        <v>0.42990654205607481</v>
      </c>
      <c r="AY468" s="30">
        <v>5.6074766355140193E-2</v>
      </c>
      <c r="AZ468" s="30">
        <v>7.476635514018691E-2</v>
      </c>
      <c r="BA468" s="27">
        <v>1.1399999999999999</v>
      </c>
      <c r="BB468" s="27">
        <v>3.44</v>
      </c>
      <c r="BC468" s="27">
        <v>2.2999999999999998</v>
      </c>
      <c r="BD468" s="27">
        <v>2.522413793103448</v>
      </c>
    </row>
    <row r="469" spans="1:56" x14ac:dyDescent="0.3">
      <c r="A469" s="2" t="s">
        <v>391</v>
      </c>
      <c r="B469" s="20" t="s">
        <v>1076</v>
      </c>
      <c r="C469" s="15"/>
      <c r="D469" s="2"/>
      <c r="E469" s="2"/>
      <c r="F469" s="2">
        <v>3.33</v>
      </c>
      <c r="G469" s="2" t="s">
        <v>386</v>
      </c>
      <c r="H469" s="11">
        <v>-1</v>
      </c>
      <c r="I469">
        <v>-1</v>
      </c>
      <c r="J469" s="2"/>
      <c r="K469">
        <v>2.5031249999999998</v>
      </c>
      <c r="L469">
        <v>6.5535408569394704</v>
      </c>
      <c r="M469" s="2"/>
      <c r="N469" s="2"/>
      <c r="O469" s="25">
        <v>0</v>
      </c>
      <c r="P469" s="2"/>
      <c r="Q469" s="2"/>
      <c r="R469" s="2"/>
      <c r="S469" s="2"/>
      <c r="T469" s="25">
        <v>0</v>
      </c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P469">
        <v>20</v>
      </c>
      <c r="AQ469" s="23">
        <v>0</v>
      </c>
      <c r="AS469" s="30">
        <v>1.59375</v>
      </c>
      <c r="AT469" s="30">
        <v>1.5</v>
      </c>
      <c r="AU469" s="30">
        <v>0.1875</v>
      </c>
      <c r="AV469" s="30">
        <v>0.25</v>
      </c>
      <c r="AW469" s="30">
        <v>0.45132743362831862</v>
      </c>
      <c r="AX469" s="30">
        <v>0.4247787610619469</v>
      </c>
      <c r="AY469" s="30">
        <v>5.3097345132743362E-2</v>
      </c>
      <c r="AZ469" s="30">
        <v>7.0796460176991149E-2</v>
      </c>
      <c r="BA469" s="27">
        <v>1.1399999999999999</v>
      </c>
      <c r="BB469" s="27">
        <v>3.44</v>
      </c>
      <c r="BC469" s="27">
        <v>2.2999999999999998</v>
      </c>
      <c r="BD469" s="27">
        <v>2.5031249999999998</v>
      </c>
    </row>
    <row r="470" spans="1:56" x14ac:dyDescent="0.3">
      <c r="A470" s="2" t="s">
        <v>392</v>
      </c>
      <c r="B470" s="20" t="s">
        <v>1077</v>
      </c>
      <c r="C470" s="15"/>
      <c r="D470" s="2"/>
      <c r="E470" s="2"/>
      <c r="F470" s="2">
        <v>3.35</v>
      </c>
      <c r="G470" s="2" t="s">
        <v>386</v>
      </c>
      <c r="H470" s="11">
        <v>-1</v>
      </c>
      <c r="I470">
        <v>-1</v>
      </c>
      <c r="J470" s="2"/>
      <c r="K470">
        <v>2.473684210526315</v>
      </c>
      <c r="L470">
        <v>6.6037309008807101</v>
      </c>
      <c r="M470" s="2"/>
      <c r="N470" s="2"/>
      <c r="O470" s="25">
        <v>0</v>
      </c>
      <c r="P470" s="2"/>
      <c r="Q470" s="2"/>
      <c r="R470" s="2"/>
      <c r="S470" s="2"/>
      <c r="T470" s="25">
        <v>0</v>
      </c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P470">
        <v>20</v>
      </c>
      <c r="AQ470" s="23">
        <v>0</v>
      </c>
      <c r="AS470" s="30">
        <v>1.5526315789473679</v>
      </c>
      <c r="AT470" s="30">
        <v>1.368421052631579</v>
      </c>
      <c r="AU470" s="30">
        <v>0.15789473684210531</v>
      </c>
      <c r="AV470" s="30">
        <v>0.2105263157894737</v>
      </c>
      <c r="AW470" s="30">
        <v>0.47199999999999998</v>
      </c>
      <c r="AX470" s="30">
        <v>0.41599999999999998</v>
      </c>
      <c r="AY470" s="30">
        <v>4.8000000000000001E-2</v>
      </c>
      <c r="AZ470" s="30">
        <v>6.4000000000000001E-2</v>
      </c>
      <c r="BA470" s="27">
        <v>1.1399999999999999</v>
      </c>
      <c r="BB470" s="27">
        <v>3.44</v>
      </c>
      <c r="BC470" s="27">
        <v>2.2999999999999998</v>
      </c>
      <c r="BD470" s="27">
        <v>2.4736842105263159</v>
      </c>
    </row>
    <row r="471" spans="1:56" x14ac:dyDescent="0.3">
      <c r="A471" s="2" t="s">
        <v>393</v>
      </c>
      <c r="B471" s="20" t="s">
        <v>1078</v>
      </c>
      <c r="C471" s="15"/>
      <c r="D471" s="2"/>
      <c r="E471" s="2"/>
      <c r="F471" s="2">
        <v>3.36</v>
      </c>
      <c r="G471" s="2" t="s">
        <v>386</v>
      </c>
      <c r="H471" s="11">
        <v>-1</v>
      </c>
      <c r="I471">
        <v>-1</v>
      </c>
      <c r="J471" s="2"/>
      <c r="K471">
        <v>2.4522727272727272</v>
      </c>
      <c r="L471">
        <v>6.6402327510197949</v>
      </c>
      <c r="M471" s="2"/>
      <c r="N471" s="2"/>
      <c r="O471" s="25">
        <v>0</v>
      </c>
      <c r="P471" s="2"/>
      <c r="Q471" s="2"/>
      <c r="R471" s="2"/>
      <c r="S471" s="2"/>
      <c r="T471" s="25">
        <v>0</v>
      </c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P471">
        <v>20</v>
      </c>
      <c r="AQ471" s="23">
        <v>0</v>
      </c>
      <c r="AS471" s="30">
        <v>1.5227272727272729</v>
      </c>
      <c r="AT471" s="30">
        <v>1.2727272727272729</v>
      </c>
      <c r="AU471" s="30">
        <v>0.13636363636363641</v>
      </c>
      <c r="AV471" s="30">
        <v>0.1818181818181818</v>
      </c>
      <c r="AW471" s="30">
        <v>0.48905109489051091</v>
      </c>
      <c r="AX471" s="30">
        <v>0.40875912408759119</v>
      </c>
      <c r="AY471" s="30">
        <v>4.3795620437956199E-2</v>
      </c>
      <c r="AZ471" s="30">
        <v>5.8394160583941597E-2</v>
      </c>
      <c r="BA471" s="27">
        <v>1.1399999999999999</v>
      </c>
      <c r="BB471" s="27">
        <v>3.44</v>
      </c>
      <c r="BC471" s="27">
        <v>2.2999999999999998</v>
      </c>
      <c r="BD471" s="27">
        <v>2.452272727272728</v>
      </c>
    </row>
    <row r="472" spans="1:56" x14ac:dyDescent="0.3">
      <c r="A472" s="2" t="s">
        <v>394</v>
      </c>
      <c r="B472" s="20" t="s">
        <v>1079</v>
      </c>
      <c r="C472" s="15"/>
      <c r="D472" s="2"/>
      <c r="E472" s="2"/>
      <c r="F472" s="2">
        <v>3.33</v>
      </c>
      <c r="G472" s="2" t="s">
        <v>386</v>
      </c>
      <c r="H472" s="11">
        <v>-1</v>
      </c>
      <c r="I472">
        <v>-1</v>
      </c>
      <c r="J472" s="2"/>
      <c r="K472">
        <v>2.63</v>
      </c>
      <c r="L472">
        <v>6.444942219787217</v>
      </c>
      <c r="M472" s="2"/>
      <c r="N472" s="2"/>
      <c r="O472" s="25">
        <v>0</v>
      </c>
      <c r="P472" s="2"/>
      <c r="Q472" s="2"/>
      <c r="R472" s="2"/>
      <c r="S472" s="2"/>
      <c r="T472" s="25">
        <v>0</v>
      </c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P472">
        <v>22</v>
      </c>
      <c r="AQ472" s="23">
        <v>0</v>
      </c>
      <c r="AS472" s="30">
        <v>1.7391304347826091</v>
      </c>
      <c r="AT472" s="30">
        <v>2</v>
      </c>
      <c r="AU472" s="30">
        <v>0.2608695652173913</v>
      </c>
      <c r="AV472" s="30">
        <v>0.34782608695652167</v>
      </c>
      <c r="AW472" s="30">
        <v>0.4</v>
      </c>
      <c r="AX472" s="30">
        <v>0.46</v>
      </c>
      <c r="AY472" s="30">
        <v>0.06</v>
      </c>
      <c r="AZ472" s="30">
        <v>0.08</v>
      </c>
      <c r="BA472" s="27">
        <v>1.1399999999999999</v>
      </c>
      <c r="BB472" s="27">
        <v>3.44</v>
      </c>
      <c r="BC472" s="27">
        <v>2.2999999999999998</v>
      </c>
      <c r="BD472" s="27">
        <v>2.63</v>
      </c>
    </row>
    <row r="473" spans="1:56" x14ac:dyDescent="0.3">
      <c r="A473" s="2" t="s">
        <v>395</v>
      </c>
      <c r="B473" s="20" t="s">
        <v>1080</v>
      </c>
      <c r="C473" s="15"/>
      <c r="D473" s="2"/>
      <c r="E473" s="2"/>
      <c r="F473" s="2">
        <v>3.33</v>
      </c>
      <c r="G473" s="2" t="s">
        <v>386</v>
      </c>
      <c r="H473" s="11">
        <v>-1</v>
      </c>
      <c r="I473">
        <v>-1</v>
      </c>
      <c r="J473" s="2"/>
      <c r="K473">
        <v>2.5938461538461541</v>
      </c>
      <c r="L473">
        <v>6.4941501715695384</v>
      </c>
      <c r="M473" s="2"/>
      <c r="N473" s="2"/>
      <c r="O473" s="25">
        <v>0</v>
      </c>
      <c r="P473" s="2"/>
      <c r="Q473" s="2"/>
      <c r="R473" s="2"/>
      <c r="S473" s="2"/>
      <c r="T473" s="25">
        <v>0</v>
      </c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P473">
        <v>22</v>
      </c>
      <c r="AQ473" s="23">
        <v>0</v>
      </c>
      <c r="AS473" s="30">
        <v>1.6923076923076921</v>
      </c>
      <c r="AT473" s="30">
        <v>1.846153846153846</v>
      </c>
      <c r="AU473" s="30">
        <v>0.23076923076923081</v>
      </c>
      <c r="AV473" s="30">
        <v>0.30769230769230771</v>
      </c>
      <c r="AW473" s="30">
        <v>0.41509433962264147</v>
      </c>
      <c r="AX473" s="30">
        <v>0.45283018867924529</v>
      </c>
      <c r="AY473" s="30">
        <v>5.6603773584905669E-2</v>
      </c>
      <c r="AZ473" s="30">
        <v>7.5471698113207558E-2</v>
      </c>
      <c r="BA473" s="27">
        <v>1.1399999999999999</v>
      </c>
      <c r="BB473" s="27">
        <v>3.44</v>
      </c>
      <c r="BC473" s="27">
        <v>2.2999999999999998</v>
      </c>
      <c r="BD473" s="27">
        <v>2.5938461538461541</v>
      </c>
    </row>
    <row r="474" spans="1:56" x14ac:dyDescent="0.3">
      <c r="A474" s="2" t="s">
        <v>396</v>
      </c>
      <c r="B474" s="20" t="s">
        <v>1081</v>
      </c>
      <c r="C474" s="15"/>
      <c r="D474" s="2"/>
      <c r="E474" s="2"/>
      <c r="F474" s="2">
        <v>3.32</v>
      </c>
      <c r="G474" s="2" t="s">
        <v>386</v>
      </c>
      <c r="H474" s="11">
        <v>-1</v>
      </c>
      <c r="I474">
        <v>-1</v>
      </c>
      <c r="J474" s="2"/>
      <c r="K474">
        <v>2.5651724137931029</v>
      </c>
      <c r="L474">
        <v>6.53317716781069</v>
      </c>
      <c r="M474" s="2"/>
      <c r="N474" s="2"/>
      <c r="O474" s="25">
        <v>0</v>
      </c>
      <c r="P474" s="2"/>
      <c r="Q474" s="2"/>
      <c r="R474" s="2"/>
      <c r="S474" s="2"/>
      <c r="T474" s="25">
        <v>0</v>
      </c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P474">
        <v>22</v>
      </c>
      <c r="AQ474" s="23">
        <v>0</v>
      </c>
      <c r="AS474" s="30">
        <v>1.655172413793103</v>
      </c>
      <c r="AT474" s="30">
        <v>1.7241379310344831</v>
      </c>
      <c r="AU474" s="30">
        <v>0.2068965517241379</v>
      </c>
      <c r="AV474" s="30">
        <v>0.27586206896551718</v>
      </c>
      <c r="AW474" s="30">
        <v>0.42857142857142849</v>
      </c>
      <c r="AX474" s="30">
        <v>0.4464285714285714</v>
      </c>
      <c r="AY474" s="30">
        <v>5.3571428571428568E-2</v>
      </c>
      <c r="AZ474" s="30">
        <v>7.1428571428571425E-2</v>
      </c>
      <c r="BA474" s="27">
        <v>1.1399999999999999</v>
      </c>
      <c r="BB474" s="27">
        <v>3.44</v>
      </c>
      <c r="BC474" s="27">
        <v>2.2999999999999998</v>
      </c>
      <c r="BD474" s="27">
        <v>2.5651724137931029</v>
      </c>
    </row>
    <row r="475" spans="1:56" x14ac:dyDescent="0.3">
      <c r="A475" s="2" t="s">
        <v>397</v>
      </c>
      <c r="B475" s="20" t="s">
        <v>1082</v>
      </c>
      <c r="C475" s="15"/>
      <c r="D475" s="2"/>
      <c r="E475" s="2"/>
      <c r="F475" s="2">
        <v>3.33</v>
      </c>
      <c r="G475" s="2" t="s">
        <v>386</v>
      </c>
      <c r="H475" s="11">
        <v>-1</v>
      </c>
      <c r="I475">
        <v>-1</v>
      </c>
      <c r="J475" s="2"/>
      <c r="K475">
        <v>2.5418750000000001</v>
      </c>
      <c r="L475">
        <v>6.5648866022566246</v>
      </c>
      <c r="M475" s="2"/>
      <c r="N475" s="2"/>
      <c r="O475" s="25">
        <v>0</v>
      </c>
      <c r="P475" s="2"/>
      <c r="Q475" s="2"/>
      <c r="R475" s="2"/>
      <c r="S475" s="2"/>
      <c r="T475" s="25">
        <v>0</v>
      </c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P475">
        <v>22</v>
      </c>
      <c r="AQ475" s="23">
        <v>0</v>
      </c>
      <c r="AS475" s="30">
        <v>1.625</v>
      </c>
      <c r="AT475" s="30">
        <v>1.625</v>
      </c>
      <c r="AU475" s="30">
        <v>0.1875</v>
      </c>
      <c r="AV475" s="30">
        <v>0.25</v>
      </c>
      <c r="AW475" s="30">
        <v>0.44067796610169491</v>
      </c>
      <c r="AX475" s="30">
        <v>0.44067796610169491</v>
      </c>
      <c r="AY475" s="30">
        <v>5.0847457627118647E-2</v>
      </c>
      <c r="AZ475" s="30">
        <v>6.7796610169491525E-2</v>
      </c>
      <c r="BA475" s="27">
        <v>1.1399999999999999</v>
      </c>
      <c r="BB475" s="27">
        <v>3.44</v>
      </c>
      <c r="BC475" s="27">
        <v>2.2999999999999998</v>
      </c>
      <c r="BD475" s="27">
        <v>2.5418750000000001</v>
      </c>
    </row>
    <row r="476" spans="1:56" x14ac:dyDescent="0.3">
      <c r="A476" s="2" t="s">
        <v>398</v>
      </c>
      <c r="B476" s="20" t="s">
        <v>1083</v>
      </c>
      <c r="C476" s="15"/>
      <c r="D476" s="2"/>
      <c r="E476" s="2"/>
      <c r="F476" s="2">
        <v>3.35</v>
      </c>
      <c r="G476" s="2" t="s">
        <v>386</v>
      </c>
      <c r="H476" s="11">
        <v>-1</v>
      </c>
      <c r="I476">
        <v>-1</v>
      </c>
      <c r="J476" s="2"/>
      <c r="K476">
        <v>2.5063157894736841</v>
      </c>
      <c r="L476">
        <v>6.6132852127267361</v>
      </c>
      <c r="M476" s="2"/>
      <c r="N476" s="2"/>
      <c r="O476" s="25">
        <v>0</v>
      </c>
      <c r="P476" s="2"/>
      <c r="Q476" s="2"/>
      <c r="R476" s="2"/>
      <c r="S476" s="2"/>
      <c r="T476" s="25">
        <v>0</v>
      </c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P476">
        <v>22</v>
      </c>
      <c r="AQ476" s="23">
        <v>0</v>
      </c>
      <c r="AS476" s="30">
        <v>1.5789473684210531</v>
      </c>
      <c r="AT476" s="30">
        <v>1.4736842105263159</v>
      </c>
      <c r="AU476" s="30">
        <v>0.15789473684210531</v>
      </c>
      <c r="AV476" s="30">
        <v>0.2105263157894737</v>
      </c>
      <c r="AW476" s="30">
        <v>0.46153846153846162</v>
      </c>
      <c r="AX476" s="30">
        <v>0.43076923076923068</v>
      </c>
      <c r="AY476" s="30">
        <v>4.6153846153846149E-2</v>
      </c>
      <c r="AZ476" s="30">
        <v>6.1538461538461528E-2</v>
      </c>
      <c r="BA476" s="27">
        <v>1.1399999999999999</v>
      </c>
      <c r="BB476" s="27">
        <v>3.44</v>
      </c>
      <c r="BC476" s="27">
        <v>2.2999999999999998</v>
      </c>
      <c r="BD476" s="27">
        <v>2.5063157894736841</v>
      </c>
    </row>
    <row r="477" spans="1:56" x14ac:dyDescent="0.3">
      <c r="A477" s="2" t="s">
        <v>399</v>
      </c>
      <c r="B477" s="20" t="s">
        <v>1084</v>
      </c>
      <c r="C477" s="15"/>
      <c r="D477" s="2"/>
      <c r="E477" s="2"/>
      <c r="F477" s="2">
        <v>3.36</v>
      </c>
      <c r="G477" s="2" t="s">
        <v>386</v>
      </c>
      <c r="H477" s="11">
        <v>-1</v>
      </c>
      <c r="I477">
        <v>-1</v>
      </c>
      <c r="J477" s="2"/>
      <c r="K477">
        <v>2.480454545454545</v>
      </c>
      <c r="L477">
        <v>6.6484842021595449</v>
      </c>
      <c r="M477" s="2"/>
      <c r="N477" s="2"/>
      <c r="O477" s="25">
        <v>0</v>
      </c>
      <c r="P477" s="2"/>
      <c r="Q477" s="2"/>
      <c r="R477" s="2"/>
      <c r="S477" s="2"/>
      <c r="T477" s="25">
        <v>0</v>
      </c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P477">
        <v>22</v>
      </c>
      <c r="AQ477" s="23">
        <v>0</v>
      </c>
      <c r="AS477" s="30">
        <v>1.545454545454545</v>
      </c>
      <c r="AT477" s="30">
        <v>1.363636363636364</v>
      </c>
      <c r="AU477" s="30">
        <v>0.13636363636363641</v>
      </c>
      <c r="AV477" s="30">
        <v>0.1818181818181818</v>
      </c>
      <c r="AW477" s="30">
        <v>0.47887323943661969</v>
      </c>
      <c r="AX477" s="30">
        <v>0.42253521126760563</v>
      </c>
      <c r="AY477" s="30">
        <v>4.2253521126760563E-2</v>
      </c>
      <c r="AZ477" s="30">
        <v>5.6338028169014093E-2</v>
      </c>
      <c r="BA477" s="27">
        <v>1.1399999999999999</v>
      </c>
      <c r="BB477" s="27">
        <v>3.44</v>
      </c>
      <c r="BC477" s="27">
        <v>2.2999999999999998</v>
      </c>
      <c r="BD477" s="27">
        <v>2.4804545454545459</v>
      </c>
    </row>
    <row r="478" spans="1:56" x14ac:dyDescent="0.3">
      <c r="A478" s="1" t="s">
        <v>401</v>
      </c>
      <c r="B478" s="20" t="s">
        <v>1085</v>
      </c>
      <c r="C478" s="15"/>
      <c r="D478" s="2"/>
      <c r="E478" s="2"/>
      <c r="F478" s="2">
        <v>3.29</v>
      </c>
      <c r="G478" s="2" t="s">
        <v>400</v>
      </c>
      <c r="H478" s="11">
        <v>-1</v>
      </c>
      <c r="I478">
        <v>-1</v>
      </c>
      <c r="J478" s="2"/>
      <c r="K478">
        <v>2.6891666666666669</v>
      </c>
      <c r="L478">
        <v>6.2990365295585002</v>
      </c>
      <c r="M478" s="2"/>
      <c r="N478" s="2"/>
      <c r="O478" s="25">
        <v>0</v>
      </c>
      <c r="P478" s="2"/>
      <c r="Q478" s="2"/>
      <c r="R478" s="2"/>
      <c r="S478" s="2"/>
      <c r="T478" s="25">
        <v>0</v>
      </c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P478">
        <v>26</v>
      </c>
      <c r="AQ478" s="23">
        <v>0</v>
      </c>
      <c r="AS478" s="30">
        <v>1.791666666666667</v>
      </c>
      <c r="AT478" s="30">
        <v>2.416666666666667</v>
      </c>
      <c r="AU478" s="30">
        <v>1.166666666666667</v>
      </c>
      <c r="AV478" s="30">
        <v>1.166666666666667</v>
      </c>
      <c r="AW478" s="30">
        <v>0.27388535031847128</v>
      </c>
      <c r="AX478" s="30">
        <v>0.36942675159235672</v>
      </c>
      <c r="AY478" s="30">
        <v>0.178343949044586</v>
      </c>
      <c r="AZ478" s="30">
        <v>0.178343949044586</v>
      </c>
      <c r="BA478" s="27">
        <v>0.82</v>
      </c>
      <c r="BB478" s="27">
        <v>3.44</v>
      </c>
      <c r="BC478" s="27">
        <v>2.62</v>
      </c>
      <c r="BD478" s="27">
        <v>2.689166666666666</v>
      </c>
    </row>
    <row r="479" spans="1:56" x14ac:dyDescent="0.3">
      <c r="A479" s="2" t="s">
        <v>402</v>
      </c>
      <c r="B479" s="20" t="s">
        <v>1086</v>
      </c>
      <c r="C479" s="15"/>
      <c r="D479" s="2"/>
      <c r="E479" s="2"/>
      <c r="F479" s="2">
        <v>3.17</v>
      </c>
      <c r="G479" s="2" t="s">
        <v>400</v>
      </c>
      <c r="H479" s="11">
        <v>-1</v>
      </c>
      <c r="I479">
        <v>-1</v>
      </c>
      <c r="J479" s="2"/>
      <c r="K479">
        <v>2.6647272727272728</v>
      </c>
      <c r="L479">
        <v>6.4638943890893454</v>
      </c>
      <c r="M479" s="2"/>
      <c r="N479" s="2"/>
      <c r="O479" s="25">
        <v>0</v>
      </c>
      <c r="P479" s="2"/>
      <c r="Q479" s="2"/>
      <c r="R479" s="2"/>
      <c r="S479" s="2"/>
      <c r="T479" s="25">
        <v>0</v>
      </c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P479">
        <v>26</v>
      </c>
      <c r="AQ479" s="23">
        <v>0</v>
      </c>
      <c r="AS479" s="30">
        <v>1.7272727272727271</v>
      </c>
      <c r="AT479" s="30">
        <v>2.1818181818181821</v>
      </c>
      <c r="AU479" s="30">
        <v>1.0181818181818181</v>
      </c>
      <c r="AV479" s="30">
        <v>1.0181818181818181</v>
      </c>
      <c r="AW479" s="30">
        <v>0.29051987767584098</v>
      </c>
      <c r="AX479" s="30">
        <v>0.36697247706422009</v>
      </c>
      <c r="AY479" s="30">
        <v>0.17125382262996941</v>
      </c>
      <c r="AZ479" s="30">
        <v>0.17125382262996941</v>
      </c>
      <c r="BA479" s="27">
        <v>0.82</v>
      </c>
      <c r="BB479" s="27">
        <v>3.44</v>
      </c>
      <c r="BC479" s="27">
        <v>2.62</v>
      </c>
      <c r="BD479" s="27">
        <v>2.6647272727272728</v>
      </c>
    </row>
    <row r="480" spans="1:56" x14ac:dyDescent="0.3">
      <c r="A480" s="2" t="s">
        <v>403</v>
      </c>
      <c r="B480" s="20" t="s">
        <v>1087</v>
      </c>
      <c r="C480" s="15"/>
      <c r="D480" s="2"/>
      <c r="E480" s="2"/>
      <c r="F480" s="2">
        <v>3.19</v>
      </c>
      <c r="G480" s="2" t="s">
        <v>400</v>
      </c>
      <c r="H480" s="11">
        <v>-1</v>
      </c>
      <c r="I480">
        <v>-1</v>
      </c>
      <c r="J480" s="2"/>
      <c r="K480">
        <v>2.620645161290323</v>
      </c>
      <c r="L480">
        <v>6.4654289883277096</v>
      </c>
      <c r="M480" s="2"/>
      <c r="N480" s="2"/>
      <c r="O480" s="25">
        <v>0</v>
      </c>
      <c r="P480" s="2"/>
      <c r="Q480" s="2"/>
      <c r="R480" s="2"/>
      <c r="S480" s="2"/>
      <c r="T480" s="25">
        <v>0</v>
      </c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P480">
        <v>26</v>
      </c>
      <c r="AQ480" s="23">
        <v>0</v>
      </c>
      <c r="AS480" s="30">
        <v>1.693548387096774</v>
      </c>
      <c r="AT480" s="30">
        <v>2.0483870967741939</v>
      </c>
      <c r="AU480" s="30">
        <v>1.064516129032258</v>
      </c>
      <c r="AV480" s="30">
        <v>1.129032258064516</v>
      </c>
      <c r="AW480" s="30">
        <v>0.28532608695652167</v>
      </c>
      <c r="AX480" s="30">
        <v>0.34510869565217389</v>
      </c>
      <c r="AY480" s="30">
        <v>0.17934782608695651</v>
      </c>
      <c r="AZ480" s="30">
        <v>0.19021739130434781</v>
      </c>
      <c r="BA480" s="27">
        <v>0.82</v>
      </c>
      <c r="BB480" s="27">
        <v>3.44</v>
      </c>
      <c r="BC480" s="27">
        <v>2.62</v>
      </c>
      <c r="BD480" s="27">
        <v>2.620645161290323</v>
      </c>
    </row>
    <row r="481" spans="1:56" x14ac:dyDescent="0.3">
      <c r="A481" s="2" t="s">
        <v>404</v>
      </c>
      <c r="B481" s="20" t="s">
        <v>1088</v>
      </c>
      <c r="C481" s="15"/>
      <c r="D481" s="2"/>
      <c r="E481" s="2"/>
      <c r="F481" s="2">
        <v>3.19</v>
      </c>
      <c r="G481" s="2" t="s">
        <v>400</v>
      </c>
      <c r="H481" s="11">
        <v>-1</v>
      </c>
      <c r="I481">
        <v>-1</v>
      </c>
      <c r="J481" s="2"/>
      <c r="K481">
        <v>2.5938235294117651</v>
      </c>
      <c r="L481">
        <v>6.5012509424665001</v>
      </c>
      <c r="M481" s="2"/>
      <c r="N481" s="2"/>
      <c r="O481" s="25">
        <v>0</v>
      </c>
      <c r="P481" s="2"/>
      <c r="Q481" s="2"/>
      <c r="R481" s="2"/>
      <c r="S481" s="2"/>
      <c r="T481" s="25">
        <v>0</v>
      </c>
      <c r="U481" s="25"/>
      <c r="V481" s="25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P481">
        <v>26</v>
      </c>
      <c r="AQ481" s="23">
        <v>0</v>
      </c>
      <c r="AR481" s="25"/>
      <c r="AS481" s="30">
        <v>1.661764705882353</v>
      </c>
      <c r="AT481" s="30">
        <v>1.9264705882352939</v>
      </c>
      <c r="AU481" s="30">
        <v>0.97058823529411764</v>
      </c>
      <c r="AV481" s="30">
        <v>1.029411764705882</v>
      </c>
      <c r="AW481" s="30">
        <v>0.29736842105263162</v>
      </c>
      <c r="AX481" s="30">
        <v>0.34473684210526317</v>
      </c>
      <c r="AY481" s="30">
        <v>0.1736842105263158</v>
      </c>
      <c r="AZ481" s="30">
        <v>0.18421052631578949</v>
      </c>
      <c r="BA481" s="27">
        <v>0.82</v>
      </c>
      <c r="BB481" s="27">
        <v>3.44</v>
      </c>
      <c r="BC481" s="27">
        <v>2.62</v>
      </c>
      <c r="BD481" s="27">
        <v>2.5938235294117651</v>
      </c>
    </row>
    <row r="482" spans="1:56" x14ac:dyDescent="0.3">
      <c r="A482" s="2" t="s">
        <v>405</v>
      </c>
      <c r="B482" s="20" t="s">
        <v>1089</v>
      </c>
      <c r="C482" s="15"/>
      <c r="D482" s="2"/>
      <c r="E482" s="2"/>
      <c r="F482" s="2">
        <v>3.17</v>
      </c>
      <c r="G482" s="2" t="s">
        <v>400</v>
      </c>
      <c r="H482" s="11">
        <v>-1</v>
      </c>
      <c r="I482">
        <v>-1</v>
      </c>
      <c r="J482" s="2"/>
      <c r="K482">
        <v>2.571351351351352</v>
      </c>
      <c r="L482">
        <v>6.5312639310692706</v>
      </c>
      <c r="M482" s="2"/>
      <c r="N482" s="2"/>
      <c r="O482" s="25">
        <v>0</v>
      </c>
      <c r="P482" s="2"/>
      <c r="Q482" s="2"/>
      <c r="R482" s="2"/>
      <c r="S482" s="2"/>
      <c r="T482" s="25">
        <v>0</v>
      </c>
      <c r="U482" s="25"/>
      <c r="V482" s="25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P482">
        <v>26</v>
      </c>
      <c r="AQ482" s="23">
        <v>0</v>
      </c>
      <c r="AR482" s="25"/>
      <c r="AS482" s="30">
        <v>1.6351351351351351</v>
      </c>
      <c r="AT482" s="30">
        <v>1.8243243243243239</v>
      </c>
      <c r="AU482" s="30">
        <v>0.89189189189189189</v>
      </c>
      <c r="AV482" s="30">
        <v>0.94594594594594594</v>
      </c>
      <c r="AW482" s="30">
        <v>0.30867346938775508</v>
      </c>
      <c r="AX482" s="30">
        <v>0.34438775510204078</v>
      </c>
      <c r="AY482" s="30">
        <v>0.1683673469387755</v>
      </c>
      <c r="AZ482" s="30">
        <v>0.1785714285714286</v>
      </c>
      <c r="BA482" s="27">
        <v>0.82</v>
      </c>
      <c r="BB482" s="27">
        <v>3.44</v>
      </c>
      <c r="BC482" s="27">
        <v>2.62</v>
      </c>
      <c r="BD482" s="27">
        <v>2.5713513513513511</v>
      </c>
    </row>
    <row r="483" spans="1:56" x14ac:dyDescent="0.3">
      <c r="A483" s="2" t="s">
        <v>406</v>
      </c>
      <c r="B483" s="20" t="s">
        <v>1090</v>
      </c>
      <c r="C483" s="15"/>
      <c r="D483" s="2"/>
      <c r="E483" s="2"/>
      <c r="F483" s="2">
        <v>3.15</v>
      </c>
      <c r="G483" s="2" t="s">
        <v>400</v>
      </c>
      <c r="H483" s="11">
        <v>-1</v>
      </c>
      <c r="I483">
        <v>-1</v>
      </c>
      <c r="J483" s="2"/>
      <c r="K483">
        <v>2.5358139534883719</v>
      </c>
      <c r="L483">
        <v>6.5787263316503957</v>
      </c>
      <c r="M483" s="2"/>
      <c r="N483" s="2"/>
      <c r="O483" s="25">
        <v>0</v>
      </c>
      <c r="P483" s="2"/>
      <c r="Q483" s="2"/>
      <c r="R483" s="2"/>
      <c r="S483" s="2"/>
      <c r="T483" s="25">
        <v>0</v>
      </c>
      <c r="U483" s="25"/>
      <c r="V483" s="25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P483">
        <v>26</v>
      </c>
      <c r="AQ483" s="23">
        <v>0</v>
      </c>
      <c r="AR483" s="23"/>
      <c r="AS483" s="30">
        <v>1.593023255813953</v>
      </c>
      <c r="AT483" s="30">
        <v>1.6627906976744189</v>
      </c>
      <c r="AU483" s="30">
        <v>0.76744186046511631</v>
      </c>
      <c r="AV483" s="30">
        <v>0.81395348837209303</v>
      </c>
      <c r="AW483" s="30">
        <v>0.32932692307692307</v>
      </c>
      <c r="AX483" s="30">
        <v>0.34375000000000011</v>
      </c>
      <c r="AY483" s="30">
        <v>0.1586538461538462</v>
      </c>
      <c r="AZ483" s="30">
        <v>0.16826923076923081</v>
      </c>
      <c r="BA483" s="27">
        <v>0.82</v>
      </c>
      <c r="BB483" s="27">
        <v>3.44</v>
      </c>
      <c r="BC483" s="27">
        <v>2.62</v>
      </c>
      <c r="BD483" s="27">
        <v>2.5358139534883719</v>
      </c>
    </row>
    <row r="484" spans="1:56" x14ac:dyDescent="0.3">
      <c r="A484" s="2" t="s">
        <v>407</v>
      </c>
      <c r="B484" s="20" t="s">
        <v>1091</v>
      </c>
      <c r="C484" s="15"/>
      <c r="D484" s="2"/>
      <c r="E484" s="2"/>
      <c r="F484" s="2">
        <v>3.15</v>
      </c>
      <c r="G484" s="2" t="s">
        <v>400</v>
      </c>
      <c r="H484" s="11">
        <v>-1</v>
      </c>
      <c r="I484">
        <v>-1</v>
      </c>
      <c r="J484" s="2"/>
      <c r="K484">
        <v>2.5089795918367348</v>
      </c>
      <c r="L484">
        <v>6.6145652871912439</v>
      </c>
      <c r="M484" s="2"/>
      <c r="N484" s="2"/>
      <c r="O484" s="25">
        <v>0</v>
      </c>
      <c r="P484" s="2"/>
      <c r="Q484" s="2"/>
      <c r="R484" s="2"/>
      <c r="S484" s="2"/>
      <c r="T484" s="25">
        <v>0</v>
      </c>
      <c r="U484" s="25"/>
      <c r="V484" s="25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P484">
        <v>26</v>
      </c>
      <c r="AQ484" s="23">
        <v>0</v>
      </c>
      <c r="AR484" s="23"/>
      <c r="AS484" s="30">
        <v>1.561224489795918</v>
      </c>
      <c r="AT484" s="30">
        <v>1.5408163265306121</v>
      </c>
      <c r="AU484" s="30">
        <v>0.67346938775510201</v>
      </c>
      <c r="AV484" s="30">
        <v>0.7142857142857143</v>
      </c>
      <c r="AW484" s="30">
        <v>0.34772727272727277</v>
      </c>
      <c r="AX484" s="30">
        <v>0.3431818181818182</v>
      </c>
      <c r="AY484" s="30">
        <v>0.15</v>
      </c>
      <c r="AZ484" s="30">
        <v>0.15909090909090909</v>
      </c>
      <c r="BA484" s="27">
        <v>0.82</v>
      </c>
      <c r="BB484" s="27">
        <v>3.44</v>
      </c>
      <c r="BC484" s="27">
        <v>2.62</v>
      </c>
      <c r="BD484" s="27">
        <v>2.5089795918367348</v>
      </c>
    </row>
    <row r="485" spans="1:56" x14ac:dyDescent="0.3">
      <c r="A485" s="2" t="s">
        <v>387</v>
      </c>
      <c r="B485" s="15" t="s">
        <v>866</v>
      </c>
      <c r="C485" s="15"/>
      <c r="D485" s="2"/>
      <c r="E485" s="2"/>
      <c r="F485" s="2">
        <v>3.46</v>
      </c>
      <c r="G485" s="2" t="s">
        <v>408</v>
      </c>
      <c r="H485" s="11">
        <v>-1</v>
      </c>
      <c r="I485">
        <v>-1</v>
      </c>
      <c r="J485" s="2"/>
      <c r="K485">
        <v>2.6882352941176468</v>
      </c>
      <c r="L485">
        <v>6.2192249941001183</v>
      </c>
      <c r="M485" s="2"/>
      <c r="N485" s="2"/>
      <c r="O485" s="25">
        <v>0</v>
      </c>
      <c r="P485" s="2"/>
      <c r="Q485" s="2"/>
      <c r="R485" s="2"/>
      <c r="S485" s="2"/>
      <c r="T485" s="25">
        <v>0</v>
      </c>
      <c r="U485" s="25"/>
      <c r="V485" s="25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P485">
        <v>20</v>
      </c>
      <c r="AQ485" s="23">
        <v>0</v>
      </c>
      <c r="AR485" s="23"/>
      <c r="AS485" s="30">
        <v>1.882352941176471</v>
      </c>
      <c r="AT485" s="30">
        <v>2.3529411764705879</v>
      </c>
      <c r="AU485" s="30">
        <v>0.35294117647058831</v>
      </c>
      <c r="AV485" s="30">
        <v>0.47058823529411759</v>
      </c>
      <c r="AW485" s="30">
        <v>0.37209302325581389</v>
      </c>
      <c r="AX485" s="30">
        <v>0.46511627906976749</v>
      </c>
      <c r="AY485" s="30">
        <v>6.9767441860465129E-2</v>
      </c>
      <c r="AZ485" s="30">
        <v>9.3023255813953487E-2</v>
      </c>
      <c r="BA485" s="27">
        <v>1.1399999999999999</v>
      </c>
      <c r="BB485" s="27">
        <v>3.44</v>
      </c>
      <c r="BC485" s="27">
        <v>2.2999999999999998</v>
      </c>
      <c r="BD485" s="27">
        <v>2.6882352941176468</v>
      </c>
    </row>
    <row r="486" spans="1:56" x14ac:dyDescent="0.3">
      <c r="A486" s="2" t="s">
        <v>391</v>
      </c>
      <c r="B486" s="20" t="s">
        <v>1092</v>
      </c>
      <c r="C486" s="15"/>
      <c r="D486" s="2"/>
      <c r="E486" s="2"/>
      <c r="F486" s="2">
        <v>3.58</v>
      </c>
      <c r="G486" s="2" t="s">
        <v>408</v>
      </c>
      <c r="H486" s="11">
        <v>-1</v>
      </c>
      <c r="I486">
        <v>-1</v>
      </c>
      <c r="J486" s="2"/>
      <c r="K486">
        <v>2.51939393939394</v>
      </c>
      <c r="L486">
        <v>6.5741021946079687</v>
      </c>
      <c r="M486" s="2"/>
      <c r="N486" s="2"/>
      <c r="O486" s="25">
        <v>0</v>
      </c>
      <c r="P486" s="2"/>
      <c r="Q486" s="2"/>
      <c r="R486" s="2"/>
      <c r="S486" s="2"/>
      <c r="T486" s="25">
        <v>0</v>
      </c>
      <c r="U486" s="25"/>
      <c r="V486" s="25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P486">
        <v>20</v>
      </c>
      <c r="AQ486" s="23">
        <v>0</v>
      </c>
      <c r="AR486" s="23"/>
      <c r="AS486" s="30">
        <v>1.606060606060606</v>
      </c>
      <c r="AT486" s="30">
        <v>1.545454545454545</v>
      </c>
      <c r="AU486" s="30">
        <v>0.1818181818181818</v>
      </c>
      <c r="AV486" s="30">
        <v>0.2424242424242424</v>
      </c>
      <c r="AW486" s="30">
        <v>0.44915254237288132</v>
      </c>
      <c r="AX486" s="30">
        <v>0.43220338983050849</v>
      </c>
      <c r="AY486" s="30">
        <v>5.0847457627118647E-2</v>
      </c>
      <c r="AZ486" s="30">
        <v>6.7796610169491525E-2</v>
      </c>
      <c r="BA486" s="27">
        <v>1.1399999999999999</v>
      </c>
      <c r="BB486" s="27">
        <v>3.44</v>
      </c>
      <c r="BC486" s="27">
        <v>2.2999999999999998</v>
      </c>
      <c r="BD486" s="27">
        <v>2.51939393939394</v>
      </c>
    </row>
    <row r="487" spans="1:56" x14ac:dyDescent="0.3">
      <c r="A487" s="2" t="s">
        <v>51</v>
      </c>
      <c r="B487" s="15" t="s">
        <v>727</v>
      </c>
      <c r="C487" s="15"/>
      <c r="D487" s="2"/>
      <c r="E487" s="2"/>
      <c r="F487" s="2">
        <v>5.5</v>
      </c>
      <c r="G487" s="2" t="s">
        <v>52</v>
      </c>
      <c r="H487" s="11" t="s">
        <v>560</v>
      </c>
      <c r="I487" t="s">
        <v>641</v>
      </c>
      <c r="J487" s="2"/>
      <c r="K487">
        <v>2.7821428571428579</v>
      </c>
      <c r="L487">
        <v>6.2021612289285706</v>
      </c>
      <c r="M487" s="2"/>
      <c r="N487" s="2"/>
      <c r="O487" s="25">
        <v>1</v>
      </c>
      <c r="P487" s="2"/>
      <c r="Q487" s="2"/>
      <c r="R487" s="2"/>
      <c r="S487" s="2"/>
      <c r="T487" s="25">
        <v>12.88926011</v>
      </c>
      <c r="U487" s="25">
        <v>12.88926011</v>
      </c>
      <c r="V487" s="25">
        <v>12.88926011</v>
      </c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P487">
        <v>18</v>
      </c>
      <c r="AQ487" s="23">
        <v>195.03203980213701</v>
      </c>
      <c r="AR487" s="23">
        <v>9.2292528029042184E-2</v>
      </c>
      <c r="AS487" s="30">
        <v>2</v>
      </c>
      <c r="AT487" s="30">
        <v>3</v>
      </c>
      <c r="AU487" s="30">
        <v>1.857142857142857</v>
      </c>
      <c r="AV487" s="30">
        <v>4</v>
      </c>
      <c r="AW487" s="30">
        <v>0.18421052631578949</v>
      </c>
      <c r="AX487" s="30">
        <v>0.27631578947368418</v>
      </c>
      <c r="AY487" s="30">
        <v>0.1710526315789474</v>
      </c>
      <c r="AZ487" s="30">
        <v>0.36842105263157893</v>
      </c>
      <c r="BA487" s="27">
        <v>0.95</v>
      </c>
      <c r="BB487" s="27">
        <v>3.44</v>
      </c>
      <c r="BC487" s="27">
        <v>2.4900000000000002</v>
      </c>
      <c r="BD487" s="27">
        <v>2.782142857142857</v>
      </c>
    </row>
    <row r="488" spans="1:56" x14ac:dyDescent="0.3">
      <c r="A488" s="2" t="s">
        <v>410</v>
      </c>
      <c r="B488" s="19" t="s">
        <v>984</v>
      </c>
      <c r="C488" s="15"/>
      <c r="D488" s="2"/>
      <c r="E488" s="2"/>
      <c r="F488" s="2">
        <v>3.76</v>
      </c>
      <c r="G488" s="2" t="s">
        <v>409</v>
      </c>
      <c r="H488" s="11">
        <v>-1</v>
      </c>
      <c r="I488">
        <v>-1</v>
      </c>
      <c r="J488" s="2"/>
      <c r="K488">
        <v>2.532941176470588</v>
      </c>
      <c r="L488">
        <v>5.690008021176471</v>
      </c>
      <c r="M488" s="2"/>
      <c r="N488" s="2"/>
      <c r="O488" s="25">
        <v>0</v>
      </c>
      <c r="P488" s="2"/>
      <c r="Q488" s="2"/>
      <c r="R488" s="2"/>
      <c r="S488" s="2"/>
      <c r="T488" s="25">
        <v>0</v>
      </c>
      <c r="U488" s="25"/>
      <c r="V488" s="25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P488">
        <v>20</v>
      </c>
      <c r="AQ488" s="23">
        <v>0</v>
      </c>
      <c r="AR488" s="23"/>
      <c r="AS488" s="30">
        <v>1.882352941176471</v>
      </c>
      <c r="AT488" s="30">
        <v>2.3529411764705879</v>
      </c>
      <c r="AU488" s="30">
        <v>0.43529411764705878</v>
      </c>
      <c r="AV488" s="30">
        <v>0.82352941176470584</v>
      </c>
      <c r="AW488" s="30">
        <v>0.34261241970021411</v>
      </c>
      <c r="AX488" s="30">
        <v>0.42826552462526768</v>
      </c>
      <c r="AY488" s="30">
        <v>7.922912205567452E-2</v>
      </c>
      <c r="AZ488" s="30">
        <v>0.1498929336188437</v>
      </c>
      <c r="BA488" s="27">
        <v>0.82</v>
      </c>
      <c r="BB488" s="27">
        <v>3.44</v>
      </c>
      <c r="BC488" s="27">
        <v>2.62</v>
      </c>
      <c r="BD488" s="27">
        <v>2.5324117647058819</v>
      </c>
    </row>
    <row r="489" spans="1:56" x14ac:dyDescent="0.3">
      <c r="A489" s="2" t="s">
        <v>411</v>
      </c>
      <c r="B489" s="19" t="s">
        <v>985</v>
      </c>
      <c r="C489" s="15"/>
      <c r="D489" s="2"/>
      <c r="E489" s="2"/>
      <c r="F489" s="2">
        <v>3.88</v>
      </c>
      <c r="G489" s="2" t="s">
        <v>409</v>
      </c>
      <c r="H489" s="11">
        <v>-1</v>
      </c>
      <c r="I489">
        <v>-1</v>
      </c>
      <c r="J489" s="2"/>
      <c r="K489">
        <v>2.6952941176470588</v>
      </c>
      <c r="L489">
        <v>6.2494732999824709</v>
      </c>
      <c r="M489" s="2"/>
      <c r="N489" s="2"/>
      <c r="O489" s="25">
        <v>0</v>
      </c>
      <c r="P489" s="2"/>
      <c r="Q489" s="2"/>
      <c r="R489" s="2"/>
      <c r="S489" s="2"/>
      <c r="T489" s="25">
        <v>0</v>
      </c>
      <c r="U489" s="25"/>
      <c r="V489" s="25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P489">
        <v>20</v>
      </c>
      <c r="AQ489" s="23">
        <v>0</v>
      </c>
      <c r="AR489" s="23"/>
      <c r="AS489" s="30">
        <v>1.882352941176471</v>
      </c>
      <c r="AT489" s="30">
        <v>2.3529411764705879</v>
      </c>
      <c r="AU489" s="30">
        <v>0.43529411764705878</v>
      </c>
      <c r="AV489" s="30">
        <v>0.82352941176470584</v>
      </c>
      <c r="AW489" s="30">
        <v>0.34261241970021411</v>
      </c>
      <c r="AX489" s="30">
        <v>0.42826552462526768</v>
      </c>
      <c r="AY489" s="30">
        <v>7.922912205567452E-2</v>
      </c>
      <c r="AZ489" s="30">
        <v>0.1498929336188437</v>
      </c>
      <c r="BA489" s="27">
        <v>1.1850000000000001</v>
      </c>
      <c r="BB489" s="27">
        <v>3.44</v>
      </c>
      <c r="BC489" s="27">
        <v>2.2549999999999999</v>
      </c>
      <c r="BD489" s="27">
        <v>2.6947647058823532</v>
      </c>
    </row>
    <row r="490" spans="1:56" x14ac:dyDescent="0.3">
      <c r="A490" s="2" t="s">
        <v>412</v>
      </c>
      <c r="B490" s="19" t="s">
        <v>986</v>
      </c>
      <c r="C490" s="15"/>
      <c r="D490" s="2"/>
      <c r="E490" s="2"/>
      <c r="F490" s="2">
        <v>4.51</v>
      </c>
      <c r="G490" s="2" t="s">
        <v>409</v>
      </c>
      <c r="H490" s="11">
        <v>-1</v>
      </c>
      <c r="I490">
        <v>-1</v>
      </c>
      <c r="J490" s="2"/>
      <c r="K490">
        <v>2.6363636363636358</v>
      </c>
      <c r="L490">
        <v>6.0025089159090914</v>
      </c>
      <c r="M490" s="2"/>
      <c r="N490" s="2"/>
      <c r="O490" s="25">
        <v>0</v>
      </c>
      <c r="P490" s="2"/>
      <c r="Q490" s="2"/>
      <c r="R490" s="2"/>
      <c r="S490" s="2"/>
      <c r="T490" s="25">
        <v>0</v>
      </c>
      <c r="U490" s="25"/>
      <c r="V490" s="25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P490">
        <v>14</v>
      </c>
      <c r="AQ490" s="23">
        <v>0</v>
      </c>
      <c r="AR490" s="23"/>
      <c r="AS490" s="30">
        <v>1.9090909090909089</v>
      </c>
      <c r="AT490" s="30">
        <v>2.545454545454545</v>
      </c>
      <c r="AU490" s="30">
        <v>0.60909090909090913</v>
      </c>
      <c r="AV490" s="30">
        <v>2.790909090909091</v>
      </c>
      <c r="AW490" s="30">
        <v>0.24305555555555561</v>
      </c>
      <c r="AX490" s="30">
        <v>0.32407407407407413</v>
      </c>
      <c r="AY490" s="30">
        <v>7.7546296296296308E-2</v>
      </c>
      <c r="AZ490" s="30">
        <v>0.35532407407407413</v>
      </c>
      <c r="BA490" s="27">
        <v>0.82</v>
      </c>
      <c r="BB490" s="27">
        <v>3.44</v>
      </c>
      <c r="BC490" s="27">
        <v>2.62</v>
      </c>
      <c r="BD490" s="27">
        <v>2.6393636363636359</v>
      </c>
    </row>
    <row r="491" spans="1:56" x14ac:dyDescent="0.3">
      <c r="A491" s="2" t="s">
        <v>413</v>
      </c>
      <c r="B491" s="19" t="s">
        <v>987</v>
      </c>
      <c r="C491" s="15"/>
      <c r="D491" s="2"/>
      <c r="E491" s="2"/>
      <c r="F491" s="2">
        <v>4.97</v>
      </c>
      <c r="G491" s="2" t="s">
        <v>409</v>
      </c>
      <c r="H491" s="11">
        <v>-1</v>
      </c>
      <c r="I491">
        <v>-1</v>
      </c>
      <c r="J491" s="2"/>
      <c r="K491">
        <v>2.761333333333333</v>
      </c>
      <c r="L491">
        <v>6.1258675666666669</v>
      </c>
      <c r="M491" s="2"/>
      <c r="N491" s="2"/>
      <c r="O491" s="25">
        <v>0</v>
      </c>
      <c r="P491" s="2"/>
      <c r="Q491" s="2"/>
      <c r="R491" s="2"/>
      <c r="S491" s="2"/>
      <c r="T491" s="25">
        <v>0</v>
      </c>
      <c r="U491" s="25"/>
      <c r="V491" s="25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P491">
        <v>20</v>
      </c>
      <c r="AQ491" s="23">
        <v>0</v>
      </c>
      <c r="AR491" s="23"/>
      <c r="AS491" s="30">
        <v>2</v>
      </c>
      <c r="AT491" s="30">
        <v>2.666666666666667</v>
      </c>
      <c r="AU491" s="30">
        <v>0.49333333333333329</v>
      </c>
      <c r="AV491" s="30">
        <v>0.93333333333333335</v>
      </c>
      <c r="AW491" s="30">
        <v>0.32822757111597373</v>
      </c>
      <c r="AX491" s="30">
        <v>0.43763676148796488</v>
      </c>
      <c r="AY491" s="30">
        <v>8.0962800875273522E-2</v>
      </c>
      <c r="AZ491" s="30">
        <v>0.15317286652078771</v>
      </c>
      <c r="BA491" s="27">
        <v>1.1850000000000001</v>
      </c>
      <c r="BB491" s="27">
        <v>3.44</v>
      </c>
      <c r="BC491" s="27">
        <v>2.2549999999999999</v>
      </c>
      <c r="BD491" s="27">
        <v>2.760733333333333</v>
      </c>
    </row>
    <row r="492" spans="1:56" x14ac:dyDescent="0.3">
      <c r="A492" s="2" t="s">
        <v>414</v>
      </c>
      <c r="B492" s="19" t="s">
        <v>988</v>
      </c>
      <c r="C492" s="15"/>
      <c r="D492" s="2"/>
      <c r="E492" s="2"/>
      <c r="F492" s="2">
        <v>5.4</v>
      </c>
      <c r="G492" s="2" t="s">
        <v>409</v>
      </c>
      <c r="H492" s="11">
        <v>-1</v>
      </c>
      <c r="I492">
        <v>-1</v>
      </c>
      <c r="J492" s="2"/>
      <c r="K492">
        <v>2.8180000000000001</v>
      </c>
      <c r="L492">
        <v>6.3696075919999986</v>
      </c>
      <c r="M492" s="2"/>
      <c r="N492" s="2"/>
      <c r="O492" s="25">
        <v>0</v>
      </c>
      <c r="P492" s="2"/>
      <c r="Q492" s="2"/>
      <c r="R492" s="2"/>
      <c r="S492" s="2"/>
      <c r="T492" s="25">
        <v>0</v>
      </c>
      <c r="U492" s="25"/>
      <c r="V492" s="25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P492">
        <v>14</v>
      </c>
      <c r="AQ492" s="23">
        <v>0</v>
      </c>
      <c r="AR492" s="23"/>
      <c r="AS492" s="30">
        <v>2</v>
      </c>
      <c r="AT492" s="30">
        <v>2.8</v>
      </c>
      <c r="AU492" s="30">
        <v>0.67</v>
      </c>
      <c r="AV492" s="30">
        <v>3.07</v>
      </c>
      <c r="AW492" s="30">
        <v>0.23419203747072601</v>
      </c>
      <c r="AX492" s="30">
        <v>0.32786885245901642</v>
      </c>
      <c r="AY492" s="30">
        <v>7.8454332552693226E-2</v>
      </c>
      <c r="AZ492" s="30">
        <v>0.35948477751756441</v>
      </c>
      <c r="BA492" s="27">
        <v>1.1000000000000001</v>
      </c>
      <c r="BB492" s="27">
        <v>3.44</v>
      </c>
      <c r="BC492" s="27">
        <v>2.34</v>
      </c>
      <c r="BD492" s="27">
        <v>2.8212999999999999</v>
      </c>
    </row>
    <row r="493" spans="1:56" x14ac:dyDescent="0.3">
      <c r="A493" s="2" t="s">
        <v>415</v>
      </c>
      <c r="B493" s="19" t="s">
        <v>989</v>
      </c>
      <c r="C493" s="15"/>
      <c r="D493" s="2"/>
      <c r="E493" s="2"/>
      <c r="F493" s="2">
        <v>0.01</v>
      </c>
      <c r="G493" s="2" t="s">
        <v>417</v>
      </c>
      <c r="H493" s="11">
        <v>-1</v>
      </c>
      <c r="I493" t="s">
        <v>697</v>
      </c>
      <c r="J493" s="2"/>
      <c r="K493">
        <v>2.5943624161073831</v>
      </c>
      <c r="L493">
        <v>5.8869633505033558</v>
      </c>
      <c r="M493" s="2"/>
      <c r="N493" s="2"/>
      <c r="O493" s="25">
        <v>0</v>
      </c>
      <c r="P493" s="2"/>
      <c r="Q493" s="2"/>
      <c r="R493" s="2"/>
      <c r="S493" s="2"/>
      <c r="T493" s="25">
        <v>0</v>
      </c>
      <c r="U493" s="25"/>
      <c r="V493" s="25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P493">
        <v>13.84</v>
      </c>
      <c r="AQ493" s="23">
        <v>0</v>
      </c>
      <c r="AR493" s="23"/>
      <c r="AS493" s="30">
        <v>2</v>
      </c>
      <c r="AT493" s="30">
        <v>2.3221476510067109</v>
      </c>
      <c r="AU493" s="30">
        <v>1.593959731543624</v>
      </c>
      <c r="AV493" s="30">
        <v>0</v>
      </c>
      <c r="AW493" s="30">
        <v>0.33806012478729441</v>
      </c>
      <c r="AX493" s="30">
        <v>0.39251276233692572</v>
      </c>
      <c r="AY493" s="30">
        <v>0.26942711287577992</v>
      </c>
      <c r="AZ493" s="30">
        <v>0</v>
      </c>
      <c r="BA493" s="27">
        <v>1.1000000000000001</v>
      </c>
      <c r="BB493" s="27">
        <v>3.44</v>
      </c>
      <c r="BC493" s="27">
        <v>2.34</v>
      </c>
      <c r="BD493" s="27">
        <v>2.5943624161073831</v>
      </c>
    </row>
    <row r="494" spans="1:56" x14ac:dyDescent="0.3">
      <c r="A494" s="2" t="s">
        <v>416</v>
      </c>
      <c r="B494" s="19" t="s">
        <v>990</v>
      </c>
      <c r="C494" s="15"/>
      <c r="D494" s="2"/>
      <c r="E494" s="2"/>
      <c r="F494" s="2">
        <v>0.15</v>
      </c>
      <c r="G494" s="2" t="s">
        <v>417</v>
      </c>
      <c r="H494" s="11">
        <v>-1</v>
      </c>
      <c r="I494" t="s">
        <v>697</v>
      </c>
      <c r="J494" s="2"/>
      <c r="K494">
        <v>2.5518942731277532</v>
      </c>
      <c r="L494">
        <v>5.8039684980176212</v>
      </c>
      <c r="M494" s="2"/>
      <c r="N494" s="2"/>
      <c r="O494" s="25">
        <v>0</v>
      </c>
      <c r="P494" s="2"/>
      <c r="Q494" s="2"/>
      <c r="R494" s="2"/>
      <c r="S494" s="2"/>
      <c r="T494" s="25">
        <v>0</v>
      </c>
      <c r="U494" s="25"/>
      <c r="V494" s="25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P494">
        <v>12.7</v>
      </c>
      <c r="AQ494" s="23">
        <v>0</v>
      </c>
      <c r="AR494" s="23"/>
      <c r="AS494" s="30">
        <v>2</v>
      </c>
      <c r="AT494" s="30">
        <v>2.2378854625550662</v>
      </c>
      <c r="AU494" s="30">
        <v>1.6740088105726869</v>
      </c>
      <c r="AV494" s="30">
        <v>0</v>
      </c>
      <c r="AW494" s="30">
        <v>0.33830104321907611</v>
      </c>
      <c r="AX494" s="30">
        <v>0.37853949329359171</v>
      </c>
      <c r="AY494" s="30">
        <v>0.2831594634873324</v>
      </c>
      <c r="AZ494" s="30">
        <v>0</v>
      </c>
      <c r="BA494" s="27">
        <v>1.1000000000000001</v>
      </c>
      <c r="BB494" s="27">
        <v>3.44</v>
      </c>
      <c r="BC494" s="27">
        <v>2.34</v>
      </c>
      <c r="BD494" s="27">
        <v>2.5518942731277532</v>
      </c>
    </row>
    <row r="495" spans="1:56" x14ac:dyDescent="0.3">
      <c r="A495" s="2" t="s">
        <v>418</v>
      </c>
      <c r="B495" s="19" t="s">
        <v>991</v>
      </c>
      <c r="C495" s="15"/>
      <c r="D495" s="2"/>
      <c r="E495" s="2"/>
      <c r="F495" s="2">
        <v>3.22</v>
      </c>
      <c r="G495" s="2" t="s">
        <v>420</v>
      </c>
      <c r="H495" s="11">
        <v>-1</v>
      </c>
      <c r="I495">
        <v>-1</v>
      </c>
      <c r="J495" s="2"/>
      <c r="K495">
        <v>2.8367205542725169</v>
      </c>
      <c r="L495">
        <v>6.3438920491916866</v>
      </c>
      <c r="M495" s="2"/>
      <c r="N495" s="2"/>
      <c r="O495" s="25">
        <v>0</v>
      </c>
      <c r="P495" s="2"/>
      <c r="Q495" s="2"/>
      <c r="R495" s="2"/>
      <c r="S495" s="2"/>
      <c r="T495" s="25">
        <v>0</v>
      </c>
      <c r="U495" s="25"/>
      <c r="V495" s="25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P495">
        <v>6</v>
      </c>
      <c r="AQ495" s="23">
        <v>0</v>
      </c>
      <c r="AR495" s="23"/>
      <c r="AS495" s="30">
        <v>1.7690531177829101</v>
      </c>
      <c r="AT495" s="30">
        <v>2.7713625866050808</v>
      </c>
      <c r="AU495" s="30">
        <v>1</v>
      </c>
      <c r="AV495" s="30">
        <v>0</v>
      </c>
      <c r="AW495" s="30">
        <v>0.31929970821175491</v>
      </c>
      <c r="AX495" s="30">
        <v>0.50020842017507294</v>
      </c>
      <c r="AY495" s="30">
        <v>0.18049187161317221</v>
      </c>
      <c r="AZ495" s="30">
        <v>0</v>
      </c>
      <c r="BA495" s="27">
        <v>1.1000000000000001</v>
      </c>
      <c r="BB495" s="27">
        <v>3.44</v>
      </c>
      <c r="BC495" s="27">
        <v>2.34</v>
      </c>
      <c r="BD495" s="27">
        <v>2.8367205542725169</v>
      </c>
    </row>
    <row r="496" spans="1:56" x14ac:dyDescent="0.3">
      <c r="A496" s="2" t="s">
        <v>91</v>
      </c>
      <c r="B496" s="19" t="s">
        <v>992</v>
      </c>
      <c r="C496" s="15"/>
      <c r="D496" s="2"/>
      <c r="E496" s="2"/>
      <c r="F496" s="2">
        <v>3.87</v>
      </c>
      <c r="G496" s="2" t="s">
        <v>420</v>
      </c>
      <c r="H496" s="11">
        <v>-1</v>
      </c>
      <c r="I496">
        <v>-1</v>
      </c>
      <c r="J496" s="2"/>
      <c r="K496">
        <v>2.8136258660508089</v>
      </c>
      <c r="L496">
        <v>6.3665749591224019</v>
      </c>
      <c r="M496" s="2"/>
      <c r="N496" s="2"/>
      <c r="O496" s="25">
        <v>0</v>
      </c>
      <c r="P496" s="2"/>
      <c r="Q496" s="2"/>
      <c r="R496" s="2"/>
      <c r="S496" s="2"/>
      <c r="T496" s="25">
        <v>0</v>
      </c>
      <c r="U496" s="25"/>
      <c r="V496" s="25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P496">
        <v>6</v>
      </c>
      <c r="AQ496" s="23">
        <v>0</v>
      </c>
      <c r="AR496" s="23"/>
      <c r="AS496" s="30">
        <v>2</v>
      </c>
      <c r="AT496" s="30">
        <v>2.7713625866050808</v>
      </c>
      <c r="AU496" s="30">
        <v>0.76905311778290997</v>
      </c>
      <c r="AV496" s="30">
        <v>3.2332563510392611</v>
      </c>
      <c r="AW496" s="30">
        <v>0.2279547249276126</v>
      </c>
      <c r="AX496" s="30">
        <v>0.31587259805211898</v>
      </c>
      <c r="AY496" s="30">
        <v>8.765464595946304E-2</v>
      </c>
      <c r="AZ496" s="30">
        <v>0.36851803106080561</v>
      </c>
      <c r="BA496" s="27">
        <v>1.1000000000000001</v>
      </c>
      <c r="BB496" s="27">
        <v>3.44</v>
      </c>
      <c r="BC496" s="27">
        <v>2.34</v>
      </c>
      <c r="BD496" s="27">
        <v>2.813625866050808</v>
      </c>
    </row>
    <row r="497" spans="1:56" x14ac:dyDescent="0.3">
      <c r="A497" s="2" t="s">
        <v>419</v>
      </c>
      <c r="B497" s="15" t="s">
        <v>867</v>
      </c>
      <c r="C497" s="15"/>
      <c r="D497" s="2"/>
      <c r="E497" s="2"/>
      <c r="F497" s="2">
        <v>3.56</v>
      </c>
      <c r="G497" s="2" t="s">
        <v>420</v>
      </c>
      <c r="H497" s="11" t="s">
        <v>626</v>
      </c>
      <c r="I497" t="s">
        <v>698</v>
      </c>
      <c r="J497" s="2"/>
      <c r="K497">
        <v>2.5720000000000001</v>
      </c>
      <c r="L497">
        <v>5.8278852370000003</v>
      </c>
      <c r="M497" s="2"/>
      <c r="N497" s="2"/>
      <c r="O497" s="25">
        <v>2</v>
      </c>
      <c r="P497" s="2"/>
      <c r="Q497" s="2"/>
      <c r="R497" s="2"/>
      <c r="S497" s="2"/>
      <c r="T497" s="25">
        <v>5.44114334</v>
      </c>
      <c r="U497" s="25">
        <v>5.44114334</v>
      </c>
      <c r="V497" s="25">
        <v>5.44114334</v>
      </c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P497">
        <v>6</v>
      </c>
      <c r="AQ497" s="23">
        <v>112.4131248985337</v>
      </c>
      <c r="AR497" s="23">
        <v>0.106749100790779</v>
      </c>
      <c r="AS497" s="30">
        <v>2</v>
      </c>
      <c r="AT497" s="30">
        <v>2.4</v>
      </c>
      <c r="AU497" s="30">
        <v>0.4</v>
      </c>
      <c r="AV497" s="30">
        <v>0</v>
      </c>
      <c r="AW497" s="30">
        <v>0.41666666666666669</v>
      </c>
      <c r="AX497" s="30">
        <v>0.5</v>
      </c>
      <c r="AY497" s="30">
        <v>8.3333333333333343E-2</v>
      </c>
      <c r="AZ497" s="30">
        <v>0</v>
      </c>
      <c r="BA497" s="27">
        <v>1</v>
      </c>
      <c r="BB497" s="27">
        <v>3.44</v>
      </c>
      <c r="BC497" s="27">
        <v>2.44</v>
      </c>
      <c r="BD497" s="27">
        <v>2.5720000000000001</v>
      </c>
    </row>
    <row r="498" spans="1:56" x14ac:dyDescent="0.3">
      <c r="A498" s="2" t="s">
        <v>422</v>
      </c>
      <c r="B498" s="15" t="s">
        <v>868</v>
      </c>
      <c r="C498" s="15"/>
      <c r="D498" s="2"/>
      <c r="E498" s="2"/>
      <c r="F498" s="2">
        <v>2.86</v>
      </c>
      <c r="G498" s="2" t="s">
        <v>421</v>
      </c>
      <c r="H498" s="11">
        <v>-1</v>
      </c>
      <c r="I498">
        <v>-1</v>
      </c>
      <c r="J498" s="2"/>
      <c r="K498">
        <v>2.7347368421052631</v>
      </c>
      <c r="L498">
        <v>6.1677369702631566</v>
      </c>
      <c r="M498" s="2"/>
      <c r="N498" s="2"/>
      <c r="O498" s="25">
        <v>0</v>
      </c>
      <c r="P498" s="2"/>
      <c r="Q498" s="2"/>
      <c r="R498" s="2"/>
      <c r="S498" s="2"/>
      <c r="T498" s="25">
        <v>0</v>
      </c>
      <c r="U498" s="25"/>
      <c r="V498" s="25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P498">
        <v>22</v>
      </c>
      <c r="AQ498" s="23">
        <v>0</v>
      </c>
      <c r="AR498" s="23"/>
      <c r="AS498" s="30">
        <v>2</v>
      </c>
      <c r="AT498" s="30">
        <v>3.052631578947369</v>
      </c>
      <c r="AU498" s="30">
        <v>1.8947368421052631</v>
      </c>
      <c r="AV498" s="30">
        <v>3.6842105263157889</v>
      </c>
      <c r="AW498" s="30">
        <v>0.18811881188118809</v>
      </c>
      <c r="AX498" s="30">
        <v>0.28712871287128722</v>
      </c>
      <c r="AY498" s="30">
        <v>0.17821782178217821</v>
      </c>
      <c r="AZ498" s="30">
        <v>0.34653465346534651</v>
      </c>
      <c r="BA498" s="27">
        <v>0.95</v>
      </c>
      <c r="BB498" s="27">
        <v>3.44</v>
      </c>
      <c r="BC498" s="27">
        <v>2.4900000000000002</v>
      </c>
      <c r="BD498" s="27">
        <v>2.7347368421052631</v>
      </c>
    </row>
    <row r="499" spans="1:56" x14ac:dyDescent="0.3">
      <c r="A499" s="2" t="s">
        <v>423</v>
      </c>
      <c r="B499" s="15" t="s">
        <v>869</v>
      </c>
      <c r="C499" s="15"/>
      <c r="D499" s="2"/>
      <c r="E499" s="2"/>
      <c r="F499" s="2">
        <v>2.58</v>
      </c>
      <c r="G499" s="2" t="s">
        <v>421</v>
      </c>
      <c r="H499" s="11">
        <v>-1</v>
      </c>
      <c r="I499">
        <v>-1</v>
      </c>
      <c r="J499" s="2"/>
      <c r="K499">
        <v>2.8073684210526308</v>
      </c>
      <c r="L499">
        <v>6.2210650663157896</v>
      </c>
      <c r="M499" s="2"/>
      <c r="N499" s="2"/>
      <c r="O499" s="25">
        <v>0</v>
      </c>
      <c r="P499" s="2"/>
      <c r="Q499" s="2"/>
      <c r="R499" s="2"/>
      <c r="S499" s="2"/>
      <c r="T499" s="25">
        <v>0</v>
      </c>
      <c r="U499" s="25"/>
      <c r="V499" s="25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P499">
        <v>22</v>
      </c>
      <c r="AQ499" s="23">
        <v>0</v>
      </c>
      <c r="AR499" s="23"/>
      <c r="AS499" s="30">
        <v>2</v>
      </c>
      <c r="AT499" s="30">
        <v>3.1578947368421049</v>
      </c>
      <c r="AU499" s="30">
        <v>2.4210526315789469</v>
      </c>
      <c r="AV499" s="30">
        <v>4.4210526315789478</v>
      </c>
      <c r="AW499" s="30">
        <v>0.16666666666666671</v>
      </c>
      <c r="AX499" s="30">
        <v>0.26315789473684209</v>
      </c>
      <c r="AY499" s="30">
        <v>0.2017543859649123</v>
      </c>
      <c r="AZ499" s="30">
        <v>0.36842105263157898</v>
      </c>
      <c r="BA499" s="27">
        <v>0.95</v>
      </c>
      <c r="BB499" s="27">
        <v>3.44</v>
      </c>
      <c r="BC499" s="27">
        <v>2.4900000000000002</v>
      </c>
      <c r="BD499" s="27">
        <v>2.8073684210526308</v>
      </c>
    </row>
    <row r="500" spans="1:56" x14ac:dyDescent="0.3">
      <c r="A500" s="2" t="s">
        <v>424</v>
      </c>
      <c r="B500" s="15" t="s">
        <v>870</v>
      </c>
      <c r="C500" s="15"/>
      <c r="D500" s="2"/>
      <c r="E500" s="2"/>
      <c r="F500" s="2">
        <v>2.57</v>
      </c>
      <c r="G500" s="2" t="s">
        <v>421</v>
      </c>
      <c r="H500" s="11">
        <v>-1</v>
      </c>
      <c r="I500">
        <v>-1</v>
      </c>
      <c r="J500" s="2"/>
      <c r="K500">
        <v>2.7284210526315791</v>
      </c>
      <c r="L500">
        <v>6.1471768202631578</v>
      </c>
      <c r="M500" s="2"/>
      <c r="N500" s="2"/>
      <c r="O500" s="25">
        <v>0</v>
      </c>
      <c r="P500" s="2"/>
      <c r="Q500" s="2"/>
      <c r="R500" s="2"/>
      <c r="S500" s="2"/>
      <c r="T500" s="25">
        <v>0</v>
      </c>
      <c r="U500" s="25"/>
      <c r="V500" s="25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P500">
        <v>22</v>
      </c>
      <c r="AQ500" s="23">
        <v>0</v>
      </c>
      <c r="AR500" s="23"/>
      <c r="AS500" s="30">
        <v>2</v>
      </c>
      <c r="AT500" s="30">
        <v>3.052631578947369</v>
      </c>
      <c r="AU500" s="30">
        <v>1.8947368421052631</v>
      </c>
      <c r="AV500" s="30">
        <v>3.6842105263157889</v>
      </c>
      <c r="AW500" s="30">
        <v>0.18811881188118809</v>
      </c>
      <c r="AX500" s="30">
        <v>0.28712871287128722</v>
      </c>
      <c r="AY500" s="30">
        <v>0.17821782178217821</v>
      </c>
      <c r="AZ500" s="30">
        <v>0.34653465346534651</v>
      </c>
      <c r="BA500" s="27">
        <v>0.89</v>
      </c>
      <c r="BB500" s="27">
        <v>3.44</v>
      </c>
      <c r="BC500" s="27">
        <v>2.5499999999999998</v>
      </c>
      <c r="BD500" s="27">
        <v>2.7284210526315791</v>
      </c>
    </row>
    <row r="501" spans="1:56" x14ac:dyDescent="0.3">
      <c r="A501" s="2" t="s">
        <v>425</v>
      </c>
      <c r="B501" s="15" t="s">
        <v>871</v>
      </c>
      <c r="C501" s="15"/>
      <c r="D501" s="2"/>
      <c r="E501" s="2"/>
      <c r="F501" s="2">
        <v>2.6</v>
      </c>
      <c r="G501" s="2" t="s">
        <v>421</v>
      </c>
      <c r="H501" s="11">
        <v>-1</v>
      </c>
      <c r="I501">
        <v>-1</v>
      </c>
      <c r="J501" s="2"/>
      <c r="K501">
        <v>2.804210526315789</v>
      </c>
      <c r="L501">
        <v>6.2107849913157898</v>
      </c>
      <c r="M501" s="2"/>
      <c r="N501" s="2"/>
      <c r="O501" s="25">
        <v>0</v>
      </c>
      <c r="P501" s="2"/>
      <c r="Q501" s="2"/>
      <c r="R501" s="2"/>
      <c r="S501" s="2"/>
      <c r="T501" s="25">
        <v>0</v>
      </c>
      <c r="U501" s="25"/>
      <c r="V501" s="25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P501">
        <v>22</v>
      </c>
      <c r="AQ501" s="23">
        <v>0</v>
      </c>
      <c r="AR501" s="23"/>
      <c r="AS501" s="30">
        <v>2</v>
      </c>
      <c r="AT501" s="30">
        <v>3.1578947368421049</v>
      </c>
      <c r="AU501" s="30">
        <v>2.4210526315789469</v>
      </c>
      <c r="AV501" s="30">
        <v>4.4210526315789478</v>
      </c>
      <c r="AW501" s="30">
        <v>0.16666666666666671</v>
      </c>
      <c r="AX501" s="30">
        <v>0.26315789473684209</v>
      </c>
      <c r="AY501" s="30">
        <v>0.2017543859649123</v>
      </c>
      <c r="AZ501" s="30">
        <v>0.36842105263157898</v>
      </c>
      <c r="BA501" s="27">
        <v>0.89</v>
      </c>
      <c r="BB501" s="27">
        <v>3.44</v>
      </c>
      <c r="BC501" s="27">
        <v>2.5499999999999998</v>
      </c>
      <c r="BD501" s="27">
        <v>2.804210526315789</v>
      </c>
    </row>
    <row r="502" spans="1:56" x14ac:dyDescent="0.3">
      <c r="A502" s="2" t="s">
        <v>426</v>
      </c>
      <c r="B502" s="15" t="s">
        <v>872</v>
      </c>
      <c r="C502" s="15"/>
      <c r="D502" s="2"/>
      <c r="E502" s="2"/>
      <c r="F502" s="2">
        <v>2.57</v>
      </c>
      <c r="G502" s="2" t="s">
        <v>421</v>
      </c>
      <c r="H502" s="11">
        <v>-1</v>
      </c>
      <c r="I502">
        <v>-1</v>
      </c>
      <c r="J502" s="2"/>
      <c r="K502">
        <v>2.7931578947368418</v>
      </c>
      <c r="L502">
        <v>6.207524303947368</v>
      </c>
      <c r="M502" s="2"/>
      <c r="N502" s="2"/>
      <c r="O502" s="25">
        <v>0</v>
      </c>
      <c r="P502" s="2"/>
      <c r="Q502" s="2"/>
      <c r="R502" s="2"/>
      <c r="S502" s="2"/>
      <c r="T502" s="25">
        <v>0</v>
      </c>
      <c r="U502" s="25"/>
      <c r="V502" s="25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P502">
        <v>22</v>
      </c>
      <c r="AQ502" s="23">
        <v>0</v>
      </c>
      <c r="AR502" s="23"/>
      <c r="AS502" s="30">
        <v>2</v>
      </c>
      <c r="AT502" s="30">
        <v>3.2105263157894739</v>
      </c>
      <c r="AU502" s="30">
        <v>2.3684210526315792</v>
      </c>
      <c r="AV502" s="30">
        <v>3.6842105263157889</v>
      </c>
      <c r="AW502" s="30">
        <v>0.17757009345794389</v>
      </c>
      <c r="AX502" s="30">
        <v>0.28504672897196259</v>
      </c>
      <c r="AY502" s="30">
        <v>0.2102803738317757</v>
      </c>
      <c r="AZ502" s="30">
        <v>0.32710280373831768</v>
      </c>
      <c r="BA502" s="27">
        <v>0.95</v>
      </c>
      <c r="BB502" s="27">
        <v>3.44</v>
      </c>
      <c r="BC502" s="27">
        <v>2.4900000000000002</v>
      </c>
      <c r="BD502" s="27">
        <v>2.7931578947368418</v>
      </c>
    </row>
    <row r="503" spans="1:56" x14ac:dyDescent="0.3">
      <c r="A503" s="2" t="s">
        <v>427</v>
      </c>
      <c r="B503" s="15" t="s">
        <v>873</v>
      </c>
      <c r="C503" s="15"/>
      <c r="D503" s="2"/>
      <c r="E503" s="2"/>
      <c r="F503" s="2">
        <v>2.5</v>
      </c>
      <c r="G503" s="2" t="s">
        <v>421</v>
      </c>
      <c r="H503" s="11">
        <v>-1</v>
      </c>
      <c r="I503">
        <v>-1</v>
      </c>
      <c r="J503" s="2"/>
      <c r="K503">
        <v>2.79</v>
      </c>
      <c r="L503">
        <v>6.1972442289473681</v>
      </c>
      <c r="M503" s="2"/>
      <c r="N503" s="2"/>
      <c r="O503" s="25">
        <v>0</v>
      </c>
      <c r="P503" s="2"/>
      <c r="Q503" s="2"/>
      <c r="R503" s="2"/>
      <c r="S503" s="2"/>
      <c r="T503" s="25">
        <v>0</v>
      </c>
      <c r="U503" s="25"/>
      <c r="V503" s="25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P503">
        <v>22</v>
      </c>
      <c r="AQ503" s="23">
        <v>0</v>
      </c>
      <c r="AR503" s="23"/>
      <c r="AS503" s="30">
        <v>2</v>
      </c>
      <c r="AT503" s="30">
        <v>3.2105263157894739</v>
      </c>
      <c r="AU503" s="30">
        <v>2.3684210526315792</v>
      </c>
      <c r="AV503" s="30">
        <v>3.6842105263157889</v>
      </c>
      <c r="AW503" s="30">
        <v>0.17757009345794389</v>
      </c>
      <c r="AX503" s="30">
        <v>0.28504672897196259</v>
      </c>
      <c r="AY503" s="30">
        <v>0.2102803738317757</v>
      </c>
      <c r="AZ503" s="30">
        <v>0.32710280373831768</v>
      </c>
      <c r="BA503" s="27">
        <v>0.89</v>
      </c>
      <c r="BB503" s="27">
        <v>3.44</v>
      </c>
      <c r="BC503" s="27">
        <v>2.5499999999999998</v>
      </c>
      <c r="BD503" s="27">
        <v>2.79</v>
      </c>
    </row>
    <row r="504" spans="1:56" x14ac:dyDescent="0.3">
      <c r="A504" s="2" t="s">
        <v>428</v>
      </c>
      <c r="B504" s="15" t="s">
        <v>874</v>
      </c>
      <c r="C504" s="15"/>
      <c r="D504" s="2"/>
      <c r="E504" s="2"/>
      <c r="F504" s="2">
        <v>2.6</v>
      </c>
      <c r="G504" s="2" t="s">
        <v>421</v>
      </c>
      <c r="H504" s="11">
        <v>-1</v>
      </c>
      <c r="I504">
        <v>-1</v>
      </c>
      <c r="J504" s="2"/>
      <c r="K504">
        <v>2.8657894736842109</v>
      </c>
      <c r="L504">
        <v>6.2608524000000001</v>
      </c>
      <c r="M504" s="2"/>
      <c r="N504" s="2"/>
      <c r="O504" s="25">
        <v>0</v>
      </c>
      <c r="P504" s="2"/>
      <c r="Q504" s="2"/>
      <c r="R504" s="2"/>
      <c r="S504" s="2"/>
      <c r="T504" s="25">
        <v>0</v>
      </c>
      <c r="U504" s="25"/>
      <c r="V504" s="25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P504">
        <v>22</v>
      </c>
      <c r="AQ504" s="23">
        <v>0</v>
      </c>
      <c r="AR504" s="23"/>
      <c r="AS504" s="30">
        <v>2</v>
      </c>
      <c r="AT504" s="30">
        <v>3.3157894736842111</v>
      </c>
      <c r="AU504" s="30">
        <v>2.8947368421052628</v>
      </c>
      <c r="AV504" s="30">
        <v>4.4210526315789478</v>
      </c>
      <c r="AW504" s="30">
        <v>0.1583333333333333</v>
      </c>
      <c r="AX504" s="30">
        <v>0.26250000000000001</v>
      </c>
      <c r="AY504" s="30">
        <v>0.22916666666666671</v>
      </c>
      <c r="AZ504" s="30">
        <v>0.35</v>
      </c>
      <c r="BA504" s="27">
        <v>1.5</v>
      </c>
      <c r="BB504" s="27">
        <v>3.44</v>
      </c>
      <c r="BC504" s="27">
        <v>1.94</v>
      </c>
      <c r="BD504" s="27">
        <v>2.86578947368421</v>
      </c>
    </row>
    <row r="505" spans="1:56" x14ac:dyDescent="0.3">
      <c r="A505" s="2" t="s">
        <v>435</v>
      </c>
      <c r="B505" s="15" t="s">
        <v>875</v>
      </c>
      <c r="C505" s="15"/>
      <c r="D505" s="2"/>
      <c r="E505" s="2"/>
      <c r="F505" s="2">
        <v>2.82</v>
      </c>
      <c r="G505" s="2" t="s">
        <v>421</v>
      </c>
      <c r="H505" s="11">
        <v>-1</v>
      </c>
      <c r="I505">
        <v>-1</v>
      </c>
      <c r="J505" s="2"/>
      <c r="K505">
        <v>2.7452631578947368</v>
      </c>
      <c r="L505">
        <v>6.1573983386842102</v>
      </c>
      <c r="M505" s="2"/>
      <c r="N505" s="2"/>
      <c r="O505" s="25">
        <v>0</v>
      </c>
      <c r="P505" s="2"/>
      <c r="Q505" s="2"/>
      <c r="R505" s="2"/>
      <c r="S505" s="2"/>
      <c r="T505" s="25">
        <v>0</v>
      </c>
      <c r="U505" s="25"/>
      <c r="V505" s="25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P505">
        <v>22</v>
      </c>
      <c r="AQ505" s="23">
        <v>0</v>
      </c>
      <c r="AR505" s="23"/>
      <c r="AS505" s="30">
        <v>1.8947368421052631</v>
      </c>
      <c r="AT505" s="30">
        <v>3.052631578947369</v>
      </c>
      <c r="AU505" s="30">
        <v>2</v>
      </c>
      <c r="AV505" s="30">
        <v>2.2105263157894739</v>
      </c>
      <c r="AW505" s="30">
        <v>0.2068965517241379</v>
      </c>
      <c r="AX505" s="30">
        <v>0.33333333333333343</v>
      </c>
      <c r="AY505" s="30">
        <v>0.21839080459770119</v>
      </c>
      <c r="AZ505" s="30">
        <v>0.2413793103448276</v>
      </c>
      <c r="BA505" s="27">
        <v>0.95</v>
      </c>
      <c r="BB505" s="27">
        <v>3.44</v>
      </c>
      <c r="BC505" s="27">
        <v>2.4900000000000002</v>
      </c>
      <c r="BD505" s="27">
        <v>2.7452631578947368</v>
      </c>
    </row>
    <row r="506" spans="1:56" x14ac:dyDescent="0.3">
      <c r="A506" s="2" t="s">
        <v>429</v>
      </c>
      <c r="B506" s="15" t="s">
        <v>876</v>
      </c>
      <c r="C506" s="15"/>
      <c r="D506" s="2"/>
      <c r="E506" s="2"/>
      <c r="F506" s="2">
        <v>2.59</v>
      </c>
      <c r="G506" s="2" t="s">
        <v>421</v>
      </c>
      <c r="H506" s="11">
        <v>-1</v>
      </c>
      <c r="I506">
        <v>-1</v>
      </c>
      <c r="J506" s="2"/>
      <c r="K506">
        <v>2.817894736842105</v>
      </c>
      <c r="L506">
        <v>6.2107264347368423</v>
      </c>
      <c r="M506" s="2"/>
      <c r="N506" s="2"/>
      <c r="O506" s="25">
        <v>0</v>
      </c>
      <c r="P506" s="2"/>
      <c r="Q506" s="2"/>
      <c r="R506" s="2"/>
      <c r="S506" s="2"/>
      <c r="T506" s="25">
        <v>0</v>
      </c>
      <c r="U506" s="25"/>
      <c r="V506" s="25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P506">
        <v>22</v>
      </c>
      <c r="AQ506" s="23">
        <v>0</v>
      </c>
      <c r="AR506" s="23"/>
      <c r="AS506" s="30">
        <v>1.8947368421052631</v>
      </c>
      <c r="AT506" s="30">
        <v>3.1578947368421049</v>
      </c>
      <c r="AU506" s="30">
        <v>2.5263157894736841</v>
      </c>
      <c r="AV506" s="30">
        <v>2.947368421052631</v>
      </c>
      <c r="AW506" s="30">
        <v>0.18</v>
      </c>
      <c r="AX506" s="30">
        <v>0.3</v>
      </c>
      <c r="AY506" s="30">
        <v>0.24</v>
      </c>
      <c r="AZ506" s="30">
        <v>0.28000000000000003</v>
      </c>
      <c r="BA506" s="27">
        <v>0.95</v>
      </c>
      <c r="BB506" s="27">
        <v>3.44</v>
      </c>
      <c r="BC506" s="27">
        <v>2.4900000000000002</v>
      </c>
      <c r="BD506" s="27">
        <v>2.817894736842105</v>
      </c>
    </row>
    <row r="507" spans="1:56" x14ac:dyDescent="0.3">
      <c r="A507" s="2" t="s">
        <v>430</v>
      </c>
      <c r="B507" s="15" t="s">
        <v>877</v>
      </c>
      <c r="C507" s="15"/>
      <c r="D507" s="2"/>
      <c r="E507" s="2"/>
      <c r="F507" s="2">
        <v>2.66</v>
      </c>
      <c r="G507" s="2" t="s">
        <v>421</v>
      </c>
      <c r="H507" s="11">
        <v>-1</v>
      </c>
      <c r="I507">
        <v>-1</v>
      </c>
      <c r="J507" s="2"/>
      <c r="K507">
        <v>2.7389473684210519</v>
      </c>
      <c r="L507">
        <v>6.1368381886842096</v>
      </c>
      <c r="M507" s="2"/>
      <c r="N507" s="2"/>
      <c r="O507" s="25">
        <v>0</v>
      </c>
      <c r="P507" s="2"/>
      <c r="Q507" s="2"/>
      <c r="R507" s="2"/>
      <c r="S507" s="2"/>
      <c r="T507" s="25">
        <v>0</v>
      </c>
      <c r="U507" s="25"/>
      <c r="V507" s="25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P507">
        <v>22</v>
      </c>
      <c r="AQ507" s="23">
        <v>0</v>
      </c>
      <c r="AR507" s="23"/>
      <c r="AS507" s="30">
        <v>1.8947368421052631</v>
      </c>
      <c r="AT507" s="30">
        <v>3.052631578947369</v>
      </c>
      <c r="AU507" s="30">
        <v>2</v>
      </c>
      <c r="AV507" s="30">
        <v>2.2105263157894739</v>
      </c>
      <c r="AW507" s="30">
        <v>0.2068965517241379</v>
      </c>
      <c r="AX507" s="30">
        <v>0.33333333333333343</v>
      </c>
      <c r="AY507" s="30">
        <v>0.21839080459770119</v>
      </c>
      <c r="AZ507" s="30">
        <v>0.2413793103448276</v>
      </c>
      <c r="BA507" s="27">
        <v>0.89</v>
      </c>
      <c r="BB507" s="27">
        <v>3.44</v>
      </c>
      <c r="BC507" s="27">
        <v>2.5499999999999998</v>
      </c>
      <c r="BD507" s="27">
        <v>2.7389473684210519</v>
      </c>
    </row>
    <row r="508" spans="1:56" x14ac:dyDescent="0.3">
      <c r="A508" s="2" t="s">
        <v>431</v>
      </c>
      <c r="B508" s="15" t="s">
        <v>878</v>
      </c>
      <c r="C508" s="15"/>
      <c r="D508" s="2"/>
      <c r="E508" s="2"/>
      <c r="F508" s="2">
        <v>2.56</v>
      </c>
      <c r="G508" s="2" t="s">
        <v>421</v>
      </c>
      <c r="H508" s="11">
        <v>-1</v>
      </c>
      <c r="I508">
        <v>-1</v>
      </c>
      <c r="J508" s="2"/>
      <c r="K508">
        <v>2.8147368421052632</v>
      </c>
      <c r="L508">
        <v>6.2004463597368424</v>
      </c>
      <c r="M508" s="2"/>
      <c r="N508" s="2"/>
      <c r="O508" s="25">
        <v>0</v>
      </c>
      <c r="P508" s="2"/>
      <c r="Q508" s="2"/>
      <c r="R508" s="2"/>
      <c r="S508" s="2"/>
      <c r="T508" s="25">
        <v>0</v>
      </c>
      <c r="U508" s="25"/>
      <c r="V508" s="25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P508">
        <v>22</v>
      </c>
      <c r="AQ508" s="23">
        <v>0</v>
      </c>
      <c r="AR508" s="23"/>
      <c r="AS508" s="30">
        <v>1.8947368421052631</v>
      </c>
      <c r="AT508" s="30">
        <v>3.1578947368421049</v>
      </c>
      <c r="AU508" s="30">
        <v>2.5263157894736841</v>
      </c>
      <c r="AV508" s="30">
        <v>2.947368421052631</v>
      </c>
      <c r="AW508" s="30">
        <v>0.18</v>
      </c>
      <c r="AX508" s="30">
        <v>0.3</v>
      </c>
      <c r="AY508" s="30">
        <v>0.24</v>
      </c>
      <c r="AZ508" s="30">
        <v>0.28000000000000003</v>
      </c>
      <c r="BA508" s="27">
        <v>0.89</v>
      </c>
      <c r="BB508" s="27">
        <v>3.44</v>
      </c>
      <c r="BC508" s="27">
        <v>2.5499999999999998</v>
      </c>
      <c r="BD508" s="27">
        <v>2.8147368421052632</v>
      </c>
    </row>
    <row r="509" spans="1:56" x14ac:dyDescent="0.3">
      <c r="A509" s="2" t="s">
        <v>432</v>
      </c>
      <c r="B509" s="15" t="s">
        <v>879</v>
      </c>
      <c r="C509" s="15"/>
      <c r="D509" s="2"/>
      <c r="E509" s="2"/>
      <c r="F509" s="2">
        <v>2.5099999999999998</v>
      </c>
      <c r="G509" s="2" t="s">
        <v>421</v>
      </c>
      <c r="H509" s="11">
        <v>-1</v>
      </c>
      <c r="I509">
        <v>-1</v>
      </c>
      <c r="J509" s="2"/>
      <c r="K509">
        <v>2.7984210526315789</v>
      </c>
      <c r="L509">
        <v>6.2023549881578939</v>
      </c>
      <c r="M509" s="2"/>
      <c r="N509" s="2"/>
      <c r="O509" s="25">
        <v>0</v>
      </c>
      <c r="P509" s="2"/>
      <c r="Q509" s="2"/>
      <c r="R509" s="2"/>
      <c r="S509" s="2"/>
      <c r="T509" s="25">
        <v>0</v>
      </c>
      <c r="U509" s="25"/>
      <c r="V509" s="25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P509">
        <v>22</v>
      </c>
      <c r="AQ509" s="23">
        <v>0</v>
      </c>
      <c r="AR509" s="23"/>
      <c r="AS509" s="30">
        <v>1.9473684210526321</v>
      </c>
      <c r="AT509" s="30">
        <v>3.2105263157894739</v>
      </c>
      <c r="AU509" s="30">
        <v>2.4210526315789469</v>
      </c>
      <c r="AV509" s="30">
        <v>2.947368421052631</v>
      </c>
      <c r="AW509" s="30">
        <v>0.185</v>
      </c>
      <c r="AX509" s="30">
        <v>0.30499999999999999</v>
      </c>
      <c r="AY509" s="30">
        <v>0.23</v>
      </c>
      <c r="AZ509" s="30">
        <v>0.28000000000000003</v>
      </c>
      <c r="BA509" s="27">
        <v>0.95</v>
      </c>
      <c r="BB509" s="27">
        <v>3.44</v>
      </c>
      <c r="BC509" s="27">
        <v>2.4900000000000002</v>
      </c>
      <c r="BD509" s="27">
        <v>2.798421052631578</v>
      </c>
    </row>
    <row r="510" spans="1:56" x14ac:dyDescent="0.3">
      <c r="A510" s="2" t="s">
        <v>433</v>
      </c>
      <c r="B510" s="15" t="s">
        <v>880</v>
      </c>
      <c r="C510" s="15"/>
      <c r="D510" s="2"/>
      <c r="E510" s="2"/>
      <c r="F510" s="2">
        <v>2.48</v>
      </c>
      <c r="G510" s="2" t="s">
        <v>421</v>
      </c>
      <c r="H510" s="11">
        <v>-1</v>
      </c>
      <c r="I510">
        <v>-1</v>
      </c>
      <c r="J510" s="2"/>
      <c r="K510">
        <v>2.7952631578947371</v>
      </c>
      <c r="L510">
        <v>6.1920749131578949</v>
      </c>
      <c r="M510" s="2"/>
      <c r="N510" s="2"/>
      <c r="O510" s="25">
        <v>0</v>
      </c>
      <c r="P510" s="2"/>
      <c r="Q510" s="2"/>
      <c r="R510" s="2"/>
      <c r="S510" s="2"/>
      <c r="T510" s="25">
        <v>0</v>
      </c>
      <c r="U510" s="25"/>
      <c r="V510" s="25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P510">
        <v>22</v>
      </c>
      <c r="AQ510" s="23">
        <v>0</v>
      </c>
      <c r="AR510" s="23"/>
      <c r="AS510" s="30">
        <v>1.9473684210526321</v>
      </c>
      <c r="AT510" s="30">
        <v>3.2105263157894739</v>
      </c>
      <c r="AU510" s="30">
        <v>2.4210526315789469</v>
      </c>
      <c r="AV510" s="30">
        <v>2.947368421052631</v>
      </c>
      <c r="AW510" s="30">
        <v>0.185</v>
      </c>
      <c r="AX510" s="30">
        <v>0.30499999999999999</v>
      </c>
      <c r="AY510" s="30">
        <v>0.23</v>
      </c>
      <c r="AZ510" s="30">
        <v>0.28000000000000003</v>
      </c>
      <c r="BA510" s="27">
        <v>0.89</v>
      </c>
      <c r="BB510" s="27">
        <v>3.44</v>
      </c>
      <c r="BC510" s="27">
        <v>2.5499999999999998</v>
      </c>
      <c r="BD510" s="27">
        <v>2.7952631578947358</v>
      </c>
    </row>
    <row r="511" spans="1:56" x14ac:dyDescent="0.3">
      <c r="A511" s="2" t="s">
        <v>434</v>
      </c>
      <c r="B511" s="15" t="s">
        <v>881</v>
      </c>
      <c r="C511" s="15"/>
      <c r="D511" s="2"/>
      <c r="E511" s="2"/>
      <c r="F511" s="2">
        <v>2.5299999999999998</v>
      </c>
      <c r="G511" s="2" t="s">
        <v>421</v>
      </c>
      <c r="H511" s="11">
        <v>-1</v>
      </c>
      <c r="I511">
        <v>-1</v>
      </c>
      <c r="J511" s="2"/>
      <c r="K511">
        <v>2.871052631578948</v>
      </c>
      <c r="L511">
        <v>6.255683084210526</v>
      </c>
      <c r="M511" s="2"/>
      <c r="N511" s="2"/>
      <c r="O511" s="25">
        <v>0</v>
      </c>
      <c r="P511" s="2"/>
      <c r="Q511" s="2"/>
      <c r="R511" s="2"/>
      <c r="S511" s="2"/>
      <c r="T511" s="25">
        <v>0</v>
      </c>
      <c r="U511" s="25"/>
      <c r="V511" s="25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P511">
        <v>22</v>
      </c>
      <c r="AQ511" s="23">
        <v>0</v>
      </c>
      <c r="AR511" s="23"/>
      <c r="AS511" s="30">
        <v>1.9473684210526321</v>
      </c>
      <c r="AT511" s="30">
        <v>3.3157894736842111</v>
      </c>
      <c r="AU511" s="30">
        <v>2.947368421052631</v>
      </c>
      <c r="AV511" s="30">
        <v>3.6842105263157889</v>
      </c>
      <c r="AW511" s="30">
        <v>0.16371681415929201</v>
      </c>
      <c r="AX511" s="30">
        <v>0.27876106194690259</v>
      </c>
      <c r="AY511" s="30">
        <v>0.247787610619469</v>
      </c>
      <c r="AZ511" s="30">
        <v>0.30973451327433632</v>
      </c>
      <c r="BA511" s="27">
        <v>1.54</v>
      </c>
      <c r="BB511" s="27">
        <v>3.44</v>
      </c>
      <c r="BC511" s="27">
        <v>1.9</v>
      </c>
      <c r="BD511" s="27">
        <v>2.8710526315789471</v>
      </c>
    </row>
    <row r="512" spans="1:56" x14ac:dyDescent="0.3">
      <c r="A512" s="2" t="s">
        <v>64</v>
      </c>
      <c r="B512" s="15" t="s">
        <v>798</v>
      </c>
      <c r="C512" s="15"/>
      <c r="D512" s="2"/>
      <c r="E512" s="2"/>
      <c r="F512" s="2">
        <v>3.45</v>
      </c>
      <c r="G512" s="2" t="s">
        <v>442</v>
      </c>
      <c r="H512" s="11">
        <v>-1</v>
      </c>
      <c r="I512">
        <v>-1</v>
      </c>
      <c r="J512" s="2"/>
      <c r="K512">
        <v>2.7124999999999999</v>
      </c>
      <c r="L512">
        <v>6.264025610615688</v>
      </c>
      <c r="M512" s="2"/>
      <c r="N512" s="2"/>
      <c r="O512" s="25">
        <v>0</v>
      </c>
      <c r="P512" s="2"/>
      <c r="Q512" s="2"/>
      <c r="R512" s="2"/>
      <c r="S512" s="2"/>
      <c r="T512" s="25">
        <v>0</v>
      </c>
      <c r="U512" s="25"/>
      <c r="V512" s="25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P512">
        <v>20</v>
      </c>
      <c r="AQ512" s="23">
        <v>0</v>
      </c>
      <c r="AR512" s="23"/>
      <c r="AS512" s="30">
        <v>1.75</v>
      </c>
      <c r="AT512" s="30">
        <v>2.5</v>
      </c>
      <c r="AU512" s="30">
        <v>0.75</v>
      </c>
      <c r="AV512" s="30">
        <v>0</v>
      </c>
      <c r="AW512" s="30">
        <v>0.35</v>
      </c>
      <c r="AX512" s="30">
        <v>0.5</v>
      </c>
      <c r="AY512" s="30">
        <v>0.15</v>
      </c>
      <c r="AZ512" s="30">
        <v>0</v>
      </c>
      <c r="BA512" s="27">
        <v>1</v>
      </c>
      <c r="BB512" s="27">
        <v>3.44</v>
      </c>
      <c r="BC512" s="27">
        <v>2.44</v>
      </c>
      <c r="BD512" s="27">
        <v>2.7124999999999999</v>
      </c>
    </row>
    <row r="513" spans="1:56" x14ac:dyDescent="0.3">
      <c r="A513" s="2" t="s">
        <v>64</v>
      </c>
      <c r="B513" s="15" t="s">
        <v>798</v>
      </c>
      <c r="C513" s="15"/>
      <c r="D513" s="2" t="s">
        <v>891</v>
      </c>
      <c r="E513" s="2">
        <v>1</v>
      </c>
      <c r="F513" s="2">
        <v>3.5</v>
      </c>
      <c r="G513" s="2" t="s">
        <v>442</v>
      </c>
      <c r="H513" s="11">
        <v>-1</v>
      </c>
      <c r="I513">
        <v>-1</v>
      </c>
      <c r="J513" s="2"/>
      <c r="K513">
        <v>2.7124999999999999</v>
      </c>
      <c r="L513">
        <v>6.264025610615688</v>
      </c>
      <c r="M513" s="2"/>
      <c r="N513" s="2"/>
      <c r="O513" s="25">
        <v>0</v>
      </c>
      <c r="P513" s="2"/>
      <c r="Q513" s="2"/>
      <c r="R513" s="2"/>
      <c r="S513" s="2"/>
      <c r="T513" s="25">
        <v>0</v>
      </c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P513">
        <v>20</v>
      </c>
      <c r="AQ513" s="23">
        <v>0</v>
      </c>
      <c r="AS513" s="30">
        <v>1.75</v>
      </c>
      <c r="AT513" s="30">
        <v>2.5</v>
      </c>
      <c r="AU513" s="30">
        <v>0.75</v>
      </c>
      <c r="AV513" s="30">
        <v>0</v>
      </c>
      <c r="AW513" s="30">
        <v>0.35</v>
      </c>
      <c r="AX513" s="30">
        <v>0.5</v>
      </c>
      <c r="AY513" s="30">
        <v>0.15</v>
      </c>
      <c r="AZ513" s="30">
        <v>0</v>
      </c>
      <c r="BA513" s="27">
        <v>1</v>
      </c>
      <c r="BB513" s="27">
        <v>3.44</v>
      </c>
      <c r="BC513" s="27">
        <v>2.44</v>
      </c>
      <c r="BD513" s="27">
        <v>2.7124999999999999</v>
      </c>
    </row>
    <row r="514" spans="1:56" x14ac:dyDescent="0.3">
      <c r="A514" s="2" t="s">
        <v>368</v>
      </c>
      <c r="B514" s="20" t="s">
        <v>1093</v>
      </c>
      <c r="C514" s="15"/>
      <c r="D514" s="2"/>
      <c r="E514" s="2"/>
      <c r="F514" s="2">
        <v>3.52</v>
      </c>
      <c r="G514" s="2" t="s">
        <v>442</v>
      </c>
      <c r="H514" s="11">
        <v>-1</v>
      </c>
      <c r="I514">
        <v>-1</v>
      </c>
      <c r="J514" s="2"/>
      <c r="K514">
        <v>2.6082608695652181</v>
      </c>
      <c r="L514">
        <v>6.5043590032654777</v>
      </c>
      <c r="M514" s="2"/>
      <c r="N514" s="2"/>
      <c r="O514" s="25">
        <v>0</v>
      </c>
      <c r="P514" s="2"/>
      <c r="Q514" s="2"/>
      <c r="R514" s="2"/>
      <c r="S514" s="2"/>
      <c r="T514" s="25">
        <v>0</v>
      </c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P514">
        <v>20</v>
      </c>
      <c r="AQ514" s="23">
        <v>0</v>
      </c>
      <c r="AS514" s="30">
        <v>1.6086956521739131</v>
      </c>
      <c r="AT514" s="30">
        <v>1.956521739130435</v>
      </c>
      <c r="AU514" s="30">
        <v>0.52173913043478259</v>
      </c>
      <c r="AV514" s="30">
        <v>0</v>
      </c>
      <c r="AW514" s="30">
        <v>0.3936170212765957</v>
      </c>
      <c r="AX514" s="30">
        <v>0.47872340425531912</v>
      </c>
      <c r="AY514" s="30">
        <v>0.1276595744680851</v>
      </c>
      <c r="AZ514" s="30">
        <v>0</v>
      </c>
      <c r="BA514" s="27">
        <v>1</v>
      </c>
      <c r="BB514" s="27">
        <v>3.44</v>
      </c>
      <c r="BC514" s="27">
        <v>2.44</v>
      </c>
      <c r="BD514" s="27">
        <v>2.6082608695652172</v>
      </c>
    </row>
    <row r="515" spans="1:56" x14ac:dyDescent="0.3">
      <c r="A515" s="2" t="s">
        <v>371</v>
      </c>
      <c r="B515" s="20" t="s">
        <v>1094</v>
      </c>
      <c r="C515" s="15"/>
      <c r="D515" s="2"/>
      <c r="E515" s="2"/>
      <c r="F515" s="2">
        <v>3.58</v>
      </c>
      <c r="G515" s="2" t="s">
        <v>442</v>
      </c>
      <c r="H515" s="11">
        <v>-1</v>
      </c>
      <c r="I515">
        <v>-1</v>
      </c>
      <c r="J515" s="2"/>
      <c r="K515">
        <v>2.5262500000000001</v>
      </c>
      <c r="L515">
        <v>6.6075924153816246</v>
      </c>
      <c r="M515" s="2"/>
      <c r="N515" s="2"/>
      <c r="O515" s="25">
        <v>0</v>
      </c>
      <c r="P515" s="2"/>
      <c r="Q515" s="2"/>
      <c r="R515" s="2"/>
      <c r="S515" s="2"/>
      <c r="T515" s="25">
        <v>0</v>
      </c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P515">
        <v>20</v>
      </c>
      <c r="AQ515" s="23">
        <v>0</v>
      </c>
      <c r="AS515" s="30">
        <v>1.53125</v>
      </c>
      <c r="AT515" s="30">
        <v>1.59375</v>
      </c>
      <c r="AU515" s="30">
        <v>0.375</v>
      </c>
      <c r="AV515" s="30">
        <v>0</v>
      </c>
      <c r="AW515" s="30">
        <v>0.4375</v>
      </c>
      <c r="AX515" s="30">
        <v>0.45535714285714279</v>
      </c>
      <c r="AY515" s="30">
        <v>0.1071428571428571</v>
      </c>
      <c r="AZ515" s="30">
        <v>0</v>
      </c>
      <c r="BA515" s="27">
        <v>1</v>
      </c>
      <c r="BB515" s="27">
        <v>3.44</v>
      </c>
      <c r="BC515" s="27">
        <v>2.44</v>
      </c>
      <c r="BD515" s="27">
        <v>2.5262500000000001</v>
      </c>
    </row>
    <row r="516" spans="1:56" x14ac:dyDescent="0.3">
      <c r="A516" s="2" t="s">
        <v>373</v>
      </c>
      <c r="B516" s="20" t="s">
        <v>1095</v>
      </c>
      <c r="C516" s="15"/>
      <c r="D516" s="2"/>
      <c r="E516" s="2"/>
      <c r="F516" s="2">
        <v>3.52</v>
      </c>
      <c r="G516" s="2" t="s">
        <v>442</v>
      </c>
      <c r="H516" s="11">
        <v>-1</v>
      </c>
      <c r="I516">
        <v>-1</v>
      </c>
      <c r="J516" s="2"/>
      <c r="K516">
        <v>2.4690909090909088</v>
      </c>
      <c r="L516">
        <v>6.679542975341362</v>
      </c>
      <c r="M516" s="2"/>
      <c r="N516" s="2"/>
      <c r="O516" s="25">
        <v>0</v>
      </c>
      <c r="P516" s="2"/>
      <c r="Q516" s="2"/>
      <c r="R516" s="2"/>
      <c r="S516" s="2"/>
      <c r="T516" s="25">
        <v>0</v>
      </c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P516">
        <v>20</v>
      </c>
      <c r="AQ516" s="23">
        <v>0</v>
      </c>
      <c r="AS516" s="30">
        <v>1.4772727272727271</v>
      </c>
      <c r="AT516" s="30">
        <v>1.3409090909090911</v>
      </c>
      <c r="AU516" s="30">
        <v>0.27272727272727271</v>
      </c>
      <c r="AV516" s="30">
        <v>0</v>
      </c>
      <c r="AW516" s="30">
        <v>0.47794117647058831</v>
      </c>
      <c r="AX516" s="30">
        <v>0.43382352941176472</v>
      </c>
      <c r="AY516" s="30">
        <v>8.8235294117647051E-2</v>
      </c>
      <c r="AZ516" s="30">
        <v>0</v>
      </c>
      <c r="BA516" s="27">
        <v>1</v>
      </c>
      <c r="BB516" s="27">
        <v>3.44</v>
      </c>
      <c r="BC516" s="27">
        <v>2.44</v>
      </c>
      <c r="BD516" s="27">
        <v>2.4690909090909088</v>
      </c>
    </row>
    <row r="517" spans="1:56" x14ac:dyDescent="0.3">
      <c r="A517" s="2" t="s">
        <v>436</v>
      </c>
      <c r="B517" s="20" t="s">
        <v>1093</v>
      </c>
      <c r="C517" s="15"/>
      <c r="D517" s="2" t="s">
        <v>891</v>
      </c>
      <c r="E517" s="2">
        <v>1</v>
      </c>
      <c r="F517" s="2">
        <v>3.57</v>
      </c>
      <c r="G517" s="2" t="s">
        <v>442</v>
      </c>
      <c r="H517" s="11">
        <v>-1</v>
      </c>
      <c r="I517">
        <v>-1</v>
      </c>
      <c r="J517" s="2"/>
      <c r="K517">
        <v>2.6082608695652181</v>
      </c>
      <c r="L517">
        <v>6.5043590032654777</v>
      </c>
      <c r="M517" s="2"/>
      <c r="N517" s="2"/>
      <c r="O517" s="25">
        <v>0</v>
      </c>
      <c r="P517" s="2"/>
      <c r="Q517" s="2"/>
      <c r="R517" s="2"/>
      <c r="S517" s="2"/>
      <c r="T517" s="25">
        <v>0</v>
      </c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P517">
        <v>20</v>
      </c>
      <c r="AQ517" s="23">
        <v>0</v>
      </c>
      <c r="AS517" s="30">
        <v>1.6086956521739131</v>
      </c>
      <c r="AT517" s="30">
        <v>1.956521739130435</v>
      </c>
      <c r="AU517" s="30">
        <v>0.52173913043478259</v>
      </c>
      <c r="AV517" s="30">
        <v>0</v>
      </c>
      <c r="AW517" s="30">
        <v>0.3936170212765957</v>
      </c>
      <c r="AX517" s="30">
        <v>0.47872340425531912</v>
      </c>
      <c r="AY517" s="30">
        <v>0.1276595744680851</v>
      </c>
      <c r="AZ517" s="30">
        <v>0</v>
      </c>
      <c r="BA517" s="27">
        <v>1</v>
      </c>
      <c r="BB517" s="27">
        <v>3.44</v>
      </c>
      <c r="BC517" s="27">
        <v>2.44</v>
      </c>
      <c r="BD517" s="27">
        <v>2.6082608695652172</v>
      </c>
    </row>
    <row r="518" spans="1:56" x14ac:dyDescent="0.3">
      <c r="A518" s="2" t="s">
        <v>437</v>
      </c>
      <c r="B518" s="20" t="s">
        <v>1094</v>
      </c>
      <c r="C518" s="15"/>
      <c r="D518" s="2" t="s">
        <v>891</v>
      </c>
      <c r="E518" s="2">
        <v>1</v>
      </c>
      <c r="F518" s="2">
        <v>3.52</v>
      </c>
      <c r="G518" s="2" t="s">
        <v>442</v>
      </c>
      <c r="H518" s="11">
        <v>-1</v>
      </c>
      <c r="I518">
        <v>-1</v>
      </c>
      <c r="J518" s="2"/>
      <c r="K518">
        <v>2.5262500000000001</v>
      </c>
      <c r="L518">
        <v>6.6075924153816246</v>
      </c>
      <c r="M518" s="2"/>
      <c r="N518" s="2"/>
      <c r="O518" s="25">
        <v>0</v>
      </c>
      <c r="P518" s="2"/>
      <c r="Q518" s="2"/>
      <c r="R518" s="2"/>
      <c r="S518" s="2"/>
      <c r="T518" s="25">
        <v>0</v>
      </c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P518">
        <v>20</v>
      </c>
      <c r="AQ518" s="23">
        <v>0</v>
      </c>
      <c r="AS518" s="30">
        <v>1.53125</v>
      </c>
      <c r="AT518" s="30">
        <v>1.59375</v>
      </c>
      <c r="AU518" s="30">
        <v>0.375</v>
      </c>
      <c r="AV518" s="30">
        <v>0</v>
      </c>
      <c r="AW518" s="30">
        <v>0.4375</v>
      </c>
      <c r="AX518" s="30">
        <v>0.45535714285714279</v>
      </c>
      <c r="AY518" s="30">
        <v>0.1071428571428571</v>
      </c>
      <c r="AZ518" s="30">
        <v>0</v>
      </c>
      <c r="BA518" s="27">
        <v>1</v>
      </c>
      <c r="BB518" s="27">
        <v>3.44</v>
      </c>
      <c r="BC518" s="27">
        <v>2.44</v>
      </c>
      <c r="BD518" s="27">
        <v>2.5262500000000001</v>
      </c>
    </row>
    <row r="519" spans="1:56" x14ac:dyDescent="0.3">
      <c r="A519" s="2" t="s">
        <v>438</v>
      </c>
      <c r="B519" s="20" t="s">
        <v>1095</v>
      </c>
      <c r="C519" s="15"/>
      <c r="D519" s="2" t="s">
        <v>891</v>
      </c>
      <c r="E519" s="2">
        <v>1</v>
      </c>
      <c r="F519" s="2">
        <v>3.59</v>
      </c>
      <c r="G519" s="2" t="s">
        <v>442</v>
      </c>
      <c r="H519" s="11">
        <v>-1</v>
      </c>
      <c r="I519">
        <v>-1</v>
      </c>
      <c r="J519" s="2"/>
      <c r="K519">
        <v>2.4690909090909088</v>
      </c>
      <c r="L519">
        <v>6.679542975341362</v>
      </c>
      <c r="M519" s="2"/>
      <c r="N519" s="2"/>
      <c r="O519" s="25">
        <v>0</v>
      </c>
      <c r="P519" s="2"/>
      <c r="Q519" s="2"/>
      <c r="R519" s="2"/>
      <c r="S519" s="2"/>
      <c r="T519" s="25">
        <v>0</v>
      </c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P519">
        <v>20</v>
      </c>
      <c r="AQ519" s="23">
        <v>0</v>
      </c>
      <c r="AS519" s="30">
        <v>1.4772727272727271</v>
      </c>
      <c r="AT519" s="30">
        <v>1.3409090909090911</v>
      </c>
      <c r="AU519" s="30">
        <v>0.27272727272727271</v>
      </c>
      <c r="AV519" s="30">
        <v>0</v>
      </c>
      <c r="AW519" s="30">
        <v>0.47794117647058831</v>
      </c>
      <c r="AX519" s="30">
        <v>0.43382352941176472</v>
      </c>
      <c r="AY519" s="30">
        <v>8.8235294117647051E-2</v>
      </c>
      <c r="AZ519" s="30">
        <v>0</v>
      </c>
      <c r="BA519" s="27">
        <v>1</v>
      </c>
      <c r="BB519" s="27">
        <v>3.44</v>
      </c>
      <c r="BC519" s="27">
        <v>2.44</v>
      </c>
      <c r="BD519" s="27">
        <v>2.4690909090909088</v>
      </c>
    </row>
    <row r="520" spans="1:56" x14ac:dyDescent="0.3">
      <c r="A520" s="2" t="s">
        <v>439</v>
      </c>
      <c r="B520" s="20" t="s">
        <v>1093</v>
      </c>
      <c r="C520" s="15"/>
      <c r="D520" s="2" t="s">
        <v>891</v>
      </c>
      <c r="E520" s="2">
        <v>1</v>
      </c>
      <c r="F520" s="2">
        <v>3.57</v>
      </c>
      <c r="G520" s="2" t="s">
        <v>442</v>
      </c>
      <c r="H520" s="11">
        <v>-1</v>
      </c>
      <c r="I520">
        <v>-1</v>
      </c>
      <c r="J520" s="2"/>
      <c r="K520">
        <v>2.6082608695652181</v>
      </c>
      <c r="L520">
        <v>6.5043590032654777</v>
      </c>
      <c r="M520" s="2"/>
      <c r="N520" s="2"/>
      <c r="O520" s="25">
        <v>0</v>
      </c>
      <c r="P520" s="2"/>
      <c r="Q520" s="2"/>
      <c r="R520" s="2"/>
      <c r="S520" s="2"/>
      <c r="T520" s="25">
        <v>0</v>
      </c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P520">
        <v>20</v>
      </c>
      <c r="AQ520" s="23">
        <v>0</v>
      </c>
      <c r="AS520" s="30">
        <v>1.6086956521739131</v>
      </c>
      <c r="AT520" s="30">
        <v>1.956521739130435</v>
      </c>
      <c r="AU520" s="30">
        <v>0.52173913043478259</v>
      </c>
      <c r="AV520" s="30">
        <v>0</v>
      </c>
      <c r="AW520" s="30">
        <v>0.3936170212765957</v>
      </c>
      <c r="AX520" s="30">
        <v>0.47872340425531912</v>
      </c>
      <c r="AY520" s="30">
        <v>0.1276595744680851</v>
      </c>
      <c r="AZ520" s="30">
        <v>0</v>
      </c>
      <c r="BA520" s="27">
        <v>1</v>
      </c>
      <c r="BB520" s="27">
        <v>3.44</v>
      </c>
      <c r="BC520" s="27">
        <v>2.44</v>
      </c>
      <c r="BD520" s="27">
        <v>2.6082608695652172</v>
      </c>
    </row>
    <row r="521" spans="1:56" x14ac:dyDescent="0.3">
      <c r="A521" s="2" t="s">
        <v>440</v>
      </c>
      <c r="B521" s="20" t="s">
        <v>1094</v>
      </c>
      <c r="C521" s="15"/>
      <c r="D521" s="2" t="s">
        <v>891</v>
      </c>
      <c r="E521" s="2">
        <v>1</v>
      </c>
      <c r="F521" s="2">
        <v>3.57</v>
      </c>
      <c r="G521" s="2" t="s">
        <v>442</v>
      </c>
      <c r="H521" s="11">
        <v>-1</v>
      </c>
      <c r="I521">
        <v>-1</v>
      </c>
      <c r="J521" s="2"/>
      <c r="K521">
        <v>2.5262500000000001</v>
      </c>
      <c r="L521">
        <v>6.6075924153816246</v>
      </c>
      <c r="M521" s="2"/>
      <c r="N521" s="2"/>
      <c r="O521" s="25">
        <v>0</v>
      </c>
      <c r="P521" s="2"/>
      <c r="Q521" s="2"/>
      <c r="R521" s="2"/>
      <c r="S521" s="2"/>
      <c r="T521" s="25">
        <v>0</v>
      </c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P521">
        <v>20</v>
      </c>
      <c r="AQ521" s="23">
        <v>0</v>
      </c>
      <c r="AS521" s="30">
        <v>1.53125</v>
      </c>
      <c r="AT521" s="30">
        <v>1.59375</v>
      </c>
      <c r="AU521" s="30">
        <v>0.375</v>
      </c>
      <c r="AV521" s="30">
        <v>0</v>
      </c>
      <c r="AW521" s="30">
        <v>0.4375</v>
      </c>
      <c r="AX521" s="30">
        <v>0.45535714285714279</v>
      </c>
      <c r="AY521" s="30">
        <v>0.1071428571428571</v>
      </c>
      <c r="AZ521" s="30">
        <v>0</v>
      </c>
      <c r="BA521" s="27">
        <v>1</v>
      </c>
      <c r="BB521" s="27">
        <v>3.44</v>
      </c>
      <c r="BC521" s="27">
        <v>2.44</v>
      </c>
      <c r="BD521" s="27">
        <v>2.5262500000000001</v>
      </c>
    </row>
    <row r="522" spans="1:56" x14ac:dyDescent="0.3">
      <c r="A522" s="2" t="s">
        <v>441</v>
      </c>
      <c r="B522" s="20" t="s">
        <v>1095</v>
      </c>
      <c r="C522" s="15"/>
      <c r="D522" s="2" t="s">
        <v>891</v>
      </c>
      <c r="E522" s="2">
        <v>1</v>
      </c>
      <c r="F522" s="2">
        <v>3.61</v>
      </c>
      <c r="G522" s="2" t="s">
        <v>442</v>
      </c>
      <c r="H522" s="11">
        <v>-1</v>
      </c>
      <c r="I522">
        <v>-1</v>
      </c>
      <c r="J522" s="2"/>
      <c r="K522">
        <v>2.4690909090909088</v>
      </c>
      <c r="L522">
        <v>6.679542975341362</v>
      </c>
      <c r="M522" s="2"/>
      <c r="N522" s="2"/>
      <c r="O522" s="25">
        <v>0</v>
      </c>
      <c r="P522" s="2"/>
      <c r="Q522" s="2"/>
      <c r="R522" s="2"/>
      <c r="S522" s="2"/>
      <c r="T522" s="25">
        <v>0</v>
      </c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P522">
        <v>20</v>
      </c>
      <c r="AQ522" s="23">
        <v>0</v>
      </c>
      <c r="AS522" s="30">
        <v>1.4772727272727271</v>
      </c>
      <c r="AT522" s="30">
        <v>1.3409090909090911</v>
      </c>
      <c r="AU522" s="30">
        <v>0.27272727272727271</v>
      </c>
      <c r="AV522" s="30">
        <v>0</v>
      </c>
      <c r="AW522" s="30">
        <v>0.47794117647058831</v>
      </c>
      <c r="AX522" s="30">
        <v>0.43382352941176472</v>
      </c>
      <c r="AY522" s="30">
        <v>8.8235294117647051E-2</v>
      </c>
      <c r="AZ522" s="30">
        <v>0</v>
      </c>
      <c r="BA522" s="27">
        <v>1</v>
      </c>
      <c r="BB522" s="27">
        <v>3.44</v>
      </c>
      <c r="BC522" s="27">
        <v>2.44</v>
      </c>
      <c r="BD522" s="27">
        <v>2.4690909090909088</v>
      </c>
    </row>
    <row r="523" spans="1:56" x14ac:dyDescent="0.3">
      <c r="B523" s="15"/>
      <c r="C523" s="15"/>
      <c r="G523" s="4"/>
      <c r="H523" s="11"/>
      <c r="P523"/>
      <c r="Q523"/>
      <c r="R523"/>
      <c r="W523"/>
    </row>
  </sheetData>
  <hyperlinks>
    <hyperlink ref="G288" r:id="rId1" tooltip="Persistent link using digital object identifier" display="https://doi.org/10.1016/j.pnsc.2012.03.002"/>
    <hyperlink ref="G289" r:id="rId2" tooltip="Persistent link using digital object identifier" display="https://doi.org/10.1016/j.pnsc.2012.03.002"/>
    <hyperlink ref="W3" r:id="rId3"/>
    <hyperlink ref="M2" r:id="rId4" display="https://sci-hub.ru/10.1016/0025-5408(81)90063-5"/>
    <hyperlink ref="M6" r:id="rId5"/>
    <hyperlink ref="M7" r:id="rId6"/>
    <hyperlink ref="M8" r:id="rId7"/>
    <hyperlink ref="I6" r:id="rId8" display="https://www.crystallography.net/cod/1544425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2"/>
  <sheetViews>
    <sheetView tabSelected="1" workbookViewId="0">
      <pane ySplit="1" topLeftCell="A11" activePane="bottomLeft" state="frozen"/>
      <selection pane="bottomLeft" activeCell="G33" sqref="G33"/>
    </sheetView>
  </sheetViews>
  <sheetFormatPr defaultRowHeight="14.4" x14ac:dyDescent="0.3"/>
  <cols>
    <col min="1" max="1" width="8.88671875" style="2"/>
    <col min="2" max="2" width="13.21875" style="2" customWidth="1"/>
    <col min="3" max="3" width="16.44140625" style="2" customWidth="1"/>
    <col min="4" max="4" width="8.88671875" style="2"/>
    <col min="5" max="5" width="19" style="2" customWidth="1"/>
    <col min="6" max="16384" width="8.88671875" style="2"/>
  </cols>
  <sheetData>
    <row r="1" spans="1:34" x14ac:dyDescent="0.3">
      <c r="A1" s="2" t="s">
        <v>113</v>
      </c>
      <c r="B1" s="16" t="s">
        <v>708</v>
      </c>
      <c r="C1" s="2" t="s">
        <v>699</v>
      </c>
      <c r="D1" s="2" t="s">
        <v>908</v>
      </c>
      <c r="E1" s="2" t="s">
        <v>114</v>
      </c>
      <c r="F1" s="12" t="s">
        <v>546</v>
      </c>
      <c r="G1" s="13" t="s">
        <v>629</v>
      </c>
      <c r="H1" s="2" t="s">
        <v>534</v>
      </c>
      <c r="I1" s="13" t="s">
        <v>1121</v>
      </c>
      <c r="J1" s="13" t="s">
        <v>1122</v>
      </c>
      <c r="K1" s="21" t="s">
        <v>1125</v>
      </c>
      <c r="L1" s="28" t="s">
        <v>1137</v>
      </c>
      <c r="M1" s="2" t="s">
        <v>477</v>
      </c>
      <c r="N1" s="2" t="s">
        <v>478</v>
      </c>
      <c r="O1" s="2" t="s">
        <v>479</v>
      </c>
      <c r="P1" s="2" t="s">
        <v>448</v>
      </c>
      <c r="Q1" s="28" t="s">
        <v>1134</v>
      </c>
      <c r="R1" s="28" t="s">
        <v>1135</v>
      </c>
      <c r="S1" s="28" t="s">
        <v>1136</v>
      </c>
      <c r="T1" s="13" t="s">
        <v>1123</v>
      </c>
      <c r="U1" s="28" t="s">
        <v>1132</v>
      </c>
      <c r="V1" s="28" t="s">
        <v>1133</v>
      </c>
      <c r="W1" s="29" t="s">
        <v>1142</v>
      </c>
      <c r="X1" s="29" t="s">
        <v>1143</v>
      </c>
      <c r="Y1" s="29" t="s">
        <v>1144</v>
      </c>
      <c r="Z1" s="29" t="s">
        <v>1145</v>
      </c>
      <c r="AA1" s="29" t="s">
        <v>1146</v>
      </c>
      <c r="AB1" s="29" t="s">
        <v>1147</v>
      </c>
      <c r="AC1" s="29" t="s">
        <v>1148</v>
      </c>
      <c r="AD1" s="29" t="s">
        <v>1149</v>
      </c>
      <c r="AE1" s="28" t="s">
        <v>1138</v>
      </c>
      <c r="AF1" s="28" t="s">
        <v>1139</v>
      </c>
      <c r="AG1" s="28" t="s">
        <v>1140</v>
      </c>
      <c r="AH1" s="28" t="s">
        <v>1141</v>
      </c>
    </row>
    <row r="2" spans="1:34" x14ac:dyDescent="0.3">
      <c r="A2" s="2" t="s">
        <v>0</v>
      </c>
      <c r="B2" s="15" t="s">
        <v>709</v>
      </c>
      <c r="E2" s="2">
        <v>3.5</v>
      </c>
      <c r="F2" s="11" t="s">
        <v>547</v>
      </c>
      <c r="G2" t="s">
        <v>630</v>
      </c>
      <c r="H2" s="2">
        <v>1</v>
      </c>
      <c r="I2">
        <v>2.642962962962963</v>
      </c>
      <c r="J2">
        <v>5.9587362692592576</v>
      </c>
      <c r="K2" s="7"/>
      <c r="L2" s="27">
        <v>4</v>
      </c>
      <c r="Q2" s="27">
        <v>6.6040679999999998</v>
      </c>
      <c r="R2" s="27">
        <v>7.9389519999999996</v>
      </c>
      <c r="S2" s="27">
        <v>33.703336</v>
      </c>
      <c r="T2">
        <v>34</v>
      </c>
      <c r="U2" s="27">
        <v>1767.0449718798691</v>
      </c>
      <c r="V2" s="27">
        <v>7.6964651247849417E-2</v>
      </c>
      <c r="W2" s="30">
        <v>1.62962962962963</v>
      </c>
      <c r="X2" s="30">
        <v>2.518518518518519</v>
      </c>
      <c r="Y2" s="30">
        <v>0.88888888888888884</v>
      </c>
      <c r="Z2" s="30">
        <v>0</v>
      </c>
      <c r="AA2" s="30">
        <v>0.32352941176470579</v>
      </c>
      <c r="AB2" s="30">
        <v>0.5</v>
      </c>
      <c r="AC2" s="30">
        <v>0.1764705882352941</v>
      </c>
      <c r="AD2" s="30">
        <v>0</v>
      </c>
      <c r="AE2" s="27">
        <v>0.82</v>
      </c>
      <c r="AF2" s="27">
        <v>3.44</v>
      </c>
      <c r="AG2" s="27">
        <v>2.62</v>
      </c>
      <c r="AH2" s="27">
        <v>2.642962962962963</v>
      </c>
    </row>
    <row r="3" spans="1:34" x14ac:dyDescent="0.3">
      <c r="A3" s="2" t="s">
        <v>1</v>
      </c>
      <c r="B3" s="15" t="s">
        <v>710</v>
      </c>
      <c r="E3" s="2">
        <v>3.2</v>
      </c>
      <c r="F3" s="11" t="s">
        <v>548</v>
      </c>
      <c r="G3" t="s">
        <v>631</v>
      </c>
      <c r="H3" s="2">
        <v>1</v>
      </c>
      <c r="I3">
        <v>2.6545454545454539</v>
      </c>
      <c r="J3">
        <v>5.9946911436363637</v>
      </c>
      <c r="L3" s="27">
        <v>1</v>
      </c>
      <c r="M3" s="2">
        <v>7.806</v>
      </c>
      <c r="N3" s="2">
        <v>7.6680000000000001</v>
      </c>
      <c r="O3" s="2">
        <v>21.54</v>
      </c>
      <c r="P3" s="1" t="s">
        <v>533</v>
      </c>
      <c r="Q3" s="27">
        <v>3.9327019999999999</v>
      </c>
      <c r="R3" s="27">
        <v>3.9458000000000002</v>
      </c>
      <c r="S3" s="27">
        <v>11.356398779999999</v>
      </c>
      <c r="T3">
        <v>14</v>
      </c>
      <c r="U3" s="27">
        <v>173.54502164551991</v>
      </c>
      <c r="V3" s="27">
        <v>8.0670709348241429E-2</v>
      </c>
      <c r="W3" s="30">
        <v>1.7272727272727271</v>
      </c>
      <c r="X3" s="30">
        <v>2.545454545454545</v>
      </c>
      <c r="Y3" s="30">
        <v>0.81818181818181823</v>
      </c>
      <c r="Z3" s="30">
        <v>0</v>
      </c>
      <c r="AA3" s="30">
        <v>0.3392857142857143</v>
      </c>
      <c r="AB3" s="30">
        <v>0.5</v>
      </c>
      <c r="AC3" s="30">
        <v>0.1607142857142857</v>
      </c>
      <c r="AD3" s="30">
        <v>0</v>
      </c>
      <c r="AE3" s="27">
        <v>0.82</v>
      </c>
      <c r="AF3" s="27">
        <v>3.44</v>
      </c>
      <c r="AG3" s="27">
        <v>2.62</v>
      </c>
      <c r="AH3" s="27">
        <v>2.6545454545454539</v>
      </c>
    </row>
    <row r="4" spans="1:34" x14ac:dyDescent="0.3">
      <c r="A4" s="2" t="s">
        <v>2</v>
      </c>
      <c r="B4" s="15" t="s">
        <v>711</v>
      </c>
      <c r="E4" s="2">
        <v>3.35</v>
      </c>
      <c r="F4" s="11" t="s">
        <v>549</v>
      </c>
      <c r="G4">
        <v>-1</v>
      </c>
      <c r="H4" s="2">
        <v>1</v>
      </c>
      <c r="I4">
        <v>2.6545454545454552</v>
      </c>
      <c r="J4">
        <v>5.9865512095454543</v>
      </c>
      <c r="L4" s="27">
        <v>2</v>
      </c>
      <c r="M4" s="2">
        <v>3.8849999999999998</v>
      </c>
      <c r="N4" s="2">
        <v>3.8849999999999998</v>
      </c>
      <c r="O4" s="2">
        <v>10.989000000000001</v>
      </c>
      <c r="P4" s="1" t="s">
        <v>449</v>
      </c>
      <c r="Q4" s="27">
        <v>11.92921406</v>
      </c>
      <c r="R4" s="27">
        <v>11.92921406</v>
      </c>
      <c r="S4" s="27">
        <v>11.92921406</v>
      </c>
      <c r="T4">
        <v>14</v>
      </c>
      <c r="U4" s="27">
        <v>349.00875366799971</v>
      </c>
      <c r="V4" s="27">
        <v>8.0227214090553903E-2</v>
      </c>
      <c r="W4" s="30">
        <v>1.7272727272727271</v>
      </c>
      <c r="X4" s="30">
        <v>2.545454545454545</v>
      </c>
      <c r="Y4" s="30">
        <v>0.81818181818181823</v>
      </c>
      <c r="Z4" s="30">
        <v>0</v>
      </c>
      <c r="AA4" s="30">
        <v>0.3392857142857143</v>
      </c>
      <c r="AB4" s="30">
        <v>0.5</v>
      </c>
      <c r="AC4" s="30">
        <v>0.1607142857142857</v>
      </c>
      <c r="AD4" s="30">
        <v>0</v>
      </c>
      <c r="AE4" s="27">
        <v>0.82</v>
      </c>
      <c r="AF4" s="27">
        <v>3.44</v>
      </c>
      <c r="AG4" s="27">
        <v>2.62</v>
      </c>
      <c r="AH4" s="27">
        <v>2.6545454545454539</v>
      </c>
    </row>
    <row r="5" spans="1:34" x14ac:dyDescent="0.3">
      <c r="A5" s="2" t="s">
        <v>3</v>
      </c>
      <c r="B5" s="15" t="s">
        <v>712</v>
      </c>
      <c r="E5" s="2">
        <v>3.3</v>
      </c>
      <c r="F5" s="11" t="s">
        <v>550</v>
      </c>
      <c r="G5" t="s">
        <v>632</v>
      </c>
      <c r="H5" s="2">
        <v>1</v>
      </c>
      <c r="I5">
        <v>2.6518181818181819</v>
      </c>
      <c r="J5">
        <v>5.9730281035195452</v>
      </c>
      <c r="L5" s="27">
        <v>1</v>
      </c>
      <c r="M5" s="2">
        <v>3.9049999999999998</v>
      </c>
      <c r="N5" s="2">
        <v>3.9049999999999998</v>
      </c>
      <c r="O5" s="2">
        <v>11.185</v>
      </c>
      <c r="P5" s="1" t="s">
        <v>449</v>
      </c>
      <c r="Q5" s="27">
        <v>3.952105</v>
      </c>
      <c r="R5" s="27">
        <v>3.952105</v>
      </c>
      <c r="S5" s="27">
        <v>11.503833</v>
      </c>
      <c r="T5">
        <v>14</v>
      </c>
      <c r="U5" s="27">
        <v>179.6799083471451</v>
      </c>
      <c r="V5" s="27">
        <v>7.7916335380980528E-2</v>
      </c>
      <c r="W5" s="30">
        <v>1.7272727272727271</v>
      </c>
      <c r="X5" s="30">
        <v>2.545454545454545</v>
      </c>
      <c r="Y5" s="30">
        <v>0.81818181818181823</v>
      </c>
      <c r="Z5" s="30">
        <v>0</v>
      </c>
      <c r="AA5" s="30">
        <v>0.3392857142857143</v>
      </c>
      <c r="AB5" s="30">
        <v>0.5</v>
      </c>
      <c r="AC5" s="30">
        <v>0.1607142857142857</v>
      </c>
      <c r="AD5" s="30">
        <v>0</v>
      </c>
      <c r="AE5" s="27">
        <v>0.79</v>
      </c>
      <c r="AF5" s="27">
        <v>3.44</v>
      </c>
      <c r="AG5" s="27">
        <v>2.65</v>
      </c>
      <c r="AH5" s="27">
        <v>2.6518181818181819</v>
      </c>
    </row>
    <row r="6" spans="1:34" x14ac:dyDescent="0.3">
      <c r="A6" s="2" t="s">
        <v>4</v>
      </c>
      <c r="B6" s="15" t="s">
        <v>713</v>
      </c>
      <c r="E6" s="2">
        <v>3.35</v>
      </c>
      <c r="F6" s="11" t="s">
        <v>551</v>
      </c>
      <c r="G6" t="s">
        <v>633</v>
      </c>
      <c r="H6" s="2">
        <v>1</v>
      </c>
      <c r="I6">
        <v>2.6262500000000002</v>
      </c>
      <c r="J6">
        <v>5.96680968125</v>
      </c>
      <c r="K6" s="7"/>
      <c r="L6" s="27">
        <v>4</v>
      </c>
      <c r="M6" s="2">
        <v>7.7270000000000003</v>
      </c>
      <c r="N6" s="2">
        <v>7.7270000000000003</v>
      </c>
      <c r="O6" s="2">
        <v>29.466000000000001</v>
      </c>
      <c r="P6" s="2" t="s">
        <v>462</v>
      </c>
      <c r="Q6" s="27">
        <v>7.8084429999999996</v>
      </c>
      <c r="R6" s="27">
        <v>7.8548809999999998</v>
      </c>
      <c r="S6" s="27">
        <v>15.19056011</v>
      </c>
      <c r="T6">
        <v>20</v>
      </c>
      <c r="U6" s="27">
        <v>924.74694800021894</v>
      </c>
      <c r="V6" s="27">
        <v>8.6510153045653584E-2</v>
      </c>
      <c r="W6" s="30">
        <v>1.75</v>
      </c>
      <c r="X6" s="30">
        <v>2.5</v>
      </c>
      <c r="Y6" s="30">
        <v>0.75</v>
      </c>
      <c r="Z6" s="30">
        <v>0</v>
      </c>
      <c r="AA6" s="30">
        <v>0.35</v>
      </c>
      <c r="AB6" s="30">
        <v>0.5</v>
      </c>
      <c r="AC6" s="30">
        <v>0.15</v>
      </c>
      <c r="AD6" s="30">
        <v>0</v>
      </c>
      <c r="AE6" s="27">
        <v>0.82</v>
      </c>
      <c r="AF6" s="27">
        <v>3.44</v>
      </c>
      <c r="AG6" s="27">
        <v>2.62</v>
      </c>
      <c r="AH6" s="27">
        <v>2.6262500000000002</v>
      </c>
    </row>
    <row r="7" spans="1:34" x14ac:dyDescent="0.3">
      <c r="A7" s="2" t="s">
        <v>5</v>
      </c>
      <c r="B7" s="15" t="s">
        <v>714</v>
      </c>
      <c r="E7" s="2">
        <v>3.5</v>
      </c>
      <c r="F7" s="11" t="s">
        <v>552</v>
      </c>
      <c r="G7" t="s">
        <v>634</v>
      </c>
      <c r="H7" s="2">
        <v>1</v>
      </c>
      <c r="I7">
        <v>2.6262500000000002</v>
      </c>
      <c r="J7">
        <v>5.9612134765624996</v>
      </c>
      <c r="K7" s="7"/>
      <c r="L7" s="27">
        <v>1</v>
      </c>
      <c r="M7" s="2">
        <v>7.7249999999999996</v>
      </c>
      <c r="N7" s="2">
        <v>7.7249999999999996</v>
      </c>
      <c r="O7" s="2">
        <v>14.909000000000001</v>
      </c>
      <c r="P7" s="2" t="s">
        <v>461</v>
      </c>
      <c r="Q7" s="27">
        <v>3.9661010000000001</v>
      </c>
      <c r="R7" s="27">
        <v>3.9661010000000001</v>
      </c>
      <c r="S7" s="27">
        <v>15.283337</v>
      </c>
      <c r="T7">
        <v>20</v>
      </c>
      <c r="U7" s="27">
        <v>240.40623599981481</v>
      </c>
      <c r="V7" s="27">
        <v>8.3192517518619641E-2</v>
      </c>
      <c r="W7" s="30">
        <v>1.75</v>
      </c>
      <c r="X7" s="30">
        <v>2.5</v>
      </c>
      <c r="Y7" s="30">
        <v>0.75</v>
      </c>
      <c r="Z7" s="30">
        <v>0</v>
      </c>
      <c r="AA7" s="30">
        <v>0.35</v>
      </c>
      <c r="AB7" s="30">
        <v>0.5</v>
      </c>
      <c r="AC7" s="30">
        <v>0.15</v>
      </c>
      <c r="AD7" s="30">
        <v>0</v>
      </c>
      <c r="AE7" s="27">
        <v>0.82</v>
      </c>
      <c r="AF7" s="27">
        <v>3.44</v>
      </c>
      <c r="AG7" s="27">
        <v>2.62</v>
      </c>
      <c r="AH7" s="27">
        <v>2.6262500000000002</v>
      </c>
    </row>
    <row r="8" spans="1:34" x14ac:dyDescent="0.3">
      <c r="A8" s="2" t="s">
        <v>6</v>
      </c>
      <c r="B8" s="15" t="s">
        <v>715</v>
      </c>
      <c r="E8" s="2">
        <v>3.5</v>
      </c>
      <c r="F8" s="11" t="s">
        <v>553</v>
      </c>
      <c r="G8" t="s">
        <v>635</v>
      </c>
      <c r="H8" s="2">
        <v>1</v>
      </c>
      <c r="I8">
        <v>2.6243750000000001</v>
      </c>
      <c r="J8">
        <v>5.9519163411696878</v>
      </c>
      <c r="K8" s="7"/>
      <c r="L8" s="27">
        <v>8</v>
      </c>
      <c r="M8" s="2">
        <v>7.7270000000000003</v>
      </c>
      <c r="N8" s="2">
        <v>7.7270000000000003</v>
      </c>
      <c r="O8" s="2">
        <v>30.175999999999998</v>
      </c>
      <c r="P8" s="2" t="s">
        <v>462</v>
      </c>
      <c r="Q8" s="27">
        <v>7.8252249999999997</v>
      </c>
      <c r="R8" s="27">
        <v>7.8345229999999999</v>
      </c>
      <c r="S8" s="27">
        <v>31.031406</v>
      </c>
      <c r="T8">
        <v>20</v>
      </c>
      <c r="U8" s="27">
        <v>1902.4394671889761</v>
      </c>
      <c r="V8" s="27">
        <v>8.4102544527429435E-2</v>
      </c>
      <c r="W8" s="30">
        <v>1.75</v>
      </c>
      <c r="X8" s="30">
        <v>2.5</v>
      </c>
      <c r="Y8" s="30">
        <v>0.75</v>
      </c>
      <c r="Z8" s="30">
        <v>0</v>
      </c>
      <c r="AA8" s="30">
        <v>0.35</v>
      </c>
      <c r="AB8" s="30">
        <v>0.5</v>
      </c>
      <c r="AC8" s="30">
        <v>0.15</v>
      </c>
      <c r="AD8" s="30">
        <v>0</v>
      </c>
      <c r="AE8" s="27">
        <v>0.79</v>
      </c>
      <c r="AF8" s="27">
        <v>3.44</v>
      </c>
      <c r="AG8" s="27">
        <v>2.65</v>
      </c>
      <c r="AH8" s="27">
        <v>2.6243750000000001</v>
      </c>
    </row>
    <row r="9" spans="1:34" x14ac:dyDescent="0.3">
      <c r="A9" s="2" t="s">
        <v>7</v>
      </c>
      <c r="B9" s="15" t="s">
        <v>716</v>
      </c>
      <c r="E9" s="2">
        <v>3.16</v>
      </c>
      <c r="F9" s="11">
        <v>-1</v>
      </c>
      <c r="G9">
        <v>-1</v>
      </c>
      <c r="H9" s="2">
        <v>1</v>
      </c>
      <c r="I9">
        <v>2.62</v>
      </c>
      <c r="J9">
        <v>5.9423863675000002</v>
      </c>
      <c r="L9" s="27">
        <v>0</v>
      </c>
      <c r="Q9" s="27">
        <v>0</v>
      </c>
      <c r="R9" s="27"/>
      <c r="S9" s="27"/>
      <c r="T9">
        <v>20</v>
      </c>
      <c r="U9" s="27">
        <v>0</v>
      </c>
      <c r="V9" s="27"/>
      <c r="W9" s="30">
        <v>1.75</v>
      </c>
      <c r="X9" s="30">
        <v>2.5</v>
      </c>
      <c r="Y9" s="30">
        <v>0.75</v>
      </c>
      <c r="Z9" s="30">
        <v>0</v>
      </c>
      <c r="AA9" s="30">
        <v>0.35</v>
      </c>
      <c r="AB9" s="30">
        <v>0.5</v>
      </c>
      <c r="AC9" s="30">
        <v>0.15</v>
      </c>
      <c r="AD9" s="30">
        <v>0</v>
      </c>
      <c r="AE9" s="27">
        <v>0.82</v>
      </c>
      <c r="AF9" s="27">
        <v>3.44</v>
      </c>
      <c r="AG9" s="27">
        <v>2.62</v>
      </c>
      <c r="AH9" s="27">
        <v>2.62</v>
      </c>
    </row>
    <row r="10" spans="1:34" x14ac:dyDescent="0.3">
      <c r="A10" s="2" t="s">
        <v>465</v>
      </c>
      <c r="B10" s="15" t="s">
        <v>717</v>
      </c>
      <c r="E10" s="2">
        <v>3.21</v>
      </c>
      <c r="F10" s="11">
        <v>-1</v>
      </c>
      <c r="G10">
        <v>-1</v>
      </c>
      <c r="H10" s="2">
        <v>1</v>
      </c>
      <c r="I10">
        <v>2.612857142857143</v>
      </c>
      <c r="J10">
        <v>5.9413964502380949</v>
      </c>
      <c r="L10" s="27">
        <v>0</v>
      </c>
      <c r="M10"/>
      <c r="Q10" s="27">
        <v>0</v>
      </c>
      <c r="R10" s="27"/>
      <c r="S10" s="27"/>
      <c r="T10">
        <v>26</v>
      </c>
      <c r="U10" s="27">
        <v>0</v>
      </c>
      <c r="V10" s="27"/>
      <c r="W10" s="30">
        <v>1.714285714285714</v>
      </c>
      <c r="X10" s="30">
        <v>2.4761904761904758</v>
      </c>
      <c r="Y10" s="30">
        <v>0.76190476190476186</v>
      </c>
      <c r="Z10" s="30">
        <v>0</v>
      </c>
      <c r="AA10" s="30">
        <v>0.34615384615384609</v>
      </c>
      <c r="AB10" s="30">
        <v>0.5</v>
      </c>
      <c r="AC10" s="30">
        <v>0.1538461538461538</v>
      </c>
      <c r="AD10" s="30">
        <v>0</v>
      </c>
      <c r="AE10" s="27">
        <v>0.82</v>
      </c>
      <c r="AF10" s="27">
        <v>3.44</v>
      </c>
      <c r="AG10" s="27">
        <v>2.62</v>
      </c>
      <c r="AH10" s="27">
        <v>2.612857142857143</v>
      </c>
    </row>
    <row r="11" spans="1:34" x14ac:dyDescent="0.3">
      <c r="A11" s="2" t="s">
        <v>8</v>
      </c>
      <c r="B11" s="15" t="s">
        <v>718</v>
      </c>
      <c r="E11" s="2">
        <v>3</v>
      </c>
      <c r="F11" s="11" t="s">
        <v>554</v>
      </c>
      <c r="G11" t="s">
        <v>636</v>
      </c>
      <c r="H11" s="2">
        <v>1</v>
      </c>
      <c r="I11">
        <v>2.8066666666666662</v>
      </c>
      <c r="J11">
        <v>6.1769976</v>
      </c>
      <c r="L11" s="27">
        <v>30</v>
      </c>
      <c r="Q11" s="27">
        <v>10.59112378</v>
      </c>
      <c r="R11" s="27">
        <v>10.784736629999999</v>
      </c>
      <c r="S11" s="27">
        <v>10.486176179999999</v>
      </c>
      <c r="T11">
        <v>4</v>
      </c>
      <c r="U11" s="27">
        <v>1182.741260108548</v>
      </c>
      <c r="V11" s="27">
        <v>0.1014592151701775</v>
      </c>
      <c r="W11" s="30">
        <v>2</v>
      </c>
      <c r="X11" s="30">
        <v>2.666666666666667</v>
      </c>
      <c r="Y11" s="30">
        <v>0.66666666666666663</v>
      </c>
      <c r="Z11" s="30">
        <v>0</v>
      </c>
      <c r="AA11" s="30">
        <v>0.375</v>
      </c>
      <c r="AB11" s="30">
        <v>0.5</v>
      </c>
      <c r="AC11" s="30">
        <v>0.125</v>
      </c>
      <c r="AD11" s="30">
        <v>0</v>
      </c>
      <c r="AE11" s="27">
        <v>1.54</v>
      </c>
      <c r="AF11" s="27">
        <v>3.44</v>
      </c>
      <c r="AG11" s="27">
        <v>1.9</v>
      </c>
      <c r="AH11" s="27">
        <v>2.8066666666666671</v>
      </c>
    </row>
    <row r="12" spans="1:34" x14ac:dyDescent="0.3">
      <c r="A12" s="2" t="s">
        <v>10</v>
      </c>
      <c r="B12" s="15" t="s">
        <v>719</v>
      </c>
      <c r="E12" s="2">
        <v>3.9</v>
      </c>
      <c r="F12" s="11" t="s">
        <v>555</v>
      </c>
      <c r="G12">
        <v>-1</v>
      </c>
      <c r="I12">
        <v>2.6363636363636371</v>
      </c>
      <c r="J12">
        <v>6.0044088459090901</v>
      </c>
      <c r="L12" s="27">
        <v>1</v>
      </c>
      <c r="M12" s="2">
        <v>3.8849999999999998</v>
      </c>
      <c r="N12" s="2">
        <v>3.8849999999999998</v>
      </c>
      <c r="O12" s="2">
        <v>11.12</v>
      </c>
      <c r="P12" s="2" t="s">
        <v>449</v>
      </c>
      <c r="Q12" s="27">
        <v>3.9103940000000001</v>
      </c>
      <c r="R12" s="27">
        <v>3.9103940000000001</v>
      </c>
      <c r="S12" s="27">
        <v>11.314458</v>
      </c>
      <c r="T12">
        <v>14</v>
      </c>
      <c r="U12" s="27">
        <v>173.0114278564659</v>
      </c>
      <c r="V12" s="27">
        <v>8.0919510193365449E-2</v>
      </c>
      <c r="W12" s="30">
        <v>1.9090909090909089</v>
      </c>
      <c r="X12" s="30">
        <v>2.545454545454545</v>
      </c>
      <c r="Y12" s="30">
        <v>0.63636363636363635</v>
      </c>
      <c r="Z12" s="30">
        <v>2.545454545454545</v>
      </c>
      <c r="AA12" s="30">
        <v>0.25</v>
      </c>
      <c r="AB12" s="30">
        <v>0.33333333333333331</v>
      </c>
      <c r="AC12" s="30">
        <v>8.3333333333333329E-2</v>
      </c>
      <c r="AD12" s="30">
        <v>0.33333333333333331</v>
      </c>
      <c r="AE12" s="27">
        <v>0.82</v>
      </c>
      <c r="AF12" s="27">
        <v>3.44</v>
      </c>
      <c r="AG12" s="27">
        <v>2.62</v>
      </c>
      <c r="AH12" s="27">
        <v>2.6363636363636358</v>
      </c>
    </row>
    <row r="13" spans="1:34" x14ac:dyDescent="0.3">
      <c r="A13" s="2" t="s">
        <v>11</v>
      </c>
      <c r="B13" s="15" t="s">
        <v>720</v>
      </c>
      <c r="E13" s="2">
        <v>3.6</v>
      </c>
      <c r="F13" s="11">
        <f>F15</f>
        <v>-1</v>
      </c>
      <c r="G13">
        <v>-1</v>
      </c>
      <c r="I13">
        <v>2.6390909090909092</v>
      </c>
      <c r="J13">
        <v>5.9791810459090904</v>
      </c>
      <c r="L13" s="27">
        <v>0</v>
      </c>
      <c r="Q13" s="27">
        <v>0</v>
      </c>
      <c r="R13" s="27"/>
      <c r="S13" s="27"/>
      <c r="T13">
        <v>14</v>
      </c>
      <c r="U13" s="27">
        <v>0</v>
      </c>
      <c r="V13" s="27"/>
      <c r="W13" s="30">
        <v>1.9090909090909089</v>
      </c>
      <c r="X13" s="30">
        <v>2.545454545454545</v>
      </c>
      <c r="Y13" s="30">
        <v>0.54545454545454541</v>
      </c>
      <c r="Z13" s="30">
        <v>2.8181818181818179</v>
      </c>
      <c r="AA13" s="30">
        <v>0.2441860465116279</v>
      </c>
      <c r="AB13" s="30">
        <v>0.32558139534883718</v>
      </c>
      <c r="AC13" s="30">
        <v>6.9767441860465115E-2</v>
      </c>
      <c r="AD13" s="30">
        <v>0.3604651162790698</v>
      </c>
      <c r="AE13" s="27">
        <v>0.82</v>
      </c>
      <c r="AF13" s="27">
        <v>3.44</v>
      </c>
      <c r="AG13" s="27">
        <v>2.62</v>
      </c>
      <c r="AH13" s="27">
        <v>2.6390909090909092</v>
      </c>
    </row>
    <row r="14" spans="1:34" x14ac:dyDescent="0.3">
      <c r="A14" s="2" t="s">
        <v>12</v>
      </c>
      <c r="B14" s="15" t="s">
        <v>721</v>
      </c>
      <c r="E14" s="2">
        <v>4.2</v>
      </c>
      <c r="F14" s="11">
        <v>-1</v>
      </c>
      <c r="G14">
        <v>-1</v>
      </c>
      <c r="I14">
        <v>2.64</v>
      </c>
      <c r="J14">
        <v>5.9811382595454541</v>
      </c>
      <c r="L14" s="27">
        <v>0</v>
      </c>
      <c r="Q14" s="27">
        <v>0</v>
      </c>
      <c r="R14" s="27"/>
      <c r="S14" s="27"/>
      <c r="T14">
        <v>14</v>
      </c>
      <c r="U14" s="27">
        <v>0</v>
      </c>
      <c r="V14" s="27"/>
      <c r="W14" s="30">
        <v>1.9090909090909089</v>
      </c>
      <c r="X14" s="30">
        <v>2.545454545454545</v>
      </c>
      <c r="Y14" s="30">
        <v>0.54545454545454541</v>
      </c>
      <c r="Z14" s="30">
        <v>2.9090909090909092</v>
      </c>
      <c r="AA14" s="30">
        <v>0.2413793103448276</v>
      </c>
      <c r="AB14" s="30">
        <v>0.32183908045977011</v>
      </c>
      <c r="AC14" s="30">
        <v>6.8965517241379309E-2</v>
      </c>
      <c r="AD14" s="30">
        <v>0.36781609195402298</v>
      </c>
      <c r="AE14" s="27">
        <v>0.82</v>
      </c>
      <c r="AF14" s="27">
        <v>3.44</v>
      </c>
      <c r="AG14" s="27">
        <v>2.62</v>
      </c>
      <c r="AH14" s="27">
        <v>2.64</v>
      </c>
    </row>
    <row r="15" spans="1:34" x14ac:dyDescent="0.3">
      <c r="A15" s="2" t="s">
        <v>13</v>
      </c>
      <c r="B15" s="15" t="s">
        <v>722</v>
      </c>
      <c r="E15" s="2">
        <v>4.2</v>
      </c>
      <c r="F15" s="11">
        <v>-1</v>
      </c>
      <c r="G15">
        <v>-1</v>
      </c>
      <c r="I15">
        <v>2.642727272727273</v>
      </c>
      <c r="J15">
        <v>5.9894662913636356</v>
      </c>
      <c r="L15" s="27">
        <v>0</v>
      </c>
      <c r="Q15" s="27">
        <v>0</v>
      </c>
      <c r="R15" s="27"/>
      <c r="S15" s="27"/>
      <c r="T15">
        <v>14</v>
      </c>
      <c r="U15" s="27">
        <v>0</v>
      </c>
      <c r="V15" s="27"/>
      <c r="W15" s="30">
        <v>1.9090909090909089</v>
      </c>
      <c r="X15" s="30">
        <v>2.545454545454545</v>
      </c>
      <c r="Y15" s="30">
        <v>0.54545454545454541</v>
      </c>
      <c r="Z15" s="30">
        <v>3.0909090909090908</v>
      </c>
      <c r="AA15" s="30">
        <v>0.2359550561797753</v>
      </c>
      <c r="AB15" s="30">
        <v>0.3146067415730337</v>
      </c>
      <c r="AC15" s="30">
        <v>6.7415730337078636E-2</v>
      </c>
      <c r="AD15" s="30">
        <v>0.38202247191011229</v>
      </c>
      <c r="AE15" s="27">
        <v>0.82</v>
      </c>
      <c r="AF15" s="27">
        <v>3.44</v>
      </c>
      <c r="AG15" s="27">
        <v>2.62</v>
      </c>
      <c r="AH15" s="27">
        <v>2.642727272727273</v>
      </c>
    </row>
    <row r="16" spans="1:34" x14ac:dyDescent="0.3">
      <c r="A16" s="2" t="s">
        <v>14</v>
      </c>
      <c r="B16" s="15" t="s">
        <v>723</v>
      </c>
      <c r="E16" s="2">
        <v>4</v>
      </c>
      <c r="F16" s="11" t="s">
        <v>556</v>
      </c>
      <c r="G16" t="s">
        <v>637</v>
      </c>
      <c r="I16">
        <v>2.7377777777777781</v>
      </c>
      <c r="J16">
        <v>6.2421139038888889</v>
      </c>
      <c r="L16" s="27">
        <v>4</v>
      </c>
      <c r="Q16" s="27">
        <v>7.8568680000000004</v>
      </c>
      <c r="R16" s="27">
        <v>7.8568680000000004</v>
      </c>
      <c r="S16" s="27">
        <v>7.8568680000000004</v>
      </c>
      <c r="T16">
        <v>12</v>
      </c>
      <c r="U16" s="27">
        <v>485.00740615389492</v>
      </c>
      <c r="V16" s="27">
        <v>9.896756088868755E-2</v>
      </c>
      <c r="W16" s="30">
        <v>2</v>
      </c>
      <c r="X16" s="30">
        <v>2.666666666666667</v>
      </c>
      <c r="Y16" s="30">
        <v>0.66666666666666663</v>
      </c>
      <c r="Z16" s="30">
        <v>3.1111111111111112</v>
      </c>
      <c r="AA16" s="30">
        <v>0.23684210526315791</v>
      </c>
      <c r="AB16" s="30">
        <v>0.31578947368421051</v>
      </c>
      <c r="AC16" s="30">
        <v>7.8947368421052627E-2</v>
      </c>
      <c r="AD16" s="30">
        <v>0.36842105263157893</v>
      </c>
      <c r="AE16" s="27">
        <v>1</v>
      </c>
      <c r="AF16" s="27">
        <v>3.44</v>
      </c>
      <c r="AG16" s="27">
        <v>2.44</v>
      </c>
      <c r="AH16" s="27">
        <v>2.7377777777777781</v>
      </c>
    </row>
    <row r="17" spans="1:34" x14ac:dyDescent="0.3">
      <c r="A17" s="2" t="s">
        <v>15</v>
      </c>
      <c r="B17" s="15" t="s">
        <v>724</v>
      </c>
      <c r="E17" s="2">
        <v>4.4000000000000004</v>
      </c>
      <c r="F17" s="11" t="s">
        <v>557</v>
      </c>
      <c r="G17" t="s">
        <v>638</v>
      </c>
      <c r="I17">
        <v>2.7322222222222221</v>
      </c>
      <c r="J17">
        <v>6.2204042916666662</v>
      </c>
      <c r="L17" s="27">
        <v>4</v>
      </c>
      <c r="Q17" s="27">
        <v>5.63450966</v>
      </c>
      <c r="R17" s="27">
        <v>7.6422105</v>
      </c>
      <c r="S17" s="27">
        <v>11.066420430000001</v>
      </c>
      <c r="T17">
        <v>12</v>
      </c>
      <c r="U17" s="27">
        <v>476.5212686940929</v>
      </c>
      <c r="V17" s="27">
        <v>0.1007300264509579</v>
      </c>
      <c r="W17" s="30">
        <v>2</v>
      </c>
      <c r="X17" s="30">
        <v>2.666666666666667</v>
      </c>
      <c r="Y17" s="30">
        <v>0.66666666666666663</v>
      </c>
      <c r="Z17" s="30">
        <v>3.1111111111111112</v>
      </c>
      <c r="AA17" s="30">
        <v>0.23684210526315791</v>
      </c>
      <c r="AB17" s="30">
        <v>0.31578947368421051</v>
      </c>
      <c r="AC17" s="30">
        <v>7.8947368421052627E-2</v>
      </c>
      <c r="AD17" s="30">
        <v>0.36842105263157893</v>
      </c>
      <c r="AE17" s="27">
        <v>0.95</v>
      </c>
      <c r="AF17" s="27">
        <v>3.44</v>
      </c>
      <c r="AG17" s="27">
        <v>2.4900000000000002</v>
      </c>
      <c r="AH17" s="27">
        <v>2.7322222222222221</v>
      </c>
    </row>
    <row r="18" spans="1:34" x14ac:dyDescent="0.3">
      <c r="A18" s="2" t="s">
        <v>16</v>
      </c>
      <c r="B18" s="15" t="s">
        <v>725</v>
      </c>
      <c r="E18" s="2">
        <v>4.0999999999999996</v>
      </c>
      <c r="F18" s="11" t="s">
        <v>558</v>
      </c>
      <c r="G18" t="s">
        <v>639</v>
      </c>
      <c r="I18">
        <v>2.7255555555555548</v>
      </c>
      <c r="J18">
        <v>6.1987019111111108</v>
      </c>
      <c r="L18" s="27">
        <v>6</v>
      </c>
      <c r="Q18" s="27">
        <v>9.2906580000000005</v>
      </c>
      <c r="R18" s="27">
        <v>9.8537374799999977</v>
      </c>
      <c r="S18" s="27">
        <v>14.19785074</v>
      </c>
      <c r="T18">
        <v>12</v>
      </c>
      <c r="U18" s="27">
        <v>1160.7096237378021</v>
      </c>
      <c r="V18" s="27">
        <v>6.2031018376620617E-2</v>
      </c>
      <c r="W18" s="30">
        <v>2</v>
      </c>
      <c r="X18" s="30">
        <v>2.666666666666667</v>
      </c>
      <c r="Y18" s="30">
        <v>0.66666666666666663</v>
      </c>
      <c r="Z18" s="30">
        <v>3.1111111111111112</v>
      </c>
      <c r="AA18" s="30">
        <v>0.23684210526315791</v>
      </c>
      <c r="AB18" s="30">
        <v>0.31578947368421051</v>
      </c>
      <c r="AC18" s="30">
        <v>7.8947368421052627E-2</v>
      </c>
      <c r="AD18" s="30">
        <v>0.36842105263157893</v>
      </c>
      <c r="AE18" s="27">
        <v>0.89</v>
      </c>
      <c r="AF18" s="27">
        <v>3.44</v>
      </c>
      <c r="AG18" s="27">
        <v>2.5499999999999998</v>
      </c>
      <c r="AH18" s="27">
        <v>2.7255555555555562</v>
      </c>
    </row>
    <row r="19" spans="1:34" x14ac:dyDescent="0.3">
      <c r="A19" s="2" t="s">
        <v>17</v>
      </c>
      <c r="B19" s="15" t="s">
        <v>726</v>
      </c>
      <c r="E19" s="2">
        <v>3.67</v>
      </c>
      <c r="F19" s="11" t="s">
        <v>559</v>
      </c>
      <c r="G19" t="s">
        <v>640</v>
      </c>
      <c r="I19">
        <v>2.785714285714286</v>
      </c>
      <c r="J19">
        <v>6.216117408214286</v>
      </c>
      <c r="L19" s="27">
        <v>1</v>
      </c>
      <c r="M19" s="2">
        <v>5.4669999999999996</v>
      </c>
      <c r="N19" s="2">
        <v>5.4269999999999996</v>
      </c>
      <c r="O19" s="2">
        <v>24.931000000000001</v>
      </c>
      <c r="P19" s="2" t="s">
        <v>460</v>
      </c>
      <c r="Q19" s="27">
        <v>13.46934785</v>
      </c>
      <c r="R19" s="27">
        <v>13.46934785</v>
      </c>
      <c r="S19" s="27">
        <v>13.46934785</v>
      </c>
      <c r="T19">
        <v>18</v>
      </c>
      <c r="U19" s="27">
        <v>189.22149105491849</v>
      </c>
      <c r="V19" s="27">
        <v>9.5126615373598261E-2</v>
      </c>
      <c r="W19" s="30">
        <v>2</v>
      </c>
      <c r="X19" s="30">
        <v>3</v>
      </c>
      <c r="Y19" s="30">
        <v>1.857142857142857</v>
      </c>
      <c r="Z19" s="30">
        <v>4</v>
      </c>
      <c r="AA19" s="30">
        <v>0.18421052631578949</v>
      </c>
      <c r="AB19" s="30">
        <v>0.27631578947368418</v>
      </c>
      <c r="AC19" s="30">
        <v>0.1710526315789474</v>
      </c>
      <c r="AD19" s="30">
        <v>0.36842105263157893</v>
      </c>
      <c r="AE19" s="27">
        <v>1</v>
      </c>
      <c r="AF19" s="27">
        <v>3.44</v>
      </c>
      <c r="AG19" s="27">
        <v>2.44</v>
      </c>
      <c r="AH19" s="27">
        <v>2.785714285714286</v>
      </c>
    </row>
    <row r="20" spans="1:34" x14ac:dyDescent="0.3">
      <c r="A20" s="2" t="s">
        <v>51</v>
      </c>
      <c r="B20" s="15" t="s">
        <v>727</v>
      </c>
      <c r="E20" s="2">
        <v>3.64</v>
      </c>
      <c r="F20" s="11" t="s">
        <v>560</v>
      </c>
      <c r="G20" t="s">
        <v>641</v>
      </c>
      <c r="I20">
        <v>2.7821428571428579</v>
      </c>
      <c r="J20">
        <v>6.2021612289285706</v>
      </c>
      <c r="L20" s="27">
        <v>1</v>
      </c>
      <c r="M20" s="2">
        <v>5.4729999999999999</v>
      </c>
      <c r="N20" s="2">
        <v>5.5269999999999992</v>
      </c>
      <c r="O20" s="2">
        <v>25.030999999999999</v>
      </c>
      <c r="P20" s="2" t="s">
        <v>460</v>
      </c>
      <c r="Q20" s="27">
        <v>12.88926011</v>
      </c>
      <c r="R20" s="27">
        <v>12.88926011</v>
      </c>
      <c r="S20" s="27">
        <v>12.88926011</v>
      </c>
      <c r="T20">
        <v>18</v>
      </c>
      <c r="U20" s="27">
        <v>195.03203980213701</v>
      </c>
      <c r="V20" s="27">
        <v>9.2292528029042184E-2</v>
      </c>
      <c r="W20" s="30">
        <v>2</v>
      </c>
      <c r="X20" s="30">
        <v>3</v>
      </c>
      <c r="Y20" s="30">
        <v>1.857142857142857</v>
      </c>
      <c r="Z20" s="30">
        <v>4</v>
      </c>
      <c r="AA20" s="30">
        <v>0.18421052631578949</v>
      </c>
      <c r="AB20" s="30">
        <v>0.27631578947368418</v>
      </c>
      <c r="AC20" s="30">
        <v>0.1710526315789474</v>
      </c>
      <c r="AD20" s="30">
        <v>0.36842105263157893</v>
      </c>
      <c r="AE20" s="27">
        <v>0.95</v>
      </c>
      <c r="AF20" s="27">
        <v>3.44</v>
      </c>
      <c r="AG20" s="27">
        <v>2.4900000000000002</v>
      </c>
      <c r="AH20" s="27">
        <v>2.782142857142857</v>
      </c>
    </row>
    <row r="21" spans="1:34" x14ac:dyDescent="0.3">
      <c r="A21" s="2" t="s">
        <v>18</v>
      </c>
      <c r="B21" s="15" t="s">
        <v>728</v>
      </c>
      <c r="E21" s="2">
        <v>3.52</v>
      </c>
      <c r="F21" s="11" t="s">
        <v>561</v>
      </c>
      <c r="G21" t="s">
        <v>642</v>
      </c>
      <c r="I21">
        <v>2.777857142857143</v>
      </c>
      <c r="J21">
        <v>6.1882096985714297</v>
      </c>
      <c r="L21" s="27">
        <v>1</v>
      </c>
      <c r="M21" s="2">
        <v>3.9539999999999997</v>
      </c>
      <c r="N21" s="2">
        <v>3.9539999999999997</v>
      </c>
      <c r="O21" s="2">
        <v>25.487000000000002</v>
      </c>
      <c r="P21" s="2" t="s">
        <v>450</v>
      </c>
      <c r="Q21" s="27">
        <v>12.939761450000001</v>
      </c>
      <c r="R21" s="27">
        <v>12.939761450000001</v>
      </c>
      <c r="S21" s="27">
        <v>12.939761450000001</v>
      </c>
      <c r="T21">
        <v>18</v>
      </c>
      <c r="U21" s="27">
        <v>198.96095988642259</v>
      </c>
      <c r="V21" s="27">
        <v>9.047000984653146E-2</v>
      </c>
      <c r="W21" s="30">
        <v>2</v>
      </c>
      <c r="X21" s="30">
        <v>3</v>
      </c>
      <c r="Y21" s="30">
        <v>1.857142857142857</v>
      </c>
      <c r="Z21" s="30">
        <v>4</v>
      </c>
      <c r="AA21" s="30">
        <v>0.18421052631578949</v>
      </c>
      <c r="AB21" s="30">
        <v>0.27631578947368418</v>
      </c>
      <c r="AC21" s="30">
        <v>0.1710526315789474</v>
      </c>
      <c r="AD21" s="30">
        <v>0.36842105263157893</v>
      </c>
      <c r="AE21" s="27">
        <v>0.89</v>
      </c>
      <c r="AF21" s="27">
        <v>3.44</v>
      </c>
      <c r="AG21" s="27">
        <v>2.5499999999999998</v>
      </c>
      <c r="AH21" s="27">
        <v>2.777857142857143</v>
      </c>
    </row>
    <row r="22" spans="1:34" x14ac:dyDescent="0.3">
      <c r="A22" s="2" t="s">
        <v>19</v>
      </c>
      <c r="B22" s="15" t="s">
        <v>729</v>
      </c>
      <c r="E22" s="2">
        <v>3.46</v>
      </c>
      <c r="F22" s="11" t="s">
        <v>562</v>
      </c>
      <c r="G22">
        <v>-1</v>
      </c>
      <c r="I22">
        <v>2.8</v>
      </c>
      <c r="J22">
        <v>6.2020864082142868</v>
      </c>
      <c r="L22" s="27">
        <v>1</v>
      </c>
      <c r="M22" s="2" t="s">
        <v>474</v>
      </c>
      <c r="N22" s="2" t="s">
        <v>474</v>
      </c>
      <c r="O22" s="2" t="s">
        <v>474</v>
      </c>
      <c r="P22" s="2" t="s">
        <v>460</v>
      </c>
      <c r="Q22" s="27">
        <v>13.83861243</v>
      </c>
      <c r="R22" s="27">
        <v>13.83861243</v>
      </c>
      <c r="S22" s="27">
        <v>13.83861243</v>
      </c>
      <c r="T22">
        <v>18</v>
      </c>
      <c r="U22" s="27">
        <v>208.2630581553295</v>
      </c>
      <c r="V22" s="27">
        <v>8.6429154356194082E-2</v>
      </c>
      <c r="W22" s="30">
        <v>1.857142857142857</v>
      </c>
      <c r="X22" s="30">
        <v>3</v>
      </c>
      <c r="Y22" s="30">
        <v>2</v>
      </c>
      <c r="Z22" s="30">
        <v>2</v>
      </c>
      <c r="AA22" s="30">
        <v>0.20967741935483869</v>
      </c>
      <c r="AB22" s="30">
        <v>0.33870967741935482</v>
      </c>
      <c r="AC22" s="30">
        <v>0.22580645161290319</v>
      </c>
      <c r="AD22" s="30">
        <v>0.22580645161290319</v>
      </c>
      <c r="AE22" s="27">
        <v>1</v>
      </c>
      <c r="AF22" s="27">
        <v>3.44</v>
      </c>
      <c r="AG22" s="27">
        <v>2.44</v>
      </c>
      <c r="AH22" s="27">
        <v>2.8</v>
      </c>
    </row>
    <row r="23" spans="1:34" x14ac:dyDescent="0.3">
      <c r="A23" s="2" t="s">
        <v>20</v>
      </c>
      <c r="B23" s="15" t="s">
        <v>730</v>
      </c>
      <c r="E23" s="2">
        <v>3.43</v>
      </c>
      <c r="F23" s="11" t="s">
        <v>563</v>
      </c>
      <c r="G23" t="s">
        <v>643</v>
      </c>
      <c r="I23">
        <v>2.7964285714285722</v>
      </c>
      <c r="J23">
        <v>6.1881302289285713</v>
      </c>
      <c r="L23" s="27">
        <v>2</v>
      </c>
      <c r="M23" s="2" t="s">
        <v>474</v>
      </c>
      <c r="N23" s="2" t="s">
        <v>474</v>
      </c>
      <c r="O23" s="2" t="s">
        <v>474</v>
      </c>
      <c r="P23" s="2" t="s">
        <v>460</v>
      </c>
      <c r="Q23" s="27">
        <v>13.01244535</v>
      </c>
      <c r="R23" s="27">
        <v>13.01244535</v>
      </c>
      <c r="S23" s="27">
        <v>5.6884839999999999</v>
      </c>
      <c r="T23">
        <v>18</v>
      </c>
      <c r="U23" s="27">
        <v>408.08048566890238</v>
      </c>
      <c r="V23" s="27">
        <v>8.8217891480379992E-2</v>
      </c>
      <c r="W23" s="30">
        <v>1.857142857142857</v>
      </c>
      <c r="X23" s="30">
        <v>3</v>
      </c>
      <c r="Y23" s="30">
        <v>2</v>
      </c>
      <c r="Z23" s="30">
        <v>2</v>
      </c>
      <c r="AA23" s="30">
        <v>0.20967741935483869</v>
      </c>
      <c r="AB23" s="30">
        <v>0.33870967741935482</v>
      </c>
      <c r="AC23" s="30">
        <v>0.22580645161290319</v>
      </c>
      <c r="AD23" s="30">
        <v>0.22580645161290319</v>
      </c>
      <c r="AE23" s="27">
        <v>0.95</v>
      </c>
      <c r="AF23" s="27">
        <v>3.44</v>
      </c>
      <c r="AG23" s="27">
        <v>2.4900000000000002</v>
      </c>
      <c r="AH23" s="27">
        <v>2.7964285714285722</v>
      </c>
    </row>
    <row r="24" spans="1:34" x14ac:dyDescent="0.3">
      <c r="A24" s="2" t="s">
        <v>21</v>
      </c>
      <c r="B24" s="15" t="s">
        <v>731</v>
      </c>
      <c r="E24" s="2">
        <v>3.3</v>
      </c>
      <c r="F24" s="11" t="s">
        <v>564</v>
      </c>
      <c r="G24" t="s">
        <v>644</v>
      </c>
      <c r="I24">
        <v>2.7921428571428568</v>
      </c>
      <c r="J24">
        <v>6.1741786985714304</v>
      </c>
      <c r="L24" s="27">
        <v>2</v>
      </c>
      <c r="M24" s="2" t="s">
        <v>474</v>
      </c>
      <c r="N24" s="2" t="s">
        <v>474</v>
      </c>
      <c r="O24" s="2" t="s">
        <v>474</v>
      </c>
      <c r="P24" s="2" t="s">
        <v>450</v>
      </c>
      <c r="Q24" s="27">
        <v>13.052871550000001</v>
      </c>
      <c r="R24" s="27">
        <v>13.052871550000001</v>
      </c>
      <c r="S24" s="27">
        <v>5.7602650000000004</v>
      </c>
      <c r="T24">
        <v>18</v>
      </c>
      <c r="U24" s="27">
        <v>419.87909289623292</v>
      </c>
      <c r="V24" s="27">
        <v>8.5738967738736363E-2</v>
      </c>
      <c r="W24" s="30">
        <v>1.857142857142857</v>
      </c>
      <c r="X24" s="30">
        <v>3</v>
      </c>
      <c r="Y24" s="30">
        <v>2</v>
      </c>
      <c r="Z24" s="30">
        <v>2</v>
      </c>
      <c r="AA24" s="30">
        <v>0.20967741935483869</v>
      </c>
      <c r="AB24" s="30">
        <v>0.33870967741935482</v>
      </c>
      <c r="AC24" s="30">
        <v>0.22580645161290319</v>
      </c>
      <c r="AD24" s="30">
        <v>0.22580645161290319</v>
      </c>
      <c r="AE24" s="27">
        <v>0.89</v>
      </c>
      <c r="AF24" s="27">
        <v>3.44</v>
      </c>
      <c r="AG24" s="27">
        <v>2.5499999999999998</v>
      </c>
      <c r="AH24" s="27">
        <v>2.7921428571428568</v>
      </c>
    </row>
    <row r="25" spans="1:34" x14ac:dyDescent="0.3">
      <c r="A25" s="2" t="s">
        <v>22</v>
      </c>
      <c r="B25" s="15" t="s">
        <v>904</v>
      </c>
      <c r="E25" s="2">
        <v>2.74</v>
      </c>
      <c r="F25" s="11">
        <v>-1</v>
      </c>
      <c r="G25">
        <v>-1</v>
      </c>
      <c r="I25">
        <v>2.9058571428571431</v>
      </c>
      <c r="J25">
        <v>6.2676757950000006</v>
      </c>
      <c r="L25" s="27">
        <v>0</v>
      </c>
      <c r="Q25" s="27">
        <v>0</v>
      </c>
      <c r="R25" s="27"/>
      <c r="S25" s="27"/>
      <c r="T25">
        <v>18</v>
      </c>
      <c r="U25" s="27">
        <v>0</v>
      </c>
      <c r="V25" s="27"/>
      <c r="W25" s="30">
        <v>1.871428571428571</v>
      </c>
      <c r="X25" s="30">
        <v>3.1428571428571428</v>
      </c>
      <c r="Y25" s="30">
        <v>2.714285714285714</v>
      </c>
      <c r="Z25" s="30">
        <v>3.2</v>
      </c>
      <c r="AA25" s="30">
        <v>0.17124183006535951</v>
      </c>
      <c r="AB25" s="30">
        <v>0.28758169934640521</v>
      </c>
      <c r="AC25" s="30">
        <v>0.2483660130718954</v>
      </c>
      <c r="AD25" s="30">
        <v>0.29281045751633977</v>
      </c>
      <c r="AE25" s="27">
        <v>1.6</v>
      </c>
      <c r="AF25" s="27">
        <v>3.44</v>
      </c>
      <c r="AG25" s="27">
        <v>1.84</v>
      </c>
      <c r="AH25" s="27">
        <v>2.9058571428571431</v>
      </c>
    </row>
    <row r="26" spans="1:34" x14ac:dyDescent="0.3">
      <c r="A26" s="2" t="s">
        <v>23</v>
      </c>
      <c r="B26" s="15" t="s">
        <v>905</v>
      </c>
      <c r="E26" s="2">
        <v>2.74</v>
      </c>
      <c r="F26" s="11">
        <v>-1</v>
      </c>
      <c r="G26">
        <v>-1</v>
      </c>
      <c r="I26">
        <v>2.903142857142857</v>
      </c>
      <c r="J26">
        <v>6.2658828646428582</v>
      </c>
      <c r="L26" s="27">
        <v>0</v>
      </c>
      <c r="Q26" s="27">
        <v>0</v>
      </c>
      <c r="R26" s="27"/>
      <c r="S26" s="27"/>
      <c r="T26">
        <v>18</v>
      </c>
      <c r="U26" s="27">
        <v>0</v>
      </c>
      <c r="V26" s="27"/>
      <c r="W26" s="30">
        <v>1.8678571428571431</v>
      </c>
      <c r="X26" s="30">
        <v>3.1428571428571428</v>
      </c>
      <c r="Y26" s="30">
        <v>2.714285714285714</v>
      </c>
      <c r="Z26" s="30">
        <v>3.15</v>
      </c>
      <c r="AA26" s="30">
        <v>0.1717569786535304</v>
      </c>
      <c r="AB26" s="30">
        <v>0.28899835796387519</v>
      </c>
      <c r="AC26" s="30">
        <v>0.24958949096880129</v>
      </c>
      <c r="AD26" s="30">
        <v>0.28965517241379313</v>
      </c>
      <c r="AE26" s="27">
        <v>1.6</v>
      </c>
      <c r="AF26" s="27">
        <v>3.44</v>
      </c>
      <c r="AG26" s="27">
        <v>1.84</v>
      </c>
      <c r="AH26" s="27">
        <v>2.903142857142857</v>
      </c>
    </row>
    <row r="27" spans="1:34" x14ac:dyDescent="0.3">
      <c r="A27" s="2" t="s">
        <v>24</v>
      </c>
      <c r="B27" s="15" t="s">
        <v>906</v>
      </c>
      <c r="E27" s="2">
        <v>2.75</v>
      </c>
      <c r="F27" s="11">
        <v>-1</v>
      </c>
      <c r="G27">
        <v>-1</v>
      </c>
      <c r="I27">
        <v>2.9004285714285718</v>
      </c>
      <c r="J27">
        <v>6.2640899342857157</v>
      </c>
      <c r="L27" s="27">
        <v>0</v>
      </c>
      <c r="Q27" s="27">
        <v>0</v>
      </c>
      <c r="R27" s="27"/>
      <c r="S27" s="27"/>
      <c r="T27">
        <v>18</v>
      </c>
      <c r="U27" s="27">
        <v>0</v>
      </c>
      <c r="V27" s="27"/>
      <c r="W27" s="30">
        <v>1.8642857142857141</v>
      </c>
      <c r="X27" s="30">
        <v>3.1428571428571428</v>
      </c>
      <c r="Y27" s="30">
        <v>2.714285714285714</v>
      </c>
      <c r="Z27" s="30">
        <v>3.1</v>
      </c>
      <c r="AA27" s="30">
        <v>0.17227722772277229</v>
      </c>
      <c r="AB27" s="30">
        <v>0.29042904290429039</v>
      </c>
      <c r="AC27" s="30">
        <v>0.25082508250825092</v>
      </c>
      <c r="AD27" s="30">
        <v>0.28646864686468648</v>
      </c>
      <c r="AE27" s="27">
        <v>1.6</v>
      </c>
      <c r="AF27" s="27">
        <v>3.44</v>
      </c>
      <c r="AG27" s="27">
        <v>1.84</v>
      </c>
      <c r="AH27" s="27">
        <v>2.9004285714285709</v>
      </c>
    </row>
    <row r="28" spans="1:34" x14ac:dyDescent="0.3">
      <c r="A28" s="2" t="s">
        <v>25</v>
      </c>
      <c r="B28" s="15" t="s">
        <v>732</v>
      </c>
      <c r="E28" s="2">
        <v>2.88</v>
      </c>
      <c r="F28" s="11" t="s">
        <v>565</v>
      </c>
      <c r="G28" t="s">
        <v>645</v>
      </c>
      <c r="I28">
        <v>2.895</v>
      </c>
      <c r="J28">
        <v>6.260504073571429</v>
      </c>
      <c r="L28" s="27">
        <v>1</v>
      </c>
      <c r="M28" s="2">
        <v>5.4960000000000004</v>
      </c>
      <c r="N28" s="2">
        <v>5.4960000000000004</v>
      </c>
      <c r="O28" s="2">
        <v>25.55</v>
      </c>
      <c r="P28" s="2" t="s">
        <v>460</v>
      </c>
      <c r="Q28" s="27">
        <v>12.868820120000001</v>
      </c>
      <c r="R28" s="27">
        <v>12.868820120000001</v>
      </c>
      <c r="S28" s="27">
        <v>12.868820120000001</v>
      </c>
      <c r="T28">
        <v>18</v>
      </c>
      <c r="U28" s="27">
        <v>197.4403766939285</v>
      </c>
      <c r="V28" s="27">
        <v>9.1166762854710051E-2</v>
      </c>
      <c r="W28" s="30">
        <v>1.857142857142857</v>
      </c>
      <c r="X28" s="30">
        <v>3.1428571428571428</v>
      </c>
      <c r="Y28" s="30">
        <v>2.714285714285714</v>
      </c>
      <c r="Z28" s="30">
        <v>3</v>
      </c>
      <c r="AA28" s="30">
        <v>0.17333333333333331</v>
      </c>
      <c r="AB28" s="30">
        <v>0.29333333333333328</v>
      </c>
      <c r="AC28" s="30">
        <v>0.25333333333333341</v>
      </c>
      <c r="AD28" s="30">
        <v>0.28000000000000003</v>
      </c>
      <c r="AE28" s="27">
        <v>1.6</v>
      </c>
      <c r="AF28" s="27">
        <v>3.44</v>
      </c>
      <c r="AG28" s="27">
        <v>1.84</v>
      </c>
      <c r="AH28" s="27">
        <v>2.895</v>
      </c>
    </row>
    <row r="29" spans="1:34" x14ac:dyDescent="0.3">
      <c r="A29" s="2" t="s">
        <v>26</v>
      </c>
      <c r="B29" s="15" t="s">
        <v>907</v>
      </c>
      <c r="E29" s="2">
        <v>2.91</v>
      </c>
      <c r="F29" s="11">
        <v>-1</v>
      </c>
      <c r="G29">
        <v>-1</v>
      </c>
      <c r="I29">
        <v>2.894571428571429</v>
      </c>
      <c r="J29">
        <v>6.2577448164285716</v>
      </c>
      <c r="L29" s="27">
        <v>0</v>
      </c>
      <c r="Q29" s="27">
        <v>0</v>
      </c>
      <c r="R29" s="27"/>
      <c r="S29" s="27"/>
      <c r="T29">
        <v>18</v>
      </c>
      <c r="U29" s="27">
        <v>0</v>
      </c>
      <c r="V29" s="27"/>
      <c r="W29" s="30">
        <v>1.8642857142857141</v>
      </c>
      <c r="X29" s="30">
        <v>3.1428571428571428</v>
      </c>
      <c r="Y29" s="30">
        <v>2.7</v>
      </c>
      <c r="Z29" s="30">
        <v>3</v>
      </c>
      <c r="AA29" s="30">
        <v>0.1741160773849233</v>
      </c>
      <c r="AB29" s="30">
        <v>0.29352901934623082</v>
      </c>
      <c r="AC29" s="30">
        <v>0.25216811207471651</v>
      </c>
      <c r="AD29" s="30">
        <v>0.28018679119412943</v>
      </c>
      <c r="AE29" s="27">
        <v>1.54</v>
      </c>
      <c r="AF29" s="27">
        <v>3.44</v>
      </c>
      <c r="AG29" s="27">
        <v>1.9</v>
      </c>
      <c r="AH29" s="27">
        <v>2.894571428571429</v>
      </c>
    </row>
    <row r="30" spans="1:34" x14ac:dyDescent="0.3">
      <c r="A30" s="2" t="s">
        <v>8</v>
      </c>
      <c r="B30" s="15" t="s">
        <v>718</v>
      </c>
      <c r="C30" s="2" t="s">
        <v>700</v>
      </c>
      <c r="D30" s="2" t="s">
        <v>1096</v>
      </c>
      <c r="E30" s="2">
        <v>2.73</v>
      </c>
      <c r="F30" s="11" t="s">
        <v>554</v>
      </c>
      <c r="G30" t="s">
        <v>636</v>
      </c>
      <c r="I30">
        <v>2.8066666666666662</v>
      </c>
      <c r="J30">
        <v>6.1769976</v>
      </c>
      <c r="L30" s="27">
        <v>30</v>
      </c>
      <c r="Q30" s="27">
        <v>10.59112378</v>
      </c>
      <c r="R30" s="27">
        <v>10.784736629999999</v>
      </c>
      <c r="S30" s="27">
        <v>10.486176179999999</v>
      </c>
      <c r="T30">
        <v>4</v>
      </c>
      <c r="U30" s="27">
        <v>1182.741260108548</v>
      </c>
      <c r="V30" s="27">
        <v>0.1014592151701775</v>
      </c>
      <c r="W30" s="30">
        <v>2</v>
      </c>
      <c r="X30" s="30">
        <v>2.666666666666667</v>
      </c>
      <c r="Y30" s="30">
        <v>0.66666666666666663</v>
      </c>
      <c r="Z30" s="30">
        <v>0</v>
      </c>
      <c r="AA30" s="30">
        <v>0.375</v>
      </c>
      <c r="AB30" s="30">
        <v>0.5</v>
      </c>
      <c r="AC30" s="30">
        <v>0.125</v>
      </c>
      <c r="AD30" s="30">
        <v>0</v>
      </c>
      <c r="AE30" s="27">
        <v>1.54</v>
      </c>
      <c r="AF30" s="27">
        <v>3.44</v>
      </c>
      <c r="AG30" s="27">
        <v>1.9</v>
      </c>
      <c r="AH30" s="27">
        <v>2.8066666666666671</v>
      </c>
    </row>
    <row r="31" spans="1:34" x14ac:dyDescent="0.3">
      <c r="A31" s="2" t="s">
        <v>10</v>
      </c>
      <c r="B31" s="15" t="s">
        <v>719</v>
      </c>
      <c r="E31" s="2">
        <v>3.9</v>
      </c>
      <c r="F31" s="11" t="s">
        <v>555</v>
      </c>
      <c r="G31">
        <v>-1</v>
      </c>
      <c r="I31">
        <v>2.6363636363636371</v>
      </c>
      <c r="J31">
        <v>6.0044088459090901</v>
      </c>
      <c r="L31" s="27">
        <v>1</v>
      </c>
      <c r="M31" s="2">
        <v>3.8849999999999998</v>
      </c>
      <c r="N31" s="2">
        <v>3.8849999999999998</v>
      </c>
      <c r="O31" s="2">
        <v>11.12</v>
      </c>
      <c r="P31" s="2" t="s">
        <v>449</v>
      </c>
      <c r="Q31" s="27">
        <v>3.9103940000000001</v>
      </c>
      <c r="R31" s="27">
        <v>3.9103940000000001</v>
      </c>
      <c r="S31" s="27">
        <v>11.314458</v>
      </c>
      <c r="T31">
        <v>14</v>
      </c>
      <c r="U31" s="27">
        <v>173.0114278564659</v>
      </c>
      <c r="V31" s="27">
        <v>8.0919510193365449E-2</v>
      </c>
      <c r="W31" s="30">
        <v>1.9090909090909089</v>
      </c>
      <c r="X31" s="30">
        <v>2.545454545454545</v>
      </c>
      <c r="Y31" s="30">
        <v>0.63636363636363635</v>
      </c>
      <c r="Z31" s="30">
        <v>2.545454545454545</v>
      </c>
      <c r="AA31" s="30">
        <v>0.25</v>
      </c>
      <c r="AB31" s="30">
        <v>0.33333333333333331</v>
      </c>
      <c r="AC31" s="30">
        <v>8.3333333333333329E-2</v>
      </c>
      <c r="AD31" s="30">
        <v>0.33333333333333331</v>
      </c>
      <c r="AE31" s="27">
        <v>0.82</v>
      </c>
      <c r="AF31" s="27">
        <v>3.44</v>
      </c>
      <c r="AG31" s="27">
        <v>2.62</v>
      </c>
      <c r="AH31" s="27">
        <v>2.6363636363636358</v>
      </c>
    </row>
    <row r="32" spans="1:34" x14ac:dyDescent="0.3">
      <c r="A32" s="2" t="s">
        <v>11</v>
      </c>
      <c r="B32" s="15" t="s">
        <v>720</v>
      </c>
      <c r="E32" s="2">
        <v>3.5</v>
      </c>
      <c r="F32" s="11">
        <v>-1</v>
      </c>
      <c r="G32">
        <v>-1</v>
      </c>
      <c r="I32">
        <v>2.6390909090909092</v>
      </c>
      <c r="J32">
        <v>5.9791810459090904</v>
      </c>
      <c r="L32" s="27">
        <v>0</v>
      </c>
      <c r="M32" s="2">
        <v>3.8839999999999999</v>
      </c>
      <c r="N32" s="2">
        <v>3.8839999999999999</v>
      </c>
      <c r="O32" s="2">
        <v>11.12</v>
      </c>
      <c r="P32" s="2" t="s">
        <v>449</v>
      </c>
      <c r="Q32" s="27">
        <v>0</v>
      </c>
      <c r="R32" s="27"/>
      <c r="S32" s="27"/>
      <c r="T32">
        <v>14</v>
      </c>
      <c r="U32" s="27">
        <v>0</v>
      </c>
      <c r="V32" s="27"/>
      <c r="W32" s="30">
        <v>1.9090909090909089</v>
      </c>
      <c r="X32" s="30">
        <v>2.545454545454545</v>
      </c>
      <c r="Y32" s="30">
        <v>0.54545454545454541</v>
      </c>
      <c r="Z32" s="30">
        <v>2.8181818181818179</v>
      </c>
      <c r="AA32" s="30">
        <v>0.2441860465116279</v>
      </c>
      <c r="AB32" s="30">
        <v>0.32558139534883718</v>
      </c>
      <c r="AC32" s="30">
        <v>6.9767441860465115E-2</v>
      </c>
      <c r="AD32" s="30">
        <v>0.3604651162790698</v>
      </c>
      <c r="AE32" s="27">
        <v>0.82</v>
      </c>
      <c r="AF32" s="27">
        <v>3.44</v>
      </c>
      <c r="AG32" s="27">
        <v>2.62</v>
      </c>
      <c r="AH32" s="27">
        <v>2.6390909090909092</v>
      </c>
    </row>
    <row r="33" spans="1:34" x14ac:dyDescent="0.3">
      <c r="A33" s="2" t="s">
        <v>12</v>
      </c>
      <c r="B33" s="15" t="s">
        <v>721</v>
      </c>
      <c r="E33" s="2">
        <v>3.8</v>
      </c>
      <c r="F33" s="11">
        <v>-1</v>
      </c>
      <c r="G33">
        <v>-1</v>
      </c>
      <c r="I33">
        <v>2.64</v>
      </c>
      <c r="J33">
        <v>5.9811382595454541</v>
      </c>
      <c r="L33" s="27">
        <v>0</v>
      </c>
      <c r="M33" s="2">
        <v>3.8460000000000001</v>
      </c>
      <c r="N33" s="2">
        <v>3.8460000000000001</v>
      </c>
      <c r="O33" s="2">
        <v>11.1</v>
      </c>
      <c r="P33" s="2" t="s">
        <v>449</v>
      </c>
      <c r="Q33" s="27">
        <v>0</v>
      </c>
      <c r="R33" s="27"/>
      <c r="S33" s="27"/>
      <c r="T33">
        <v>14</v>
      </c>
      <c r="U33" s="27">
        <v>0</v>
      </c>
      <c r="V33" s="27"/>
      <c r="W33" s="30">
        <v>1.9090909090909089</v>
      </c>
      <c r="X33" s="30">
        <v>2.545454545454545</v>
      </c>
      <c r="Y33" s="30">
        <v>0.54545454545454541</v>
      </c>
      <c r="Z33" s="30">
        <v>2.9090909090909092</v>
      </c>
      <c r="AA33" s="30">
        <v>0.2413793103448276</v>
      </c>
      <c r="AB33" s="30">
        <v>0.32183908045977011</v>
      </c>
      <c r="AC33" s="30">
        <v>6.8965517241379309E-2</v>
      </c>
      <c r="AD33" s="30">
        <v>0.36781609195402298</v>
      </c>
      <c r="AE33" s="27">
        <v>0.82</v>
      </c>
      <c r="AF33" s="27">
        <v>3.44</v>
      </c>
      <c r="AG33" s="27">
        <v>2.62</v>
      </c>
      <c r="AH33" s="27">
        <v>2.64</v>
      </c>
    </row>
    <row r="34" spans="1:34" x14ac:dyDescent="0.3">
      <c r="A34" s="2" t="s">
        <v>13</v>
      </c>
      <c r="B34" s="15" t="s">
        <v>722</v>
      </c>
      <c r="E34" s="2">
        <v>3.8</v>
      </c>
      <c r="F34" s="11">
        <v>-1</v>
      </c>
      <c r="G34">
        <v>-1</v>
      </c>
      <c r="I34">
        <v>2.642727272727273</v>
      </c>
      <c r="J34">
        <v>5.9894662913636356</v>
      </c>
      <c r="L34" s="27">
        <v>0</v>
      </c>
      <c r="M34" s="2">
        <v>3.8420000000000001</v>
      </c>
      <c r="N34" s="2">
        <v>3.8420000000000001</v>
      </c>
      <c r="O34" s="2">
        <v>11.11</v>
      </c>
      <c r="P34" s="2" t="s">
        <v>449</v>
      </c>
      <c r="Q34" s="27">
        <v>0</v>
      </c>
      <c r="R34" s="27"/>
      <c r="S34" s="27"/>
      <c r="T34">
        <v>14</v>
      </c>
      <c r="U34" s="27">
        <v>0</v>
      </c>
      <c r="V34" s="27"/>
      <c r="W34" s="30">
        <v>1.9090909090909089</v>
      </c>
      <c r="X34" s="30">
        <v>2.545454545454545</v>
      </c>
      <c r="Y34" s="30">
        <v>0.54545454545454541</v>
      </c>
      <c r="Z34" s="30">
        <v>3.0909090909090908</v>
      </c>
      <c r="AA34" s="30">
        <v>0.2359550561797753</v>
      </c>
      <c r="AB34" s="30">
        <v>0.3146067415730337</v>
      </c>
      <c r="AC34" s="30">
        <v>6.7415730337078636E-2</v>
      </c>
      <c r="AD34" s="30">
        <v>0.38202247191011229</v>
      </c>
      <c r="AE34" s="27">
        <v>0.82</v>
      </c>
      <c r="AF34" s="27">
        <v>3.44</v>
      </c>
      <c r="AG34" s="27">
        <v>2.62</v>
      </c>
      <c r="AH34" s="27">
        <v>2.642727272727273</v>
      </c>
    </row>
    <row r="35" spans="1:34" x14ac:dyDescent="0.3">
      <c r="A35" s="2" t="s">
        <v>30</v>
      </c>
      <c r="B35" s="15" t="s">
        <v>733</v>
      </c>
      <c r="E35" s="2">
        <v>3.36</v>
      </c>
      <c r="F35" s="11">
        <v>-1</v>
      </c>
      <c r="G35" t="s">
        <v>646</v>
      </c>
      <c r="I35">
        <v>2.7850000000000001</v>
      </c>
      <c r="J35">
        <v>6.1010684060416667</v>
      </c>
      <c r="L35" s="27">
        <v>0</v>
      </c>
      <c r="M35" s="2">
        <v>5.4324000000000003</v>
      </c>
      <c r="N35" s="2">
        <v>5.4151999999999996</v>
      </c>
      <c r="O35" s="2">
        <v>40.78</v>
      </c>
      <c r="Q35" s="27">
        <v>0</v>
      </c>
      <c r="R35" s="27"/>
      <c r="S35" s="27"/>
      <c r="T35">
        <v>30</v>
      </c>
      <c r="U35" s="27">
        <v>0</v>
      </c>
      <c r="V35" s="27"/>
      <c r="W35" s="30">
        <v>2</v>
      </c>
      <c r="X35" s="30">
        <v>3</v>
      </c>
      <c r="Y35" s="30">
        <v>2</v>
      </c>
      <c r="Z35" s="30">
        <v>2.333333333333333</v>
      </c>
      <c r="AA35" s="30">
        <v>0.2142857142857143</v>
      </c>
      <c r="AB35" s="30">
        <v>0.3214285714285714</v>
      </c>
      <c r="AC35" s="30">
        <v>0.2142857142857143</v>
      </c>
      <c r="AD35" s="30">
        <v>0.25</v>
      </c>
      <c r="AE35" s="27">
        <v>1</v>
      </c>
      <c r="AF35" s="27">
        <v>3.44</v>
      </c>
      <c r="AG35" s="27">
        <v>2.44</v>
      </c>
      <c r="AH35" s="27">
        <v>2.7850000000000001</v>
      </c>
    </row>
    <row r="36" spans="1:34" x14ac:dyDescent="0.3">
      <c r="A36" s="2" t="s">
        <v>31</v>
      </c>
      <c r="B36" s="15" t="s">
        <v>734</v>
      </c>
      <c r="E36" s="2">
        <v>3.02</v>
      </c>
      <c r="F36" s="11">
        <v>-1</v>
      </c>
      <c r="G36">
        <v>-1</v>
      </c>
      <c r="I36">
        <v>2.840416666666667</v>
      </c>
      <c r="J36">
        <v>6.1351453775000007</v>
      </c>
      <c r="L36" s="27">
        <v>0</v>
      </c>
      <c r="M36" s="2" t="s">
        <v>474</v>
      </c>
      <c r="N36" s="2" t="s">
        <v>474</v>
      </c>
      <c r="O36" s="2" t="s">
        <v>474</v>
      </c>
      <c r="Q36" s="27">
        <v>0</v>
      </c>
      <c r="R36" s="27"/>
      <c r="S36" s="27"/>
      <c r="T36">
        <v>30</v>
      </c>
      <c r="U36" s="27">
        <v>0</v>
      </c>
      <c r="V36" s="27"/>
      <c r="W36" s="30">
        <v>2</v>
      </c>
      <c r="X36" s="30">
        <v>3.083333333333333</v>
      </c>
      <c r="Y36" s="30">
        <v>2.416666666666667</v>
      </c>
      <c r="Z36" s="30">
        <v>2.916666666666667</v>
      </c>
      <c r="AA36" s="30">
        <v>0.192</v>
      </c>
      <c r="AB36" s="30">
        <v>0.29599999999999999</v>
      </c>
      <c r="AC36" s="30">
        <v>0.23200000000000001</v>
      </c>
      <c r="AD36" s="30">
        <v>0.28000000000000003</v>
      </c>
      <c r="AE36" s="27">
        <v>1.54</v>
      </c>
      <c r="AF36" s="27">
        <v>3.44</v>
      </c>
      <c r="AG36" s="27">
        <v>1.9</v>
      </c>
      <c r="AH36" s="27">
        <v>2.840416666666667</v>
      </c>
    </row>
    <row r="37" spans="1:34" x14ac:dyDescent="0.3">
      <c r="A37" s="2" t="s">
        <v>19</v>
      </c>
      <c r="B37" s="15" t="s">
        <v>729</v>
      </c>
      <c r="E37" s="2">
        <v>3.18</v>
      </c>
      <c r="F37" s="11" t="s">
        <v>562</v>
      </c>
      <c r="G37">
        <v>-1</v>
      </c>
      <c r="I37">
        <v>2.8</v>
      </c>
      <c r="J37">
        <v>6.2020864082142868</v>
      </c>
      <c r="L37" s="27">
        <v>1</v>
      </c>
      <c r="M37" s="2" t="s">
        <v>474</v>
      </c>
      <c r="N37" s="2" t="s">
        <v>474</v>
      </c>
      <c r="O37" s="2" t="s">
        <v>474</v>
      </c>
      <c r="Q37" s="27">
        <v>13.83861243</v>
      </c>
      <c r="R37" s="27">
        <v>13.83861243</v>
      </c>
      <c r="S37" s="27">
        <v>13.83861243</v>
      </c>
      <c r="T37">
        <v>18</v>
      </c>
      <c r="U37" s="27">
        <v>208.2630581553295</v>
      </c>
      <c r="V37" s="27">
        <v>8.6429154356194082E-2</v>
      </c>
      <c r="W37" s="30">
        <v>1.857142857142857</v>
      </c>
      <c r="X37" s="30">
        <v>3</v>
      </c>
      <c r="Y37" s="30">
        <v>2</v>
      </c>
      <c r="Z37" s="30">
        <v>2</v>
      </c>
      <c r="AA37" s="30">
        <v>0.20967741935483869</v>
      </c>
      <c r="AB37" s="30">
        <v>0.33870967741935482</v>
      </c>
      <c r="AC37" s="30">
        <v>0.22580645161290319</v>
      </c>
      <c r="AD37" s="30">
        <v>0.22580645161290319</v>
      </c>
      <c r="AE37" s="27">
        <v>1</v>
      </c>
      <c r="AF37" s="27">
        <v>3.44</v>
      </c>
      <c r="AG37" s="27">
        <v>2.44</v>
      </c>
      <c r="AH37" s="27">
        <v>2.8</v>
      </c>
    </row>
    <row r="38" spans="1:34" x14ac:dyDescent="0.3">
      <c r="A38" s="2" t="s">
        <v>25</v>
      </c>
      <c r="B38" s="15" t="s">
        <v>732</v>
      </c>
      <c r="E38" s="2">
        <v>2.88</v>
      </c>
      <c r="F38" s="11" t="s">
        <v>565</v>
      </c>
      <c r="G38" t="s">
        <v>645</v>
      </c>
      <c r="I38">
        <v>2.895</v>
      </c>
      <c r="J38">
        <v>6.260504073571429</v>
      </c>
      <c r="L38" s="27">
        <v>1</v>
      </c>
      <c r="M38" s="2" t="s">
        <v>474</v>
      </c>
      <c r="N38" s="2" t="s">
        <v>474</v>
      </c>
      <c r="O38" s="2" t="s">
        <v>474</v>
      </c>
      <c r="Q38" s="27">
        <v>12.868820120000001</v>
      </c>
      <c r="R38" s="27">
        <v>12.868820120000001</v>
      </c>
      <c r="S38" s="27">
        <v>12.868820120000001</v>
      </c>
      <c r="T38">
        <v>18</v>
      </c>
      <c r="U38" s="27">
        <v>197.4403766939285</v>
      </c>
      <c r="V38" s="27">
        <v>9.1166762854710051E-2</v>
      </c>
      <c r="W38" s="30">
        <v>1.857142857142857</v>
      </c>
      <c r="X38" s="30">
        <v>3.1428571428571428</v>
      </c>
      <c r="Y38" s="30">
        <v>2.714285714285714</v>
      </c>
      <c r="Z38" s="30">
        <v>3</v>
      </c>
      <c r="AA38" s="30">
        <v>0.17333333333333331</v>
      </c>
      <c r="AB38" s="30">
        <v>0.29333333333333328</v>
      </c>
      <c r="AC38" s="30">
        <v>0.25333333333333341</v>
      </c>
      <c r="AD38" s="30">
        <v>0.28000000000000003</v>
      </c>
      <c r="AE38" s="27">
        <v>1.6</v>
      </c>
      <c r="AF38" s="27">
        <v>3.44</v>
      </c>
      <c r="AG38" s="27">
        <v>1.84</v>
      </c>
      <c r="AH38" s="27">
        <v>2.895</v>
      </c>
    </row>
    <row r="39" spans="1:34" x14ac:dyDescent="0.3">
      <c r="A39" s="2" t="s">
        <v>32</v>
      </c>
      <c r="B39" s="15" t="s">
        <v>909</v>
      </c>
      <c r="E39" s="2">
        <v>3.44</v>
      </c>
      <c r="F39" s="11">
        <v>-1</v>
      </c>
      <c r="G39">
        <v>-1</v>
      </c>
      <c r="I39">
        <v>2.6877419354838712</v>
      </c>
      <c r="J39">
        <v>6.0811360720967738</v>
      </c>
      <c r="L39" s="27">
        <v>0</v>
      </c>
      <c r="M39" s="2">
        <v>3.9</v>
      </c>
      <c r="N39" s="2">
        <v>3.9</v>
      </c>
      <c r="O39" s="2">
        <v>29.65</v>
      </c>
      <c r="P39" s="2" t="s">
        <v>482</v>
      </c>
      <c r="Q39" s="27">
        <v>0</v>
      </c>
      <c r="R39" s="27"/>
      <c r="S39" s="27"/>
      <c r="T39">
        <v>20</v>
      </c>
      <c r="U39" s="27">
        <v>0</v>
      </c>
      <c r="V39" s="27"/>
      <c r="W39" s="30">
        <v>1.774193548387097</v>
      </c>
      <c r="X39" s="30">
        <v>2.580645161290323</v>
      </c>
      <c r="Y39" s="30">
        <v>0.80645161290322576</v>
      </c>
      <c r="Z39" s="30">
        <v>0</v>
      </c>
      <c r="AA39" s="30">
        <v>0.34375</v>
      </c>
      <c r="AB39" s="30">
        <v>0.5</v>
      </c>
      <c r="AC39" s="30">
        <v>0.15625</v>
      </c>
      <c r="AD39" s="30">
        <v>0</v>
      </c>
      <c r="AE39" s="27">
        <v>0.82</v>
      </c>
      <c r="AF39" s="27">
        <v>3.44</v>
      </c>
      <c r="AG39" s="27">
        <v>2.62</v>
      </c>
      <c r="AH39" s="27">
        <v>2.6877419354838712</v>
      </c>
    </row>
    <row r="40" spans="1:34" x14ac:dyDescent="0.3">
      <c r="A40" s="2" t="s">
        <v>1003</v>
      </c>
      <c r="B40" s="20" t="s">
        <v>1004</v>
      </c>
      <c r="E40" s="2">
        <v>3.09</v>
      </c>
      <c r="F40" s="11">
        <v>-1</v>
      </c>
      <c r="G40">
        <v>-1</v>
      </c>
      <c r="I40">
        <v>2.7520967741935478</v>
      </c>
      <c r="J40">
        <v>6.1207093292741934</v>
      </c>
      <c r="L40" s="27">
        <v>0</v>
      </c>
      <c r="M40" s="2" t="s">
        <v>474</v>
      </c>
      <c r="N40" s="2" t="s">
        <v>474</v>
      </c>
      <c r="O40" s="2" t="s">
        <v>474</v>
      </c>
      <c r="Q40" s="27">
        <v>0</v>
      </c>
      <c r="R40" s="27"/>
      <c r="S40" s="27"/>
      <c r="T40">
        <v>20</v>
      </c>
      <c r="U40" s="27">
        <v>0</v>
      </c>
      <c r="V40" s="27"/>
      <c r="W40" s="30">
        <v>1.774193548387097</v>
      </c>
      <c r="X40" s="30">
        <v>2.67741935483871</v>
      </c>
      <c r="Y40" s="30">
        <v>1.290322580645161</v>
      </c>
      <c r="Z40" s="30">
        <v>0.67741935483870963</v>
      </c>
      <c r="AA40" s="30">
        <v>0.27638190954773872</v>
      </c>
      <c r="AB40" s="30">
        <v>0.41708542713567842</v>
      </c>
      <c r="AC40" s="30">
        <v>0.20100502512562821</v>
      </c>
      <c r="AD40" s="30">
        <v>0.1055276381909548</v>
      </c>
      <c r="AE40" s="27">
        <v>0.82</v>
      </c>
      <c r="AF40" s="27">
        <v>3.44</v>
      </c>
      <c r="AG40" s="27">
        <v>2.62</v>
      </c>
      <c r="AH40" s="27">
        <v>2.7520967741935478</v>
      </c>
    </row>
    <row r="41" spans="1:34" x14ac:dyDescent="0.3">
      <c r="A41" s="2" t="s">
        <v>33</v>
      </c>
      <c r="B41" s="15" t="s">
        <v>910</v>
      </c>
      <c r="E41" s="2">
        <v>3.06</v>
      </c>
      <c r="F41" s="11">
        <v>-1</v>
      </c>
      <c r="G41">
        <v>-1</v>
      </c>
      <c r="I41">
        <v>2.7669354838709679</v>
      </c>
      <c r="J41">
        <v>6.1375918448387097</v>
      </c>
      <c r="L41" s="27">
        <v>0</v>
      </c>
      <c r="M41" s="2" t="s">
        <v>474</v>
      </c>
      <c r="N41" s="2" t="s">
        <v>474</v>
      </c>
      <c r="O41" s="2" t="s">
        <v>474</v>
      </c>
      <c r="Q41" s="27">
        <v>0</v>
      </c>
      <c r="R41" s="27"/>
      <c r="S41" s="27"/>
      <c r="T41">
        <v>20</v>
      </c>
      <c r="U41" s="27">
        <v>0</v>
      </c>
      <c r="V41" s="27"/>
      <c r="W41" s="30">
        <v>1.774193548387097</v>
      </c>
      <c r="X41" s="30">
        <v>2.725806451612903</v>
      </c>
      <c r="Y41" s="30">
        <v>1.435483870967742</v>
      </c>
      <c r="Z41" s="30">
        <v>0.90322580645161288</v>
      </c>
      <c r="AA41" s="30">
        <v>0.25943396226415089</v>
      </c>
      <c r="AB41" s="30">
        <v>0.3985849056603773</v>
      </c>
      <c r="AC41" s="30">
        <v>0.2099056603773585</v>
      </c>
      <c r="AD41" s="30">
        <v>0.13207547169811321</v>
      </c>
      <c r="AE41" s="27">
        <v>0.82</v>
      </c>
      <c r="AF41" s="27">
        <v>3.44</v>
      </c>
      <c r="AG41" s="27">
        <v>2.62</v>
      </c>
      <c r="AH41" s="27">
        <v>2.7669354838709679</v>
      </c>
    </row>
    <row r="42" spans="1:34" x14ac:dyDescent="0.3">
      <c r="A42" s="2" t="s">
        <v>34</v>
      </c>
      <c r="B42" s="15" t="s">
        <v>735</v>
      </c>
      <c r="E42" s="2">
        <v>3.31</v>
      </c>
      <c r="F42" s="11" t="s">
        <v>566</v>
      </c>
      <c r="G42" t="s">
        <v>647</v>
      </c>
      <c r="I42">
        <v>2.500833333333333</v>
      </c>
      <c r="J42">
        <v>5.6917605187500007</v>
      </c>
      <c r="L42" s="27">
        <v>1</v>
      </c>
      <c r="M42" s="2">
        <v>3.9</v>
      </c>
      <c r="N42" s="2">
        <v>3.9</v>
      </c>
      <c r="O42" s="2">
        <v>29.65</v>
      </c>
      <c r="P42" s="2" t="s">
        <v>450</v>
      </c>
      <c r="Q42" s="27">
        <v>3.9086759899999999</v>
      </c>
      <c r="R42" s="27">
        <v>3.908676100000001</v>
      </c>
      <c r="S42" s="27">
        <v>10.552604730000001</v>
      </c>
      <c r="T42">
        <v>14</v>
      </c>
      <c r="U42" s="27">
        <v>155.59136328639269</v>
      </c>
      <c r="V42" s="27">
        <v>8.9979287437893268E-2</v>
      </c>
      <c r="W42" s="30">
        <v>2</v>
      </c>
      <c r="X42" s="30">
        <v>2.333333333333333</v>
      </c>
      <c r="Y42" s="30">
        <v>0.33333333333333331</v>
      </c>
      <c r="Z42" s="30">
        <v>0</v>
      </c>
      <c r="AA42" s="30">
        <v>0.42857142857142849</v>
      </c>
      <c r="AB42" s="30">
        <v>0.5</v>
      </c>
      <c r="AC42" s="30">
        <v>7.1428571428571425E-2</v>
      </c>
      <c r="AD42" s="30">
        <v>0</v>
      </c>
      <c r="AE42" s="27">
        <v>0.95</v>
      </c>
      <c r="AF42" s="27">
        <v>3.44</v>
      </c>
      <c r="AG42" s="27">
        <v>2.4900000000000002</v>
      </c>
      <c r="AH42" s="27">
        <v>2.500833333333333</v>
      </c>
    </row>
    <row r="43" spans="1:34" x14ac:dyDescent="0.3">
      <c r="A43" s="2" t="s">
        <v>35</v>
      </c>
      <c r="B43" s="15" t="s">
        <v>736</v>
      </c>
      <c r="E43" s="2">
        <v>2.98</v>
      </c>
      <c r="F43" s="11" t="s">
        <v>567</v>
      </c>
      <c r="G43" t="s">
        <v>648</v>
      </c>
      <c r="I43">
        <v>2.8380000000000001</v>
      </c>
      <c r="J43">
        <v>5.9914547000000002</v>
      </c>
      <c r="L43" s="27">
        <v>1</v>
      </c>
      <c r="M43" s="2" t="s">
        <v>474</v>
      </c>
      <c r="N43" s="2" t="s">
        <v>474</v>
      </c>
      <c r="O43" s="2" t="s">
        <v>474</v>
      </c>
      <c r="P43" s="2" t="s">
        <v>450</v>
      </c>
      <c r="Q43" s="27">
        <v>3.969049</v>
      </c>
      <c r="R43" s="27">
        <v>3.969049</v>
      </c>
      <c r="S43" s="27">
        <v>3.969049</v>
      </c>
      <c r="T43">
        <v>6</v>
      </c>
      <c r="U43" s="27">
        <v>62.525817922855822</v>
      </c>
      <c r="V43" s="27">
        <v>9.5960360045234158E-2</v>
      </c>
      <c r="W43" s="30">
        <v>2</v>
      </c>
      <c r="X43" s="30">
        <v>2.8</v>
      </c>
      <c r="Y43" s="30">
        <v>2.4</v>
      </c>
      <c r="Z43" s="30">
        <v>2.8</v>
      </c>
      <c r="AA43" s="30">
        <v>0.2</v>
      </c>
      <c r="AB43" s="30">
        <v>0.28000000000000003</v>
      </c>
      <c r="AC43" s="30">
        <v>0.24</v>
      </c>
      <c r="AD43" s="30">
        <v>0.28000000000000003</v>
      </c>
      <c r="AE43" s="27">
        <v>1.54</v>
      </c>
      <c r="AF43" s="27">
        <v>3.44</v>
      </c>
      <c r="AG43" s="27">
        <v>1.9</v>
      </c>
      <c r="AH43" s="27">
        <v>2.8380000000000001</v>
      </c>
    </row>
    <row r="44" spans="1:34" x14ac:dyDescent="0.3">
      <c r="A44" s="2" t="s">
        <v>37</v>
      </c>
      <c r="B44" s="15" t="s">
        <v>737</v>
      </c>
      <c r="E44" s="2">
        <v>4.04</v>
      </c>
      <c r="F44" s="11" t="s">
        <v>568</v>
      </c>
      <c r="G44" t="s">
        <v>649</v>
      </c>
      <c r="I44">
        <v>2.614583333333333</v>
      </c>
      <c r="J44">
        <v>5.9505645781250003</v>
      </c>
      <c r="L44" s="27">
        <v>1</v>
      </c>
      <c r="Q44" s="27">
        <v>5.7458564399999998</v>
      </c>
      <c r="R44" s="27">
        <v>5.7458564399999998</v>
      </c>
      <c r="S44" s="27">
        <v>11.67169612</v>
      </c>
      <c r="T44">
        <v>30</v>
      </c>
      <c r="U44" s="27">
        <v>333.30247418302179</v>
      </c>
      <c r="V44" s="27">
        <v>9.0008332742008132E-2</v>
      </c>
      <c r="W44" s="30">
        <v>1.833333333333333</v>
      </c>
      <c r="X44" s="30">
        <v>2.5</v>
      </c>
      <c r="Y44" s="30">
        <v>0.66666666666666663</v>
      </c>
      <c r="Z44" s="30">
        <v>0</v>
      </c>
      <c r="AA44" s="30">
        <v>0.36666666666666659</v>
      </c>
      <c r="AB44" s="30">
        <v>0.5</v>
      </c>
      <c r="AC44" s="30">
        <v>0.1333333333333333</v>
      </c>
      <c r="AD44" s="30">
        <v>0</v>
      </c>
      <c r="AE44" s="27">
        <v>0.95</v>
      </c>
      <c r="AF44" s="27">
        <v>3.44</v>
      </c>
      <c r="AG44" s="27">
        <v>2.4900000000000002</v>
      </c>
      <c r="AH44" s="27">
        <v>2.614583333333333</v>
      </c>
    </row>
    <row r="45" spans="1:34" x14ac:dyDescent="0.3">
      <c r="A45" s="2" t="s">
        <v>38</v>
      </c>
      <c r="B45" s="15" t="s">
        <v>738</v>
      </c>
      <c r="E45" s="2">
        <v>3.91</v>
      </c>
      <c r="F45" s="11" t="s">
        <v>569</v>
      </c>
      <c r="G45" t="s">
        <v>650</v>
      </c>
      <c r="I45">
        <v>2.6020833333333329</v>
      </c>
      <c r="J45">
        <v>5.9098726145833336</v>
      </c>
      <c r="L45" s="27">
        <v>1</v>
      </c>
      <c r="Q45" s="27">
        <v>5.8532381300000003</v>
      </c>
      <c r="R45" s="27">
        <v>5.8532371599999999</v>
      </c>
      <c r="S45" s="27">
        <v>11.912811489999999</v>
      </c>
      <c r="T45">
        <v>30</v>
      </c>
      <c r="U45" s="27">
        <v>353.45760058531442</v>
      </c>
      <c r="V45" s="27">
        <v>8.487580957467307E-2</v>
      </c>
      <c r="W45" s="30">
        <v>1.833333333333333</v>
      </c>
      <c r="X45" s="30">
        <v>2.5</v>
      </c>
      <c r="Y45" s="30">
        <v>0.66666666666666663</v>
      </c>
      <c r="Z45" s="30">
        <v>0</v>
      </c>
      <c r="AA45" s="30">
        <v>0.36666666666666659</v>
      </c>
      <c r="AB45" s="30">
        <v>0.5</v>
      </c>
      <c r="AC45" s="30">
        <v>0.1333333333333333</v>
      </c>
      <c r="AD45" s="30">
        <v>0</v>
      </c>
      <c r="AE45" s="27">
        <v>0.89</v>
      </c>
      <c r="AF45" s="27">
        <v>3.44</v>
      </c>
      <c r="AG45" s="27">
        <v>2.5499999999999998</v>
      </c>
      <c r="AH45" s="27">
        <v>2.6020833333333329</v>
      </c>
    </row>
    <row r="46" spans="1:34" x14ac:dyDescent="0.3">
      <c r="A46" s="2" t="s">
        <v>39</v>
      </c>
      <c r="B46" s="15" t="s">
        <v>739</v>
      </c>
      <c r="E46" s="2">
        <v>3.79</v>
      </c>
      <c r="F46" s="11">
        <v>-1</v>
      </c>
      <c r="G46">
        <v>-1</v>
      </c>
      <c r="I46">
        <v>2.6316666666666668</v>
      </c>
      <c r="J46">
        <v>5.9266157452083332</v>
      </c>
      <c r="L46" s="27">
        <v>0</v>
      </c>
      <c r="Q46" s="27">
        <v>0</v>
      </c>
      <c r="R46" s="27"/>
      <c r="S46" s="27"/>
      <c r="T46">
        <v>30</v>
      </c>
      <c r="U46" s="27">
        <v>0</v>
      </c>
      <c r="V46" s="27"/>
      <c r="W46" s="30">
        <v>2</v>
      </c>
      <c r="X46" s="30">
        <v>2.5</v>
      </c>
      <c r="Y46" s="30">
        <v>0.5</v>
      </c>
      <c r="Z46" s="30">
        <v>0</v>
      </c>
      <c r="AA46" s="30">
        <v>0.4</v>
      </c>
      <c r="AB46" s="30">
        <v>0.5</v>
      </c>
      <c r="AC46" s="30">
        <v>0.1</v>
      </c>
      <c r="AD46" s="30">
        <v>0</v>
      </c>
      <c r="AE46" s="27">
        <v>1</v>
      </c>
      <c r="AF46" s="27">
        <v>3.44</v>
      </c>
      <c r="AG46" s="27">
        <v>2.44</v>
      </c>
      <c r="AH46" s="27">
        <v>2.6316666666666659</v>
      </c>
    </row>
    <row r="47" spans="1:34" x14ac:dyDescent="0.3">
      <c r="A47" s="2" t="s">
        <v>40</v>
      </c>
      <c r="B47" s="15" t="s">
        <v>740</v>
      </c>
      <c r="E47" s="2">
        <v>3.85</v>
      </c>
      <c r="F47" s="11" t="s">
        <v>570</v>
      </c>
      <c r="G47" t="s">
        <v>651</v>
      </c>
      <c r="I47">
        <v>2.6270833333333332</v>
      </c>
      <c r="J47">
        <v>5.9103362479166668</v>
      </c>
      <c r="L47" s="27">
        <v>2</v>
      </c>
      <c r="Q47" s="27">
        <v>5.6269875200000001</v>
      </c>
      <c r="R47" s="27">
        <v>5.6269875200000001</v>
      </c>
      <c r="S47" s="27">
        <v>22.749475</v>
      </c>
      <c r="T47">
        <v>30</v>
      </c>
      <c r="U47" s="27">
        <v>623.81230762201892</v>
      </c>
      <c r="V47" s="27">
        <v>9.6182776881592519E-2</v>
      </c>
      <c r="W47" s="30">
        <v>2</v>
      </c>
      <c r="X47" s="30">
        <v>2.5</v>
      </c>
      <c r="Y47" s="30">
        <v>0.5</v>
      </c>
      <c r="Z47" s="30">
        <v>0</v>
      </c>
      <c r="AA47" s="30">
        <v>0.4</v>
      </c>
      <c r="AB47" s="30">
        <v>0.5</v>
      </c>
      <c r="AC47" s="30">
        <v>0.1</v>
      </c>
      <c r="AD47" s="30">
        <v>0</v>
      </c>
      <c r="AE47" s="27">
        <v>0.89</v>
      </c>
      <c r="AF47" s="27">
        <v>3.44</v>
      </c>
      <c r="AG47" s="27">
        <v>2.5499999999999998</v>
      </c>
      <c r="AH47" s="27">
        <v>2.6270833333333332</v>
      </c>
    </row>
    <row r="48" spans="1:34" x14ac:dyDescent="0.3">
      <c r="A48" s="2" t="s">
        <v>41</v>
      </c>
      <c r="B48" s="15" t="s">
        <v>741</v>
      </c>
      <c r="E48" s="2">
        <v>3.95</v>
      </c>
      <c r="F48" s="11" t="s">
        <v>571</v>
      </c>
      <c r="G48" t="s">
        <v>652</v>
      </c>
      <c r="I48">
        <v>2.6473684210526311</v>
      </c>
      <c r="J48">
        <v>5.9525974578947363</v>
      </c>
      <c r="L48" s="27">
        <v>1</v>
      </c>
      <c r="Q48" s="27">
        <v>9.3662349099999993</v>
      </c>
      <c r="R48" s="27">
        <v>9.3662349099999993</v>
      </c>
      <c r="S48" s="27">
        <v>9.3662351000000008</v>
      </c>
      <c r="T48">
        <v>24</v>
      </c>
      <c r="U48" s="27">
        <v>238.908881754341</v>
      </c>
      <c r="V48" s="27">
        <v>0.10045670895014321</v>
      </c>
      <c r="W48" s="30">
        <v>2</v>
      </c>
      <c r="X48" s="30">
        <v>2.5263157894736841</v>
      </c>
      <c r="Y48" s="30">
        <v>0.52631578947368418</v>
      </c>
      <c r="Z48" s="30">
        <v>0</v>
      </c>
      <c r="AA48" s="30">
        <v>0.39583333333333343</v>
      </c>
      <c r="AB48" s="30">
        <v>0.5</v>
      </c>
      <c r="AC48" s="30">
        <v>0.1041666666666667</v>
      </c>
      <c r="AD48" s="30">
        <v>0</v>
      </c>
      <c r="AE48" s="27">
        <v>1.1000000000000001</v>
      </c>
      <c r="AF48" s="27">
        <v>3.44</v>
      </c>
      <c r="AG48" s="27">
        <v>2.34</v>
      </c>
      <c r="AH48" s="27">
        <v>2.647368421052632</v>
      </c>
    </row>
    <row r="49" spans="1:34" x14ac:dyDescent="0.3">
      <c r="A49" s="2" t="s">
        <v>39</v>
      </c>
      <c r="B49" s="15" t="s">
        <v>739</v>
      </c>
      <c r="E49" s="2">
        <v>3.79</v>
      </c>
      <c r="F49" s="11">
        <v>-1</v>
      </c>
      <c r="G49">
        <v>-1</v>
      </c>
      <c r="I49">
        <v>2.6316666666666668</v>
      </c>
      <c r="J49">
        <v>5.9266157452083332</v>
      </c>
      <c r="L49" s="27">
        <v>0</v>
      </c>
      <c r="Q49" s="27">
        <v>0</v>
      </c>
      <c r="R49" s="27"/>
      <c r="S49" s="27"/>
      <c r="T49">
        <v>30</v>
      </c>
      <c r="U49" s="27">
        <v>0</v>
      </c>
      <c r="V49" s="27"/>
      <c r="W49" s="30">
        <v>2</v>
      </c>
      <c r="X49" s="30">
        <v>2.5</v>
      </c>
      <c r="Y49" s="30">
        <v>0.5</v>
      </c>
      <c r="Z49" s="30">
        <v>0</v>
      </c>
      <c r="AA49" s="30">
        <v>0.4</v>
      </c>
      <c r="AB49" s="30">
        <v>0.5</v>
      </c>
      <c r="AC49" s="30">
        <v>0.1</v>
      </c>
      <c r="AD49" s="30">
        <v>0</v>
      </c>
      <c r="AE49" s="27">
        <v>1</v>
      </c>
      <c r="AF49" s="27">
        <v>3.44</v>
      </c>
      <c r="AG49" s="27">
        <v>2.44</v>
      </c>
      <c r="AH49" s="27">
        <v>2.6316666666666659</v>
      </c>
    </row>
    <row r="50" spans="1:34" x14ac:dyDescent="0.3">
      <c r="A50" s="2" t="s">
        <v>42</v>
      </c>
      <c r="B50" s="15" t="s">
        <v>742</v>
      </c>
      <c r="E50" s="2">
        <v>3.82</v>
      </c>
      <c r="F50" s="11">
        <v>-1</v>
      </c>
      <c r="G50">
        <v>-1</v>
      </c>
      <c r="I50">
        <v>2.6295833333333332</v>
      </c>
      <c r="J50">
        <v>5.9184746406250008</v>
      </c>
      <c r="L50" s="27">
        <v>0</v>
      </c>
      <c r="Q50" s="27">
        <v>0</v>
      </c>
      <c r="R50" s="27"/>
      <c r="S50" s="27"/>
      <c r="T50">
        <v>30</v>
      </c>
      <c r="U50" s="27">
        <v>0</v>
      </c>
      <c r="V50" s="27"/>
      <c r="W50" s="30">
        <v>2</v>
      </c>
      <c r="X50" s="30">
        <v>2.5</v>
      </c>
      <c r="Y50" s="30">
        <v>0.5</v>
      </c>
      <c r="Z50" s="30">
        <v>0</v>
      </c>
      <c r="AA50" s="30">
        <v>0.4</v>
      </c>
      <c r="AB50" s="30">
        <v>0.5</v>
      </c>
      <c r="AC50" s="30">
        <v>0.1</v>
      </c>
      <c r="AD50" s="30">
        <v>0</v>
      </c>
      <c r="AE50" s="27">
        <v>0.95</v>
      </c>
      <c r="AF50" s="27">
        <v>3.44</v>
      </c>
      <c r="AG50" s="27">
        <v>2.4900000000000002</v>
      </c>
      <c r="AH50" s="27">
        <v>2.6295833333333332</v>
      </c>
    </row>
    <row r="51" spans="1:34" x14ac:dyDescent="0.3">
      <c r="A51" s="2" t="s">
        <v>40</v>
      </c>
      <c r="B51" s="15" t="s">
        <v>740</v>
      </c>
      <c r="E51" s="2">
        <v>3.85</v>
      </c>
      <c r="F51" s="11" t="s">
        <v>570</v>
      </c>
      <c r="G51" t="s">
        <v>651</v>
      </c>
      <c r="I51">
        <v>2.6270833333333332</v>
      </c>
      <c r="J51">
        <v>5.9103362479166668</v>
      </c>
      <c r="L51" s="27">
        <v>2</v>
      </c>
      <c r="Q51" s="27">
        <v>5.6269875200000001</v>
      </c>
      <c r="R51" s="27">
        <v>5.6269875200000001</v>
      </c>
      <c r="S51" s="27">
        <v>22.749475</v>
      </c>
      <c r="T51">
        <v>30</v>
      </c>
      <c r="U51" s="27">
        <v>623.81230762201892</v>
      </c>
      <c r="V51" s="27">
        <v>9.6182776881592519E-2</v>
      </c>
      <c r="W51" s="30">
        <v>2</v>
      </c>
      <c r="X51" s="30">
        <v>2.5</v>
      </c>
      <c r="Y51" s="30">
        <v>0.5</v>
      </c>
      <c r="Z51" s="30">
        <v>0</v>
      </c>
      <c r="AA51" s="30">
        <v>0.4</v>
      </c>
      <c r="AB51" s="30">
        <v>0.5</v>
      </c>
      <c r="AC51" s="30">
        <v>0.1</v>
      </c>
      <c r="AD51" s="30">
        <v>0</v>
      </c>
      <c r="AE51" s="27">
        <v>0.89</v>
      </c>
      <c r="AF51" s="27">
        <v>3.44</v>
      </c>
      <c r="AG51" s="27">
        <v>2.5499999999999998</v>
      </c>
      <c r="AH51" s="27">
        <v>2.6270833333333332</v>
      </c>
    </row>
    <row r="52" spans="1:34" x14ac:dyDescent="0.3">
      <c r="A52" s="2" t="s">
        <v>43</v>
      </c>
      <c r="B52" s="15" t="s">
        <v>743</v>
      </c>
      <c r="E52" s="2">
        <v>4.07</v>
      </c>
      <c r="F52" s="11" t="s">
        <v>572</v>
      </c>
      <c r="G52">
        <v>-1</v>
      </c>
      <c r="I52">
        <v>2.623684210526315</v>
      </c>
      <c r="J52">
        <v>5.9521582263157891</v>
      </c>
      <c r="L52" s="27">
        <v>1</v>
      </c>
      <c r="Q52" s="27">
        <v>9.9321903099999993</v>
      </c>
      <c r="R52" s="27">
        <v>9.9321903099999993</v>
      </c>
      <c r="S52" s="27">
        <v>9.9321899499999997</v>
      </c>
      <c r="T52">
        <v>24</v>
      </c>
      <c r="U52" s="27">
        <v>275.17611786249188</v>
      </c>
      <c r="V52" s="27">
        <v>8.7216871094871057E-2</v>
      </c>
      <c r="W52" s="30">
        <v>1.8421052631578949</v>
      </c>
      <c r="X52" s="30">
        <v>2.5263157894736841</v>
      </c>
      <c r="Y52" s="30">
        <v>0.68421052631578949</v>
      </c>
      <c r="Z52" s="30">
        <v>0</v>
      </c>
      <c r="AA52" s="30">
        <v>0.36458333333333343</v>
      </c>
      <c r="AB52" s="30">
        <v>0.5</v>
      </c>
      <c r="AC52" s="30">
        <v>0.13541666666666671</v>
      </c>
      <c r="AD52" s="30">
        <v>0</v>
      </c>
      <c r="AE52" s="27">
        <v>0.89</v>
      </c>
      <c r="AF52" s="27">
        <v>3.44</v>
      </c>
      <c r="AG52" s="27">
        <v>2.5499999999999998</v>
      </c>
      <c r="AH52" s="27">
        <v>2.6236842105263158</v>
      </c>
    </row>
    <row r="53" spans="1:34" x14ac:dyDescent="0.3">
      <c r="A53" s="2" t="s">
        <v>37</v>
      </c>
      <c r="B53" s="15" t="s">
        <v>737</v>
      </c>
      <c r="E53" s="2">
        <v>4.04</v>
      </c>
      <c r="F53" s="11" t="s">
        <v>568</v>
      </c>
      <c r="G53" t="s">
        <v>649</v>
      </c>
      <c r="I53">
        <v>2.614583333333333</v>
      </c>
      <c r="J53">
        <v>5.9505645781250003</v>
      </c>
      <c r="L53" s="27">
        <v>1</v>
      </c>
      <c r="Q53" s="27">
        <v>5.7458564399999998</v>
      </c>
      <c r="R53" s="27">
        <v>5.7458564399999998</v>
      </c>
      <c r="S53" s="27">
        <v>11.67169612</v>
      </c>
      <c r="T53">
        <v>30</v>
      </c>
      <c r="U53" s="27">
        <v>333.30247418302179</v>
      </c>
      <c r="V53" s="27">
        <v>9.0008332742008132E-2</v>
      </c>
      <c r="W53" s="30">
        <v>1.833333333333333</v>
      </c>
      <c r="X53" s="30">
        <v>2.5</v>
      </c>
      <c r="Y53" s="30">
        <v>0.66666666666666663</v>
      </c>
      <c r="Z53" s="30">
        <v>0</v>
      </c>
      <c r="AA53" s="30">
        <v>0.36666666666666659</v>
      </c>
      <c r="AB53" s="30">
        <v>0.5</v>
      </c>
      <c r="AC53" s="30">
        <v>0.1333333333333333</v>
      </c>
      <c r="AD53" s="30">
        <v>0</v>
      </c>
      <c r="AE53" s="27">
        <v>0.95</v>
      </c>
      <c r="AF53" s="27">
        <v>3.44</v>
      </c>
      <c r="AG53" s="27">
        <v>2.4900000000000002</v>
      </c>
      <c r="AH53" s="27">
        <v>2.614583333333333</v>
      </c>
    </row>
    <row r="54" spans="1:34" x14ac:dyDescent="0.3">
      <c r="A54" s="2" t="s">
        <v>38</v>
      </c>
      <c r="B54" s="15" t="s">
        <v>738</v>
      </c>
      <c r="E54" s="2">
        <v>3.87</v>
      </c>
      <c r="F54" s="11" t="s">
        <v>569</v>
      </c>
      <c r="G54" t="s">
        <v>650</v>
      </c>
      <c r="I54">
        <v>2.6020833333333329</v>
      </c>
      <c r="J54">
        <v>5.9098726145833336</v>
      </c>
      <c r="L54" s="27">
        <v>1</v>
      </c>
      <c r="Q54" s="27">
        <v>5.8532381300000003</v>
      </c>
      <c r="R54" s="27">
        <v>5.8532371599999999</v>
      </c>
      <c r="S54" s="27">
        <v>11.912811489999999</v>
      </c>
      <c r="T54">
        <v>30</v>
      </c>
      <c r="U54" s="27">
        <v>353.45760058531442</v>
      </c>
      <c r="V54" s="27">
        <v>8.487580957467307E-2</v>
      </c>
      <c r="W54" s="30">
        <v>1.833333333333333</v>
      </c>
      <c r="X54" s="30">
        <v>2.5</v>
      </c>
      <c r="Y54" s="30">
        <v>0.66666666666666663</v>
      </c>
      <c r="Z54" s="30">
        <v>0</v>
      </c>
      <c r="AA54" s="30">
        <v>0.36666666666666659</v>
      </c>
      <c r="AB54" s="30">
        <v>0.5</v>
      </c>
      <c r="AC54" s="30">
        <v>0.1333333333333333</v>
      </c>
      <c r="AD54" s="30">
        <v>0</v>
      </c>
      <c r="AE54" s="27">
        <v>0.89</v>
      </c>
      <c r="AF54" s="27">
        <v>3.44</v>
      </c>
      <c r="AG54" s="27">
        <v>2.5499999999999998</v>
      </c>
      <c r="AH54" s="27">
        <v>2.6020833333333329</v>
      </c>
    </row>
    <row r="55" spans="1:34" x14ac:dyDescent="0.3">
      <c r="A55" s="2" t="s">
        <v>44</v>
      </c>
      <c r="B55" s="15" t="s">
        <v>744</v>
      </c>
      <c r="E55" s="2">
        <v>3.4</v>
      </c>
      <c r="F55" s="11" t="s">
        <v>573</v>
      </c>
      <c r="G55">
        <v>-1</v>
      </c>
      <c r="I55">
        <v>2.521176470588236</v>
      </c>
      <c r="J55">
        <v>5.6898745917647062</v>
      </c>
      <c r="L55" s="27">
        <v>1</v>
      </c>
      <c r="Q55" s="27">
        <v>15.28115725</v>
      </c>
      <c r="R55" s="27">
        <v>15.28115725</v>
      </c>
      <c r="S55" s="27">
        <v>15.28115725</v>
      </c>
      <c r="T55">
        <v>20</v>
      </c>
      <c r="U55" s="27">
        <v>229.90248606119221</v>
      </c>
      <c r="V55" s="27">
        <v>8.6993404650164072E-2</v>
      </c>
      <c r="W55" s="30">
        <v>1.882352941176471</v>
      </c>
      <c r="X55" s="30">
        <v>2.3529411764705879</v>
      </c>
      <c r="Y55" s="30">
        <v>0.47058823529411759</v>
      </c>
      <c r="Z55" s="30">
        <v>0</v>
      </c>
      <c r="AA55" s="30">
        <v>0.4</v>
      </c>
      <c r="AB55" s="30">
        <v>0.5</v>
      </c>
      <c r="AC55" s="30">
        <v>9.9999999999999992E-2</v>
      </c>
      <c r="AD55" s="30">
        <v>0</v>
      </c>
      <c r="AE55" s="27">
        <v>0.82</v>
      </c>
      <c r="AF55" s="27">
        <v>3.44</v>
      </c>
      <c r="AG55" s="27">
        <v>2.62</v>
      </c>
      <c r="AH55" s="27">
        <v>2.5211764705882351</v>
      </c>
    </row>
    <row r="56" spans="1:34" x14ac:dyDescent="0.3">
      <c r="A56" s="2" t="s">
        <v>34</v>
      </c>
      <c r="B56" s="15" t="s">
        <v>735</v>
      </c>
      <c r="E56" s="2">
        <v>3.2</v>
      </c>
      <c r="F56" s="11" t="s">
        <v>566</v>
      </c>
      <c r="G56" t="s">
        <v>647</v>
      </c>
      <c r="I56">
        <v>2.500833333333333</v>
      </c>
      <c r="J56">
        <v>5.6917605187500007</v>
      </c>
      <c r="L56" s="27">
        <v>1</v>
      </c>
      <c r="Q56" s="27">
        <v>3.9086759899999999</v>
      </c>
      <c r="R56" s="27">
        <v>3.908676100000001</v>
      </c>
      <c r="S56" s="27">
        <v>10.552604730000001</v>
      </c>
      <c r="T56">
        <v>14</v>
      </c>
      <c r="U56" s="27">
        <v>155.59136328639269</v>
      </c>
      <c r="V56" s="27">
        <v>8.9979287437893268E-2</v>
      </c>
      <c r="W56" s="30">
        <v>2</v>
      </c>
      <c r="X56" s="30">
        <v>2.333333333333333</v>
      </c>
      <c r="Y56" s="30">
        <v>0.33333333333333331</v>
      </c>
      <c r="Z56" s="30">
        <v>0</v>
      </c>
      <c r="AA56" s="30">
        <v>0.42857142857142849</v>
      </c>
      <c r="AB56" s="30">
        <v>0.5</v>
      </c>
      <c r="AC56" s="30">
        <v>7.1428571428571425E-2</v>
      </c>
      <c r="AD56" s="30">
        <v>0</v>
      </c>
      <c r="AE56" s="27">
        <v>0.95</v>
      </c>
      <c r="AF56" s="27">
        <v>3.44</v>
      </c>
      <c r="AG56" s="27">
        <v>2.4900000000000002</v>
      </c>
      <c r="AH56" s="27">
        <v>2.500833333333333</v>
      </c>
    </row>
    <row r="57" spans="1:34" x14ac:dyDescent="0.3">
      <c r="A57" s="2" t="s">
        <v>45</v>
      </c>
      <c r="B57" s="15" t="s">
        <v>745</v>
      </c>
      <c r="E57" s="2">
        <v>3.3</v>
      </c>
      <c r="F57" s="11" t="s">
        <v>574</v>
      </c>
      <c r="G57">
        <v>-1</v>
      </c>
      <c r="I57">
        <v>2.5188235294117649</v>
      </c>
      <c r="J57">
        <v>5.720303876470588</v>
      </c>
      <c r="L57" s="27">
        <v>1</v>
      </c>
      <c r="Q57" s="27">
        <v>3.91068857</v>
      </c>
      <c r="R57" s="27">
        <v>3.9106874500000002</v>
      </c>
      <c r="S57" s="27">
        <v>14.360376649999999</v>
      </c>
      <c r="T57">
        <v>20</v>
      </c>
      <c r="U57" s="27">
        <v>215.5098899352688</v>
      </c>
      <c r="V57" s="27">
        <v>9.2803165580972902E-2</v>
      </c>
      <c r="W57" s="30">
        <v>2</v>
      </c>
      <c r="X57" s="30">
        <v>2.3529411764705879</v>
      </c>
      <c r="Y57" s="30">
        <v>0.35294117647058831</v>
      </c>
      <c r="Z57" s="30">
        <v>0</v>
      </c>
      <c r="AA57" s="30">
        <v>0.42499999999999999</v>
      </c>
      <c r="AB57" s="30">
        <v>0.5</v>
      </c>
      <c r="AC57" s="30">
        <v>7.4999999999999997E-2</v>
      </c>
      <c r="AD57" s="30">
        <v>0</v>
      </c>
      <c r="AE57" s="27">
        <v>0.95</v>
      </c>
      <c r="AF57" s="27">
        <v>3.44</v>
      </c>
      <c r="AG57" s="27">
        <v>2.4900000000000002</v>
      </c>
      <c r="AH57" s="27">
        <v>2.518823529411764</v>
      </c>
    </row>
    <row r="58" spans="1:34" x14ac:dyDescent="0.3">
      <c r="A58" s="2" t="s">
        <v>46</v>
      </c>
      <c r="B58" s="15" t="s">
        <v>746</v>
      </c>
      <c r="E58" s="2">
        <v>3.8</v>
      </c>
      <c r="F58" s="11" t="s">
        <v>575</v>
      </c>
      <c r="G58" t="s">
        <v>653</v>
      </c>
      <c r="I58">
        <v>2.669090909090909</v>
      </c>
      <c r="J58">
        <v>5.9831974772727277</v>
      </c>
      <c r="L58" s="27">
        <v>2</v>
      </c>
      <c r="Q58" s="27">
        <v>7.41544296</v>
      </c>
      <c r="R58" s="27">
        <v>7.4154429599999991</v>
      </c>
      <c r="S58" s="27">
        <v>7.41544296</v>
      </c>
      <c r="T58">
        <v>14</v>
      </c>
      <c r="U58" s="27">
        <v>288.33429290182369</v>
      </c>
      <c r="V58" s="27">
        <v>9.7109503410799117E-2</v>
      </c>
      <c r="W58" s="30">
        <v>2</v>
      </c>
      <c r="X58" s="30">
        <v>2.545454545454545</v>
      </c>
      <c r="Y58" s="30">
        <v>0.54545454545454541</v>
      </c>
      <c r="Z58" s="30">
        <v>0</v>
      </c>
      <c r="AA58" s="30">
        <v>0.39285714285714279</v>
      </c>
      <c r="AB58" s="30">
        <v>0.5</v>
      </c>
      <c r="AC58" s="30">
        <v>0.1071428571428571</v>
      </c>
      <c r="AD58" s="30">
        <v>0</v>
      </c>
      <c r="AE58" s="27">
        <v>1.1000000000000001</v>
      </c>
      <c r="AF58" s="27">
        <v>3.44</v>
      </c>
      <c r="AG58" s="27">
        <v>2.34</v>
      </c>
      <c r="AH58" s="27">
        <v>2.669090909090909</v>
      </c>
    </row>
    <row r="59" spans="1:34" x14ac:dyDescent="0.3">
      <c r="A59" s="2" t="s">
        <v>47</v>
      </c>
      <c r="B59" s="15" t="s">
        <v>747</v>
      </c>
      <c r="E59" s="2">
        <v>3.8</v>
      </c>
      <c r="F59" s="11">
        <v>-1</v>
      </c>
      <c r="G59">
        <v>-1</v>
      </c>
      <c r="I59">
        <v>2.6511111111111112</v>
      </c>
      <c r="J59">
        <v>5.9544359512962952</v>
      </c>
      <c r="L59" s="27">
        <v>0</v>
      </c>
      <c r="Q59" s="27">
        <v>0</v>
      </c>
      <c r="R59" s="27"/>
      <c r="S59" s="27"/>
      <c r="T59">
        <v>34</v>
      </c>
      <c r="U59" s="27">
        <v>0</v>
      </c>
      <c r="V59" s="27"/>
      <c r="W59" s="30">
        <v>2</v>
      </c>
      <c r="X59" s="30">
        <v>2.518518518518519</v>
      </c>
      <c r="Y59" s="30">
        <v>0.51851851851851849</v>
      </c>
      <c r="Z59" s="30">
        <v>0</v>
      </c>
      <c r="AA59" s="30">
        <v>0.39705882352941169</v>
      </c>
      <c r="AB59" s="30">
        <v>0.5</v>
      </c>
      <c r="AC59" s="30">
        <v>0.1029411764705882</v>
      </c>
      <c r="AD59" s="30">
        <v>0</v>
      </c>
      <c r="AE59" s="27">
        <v>1</v>
      </c>
      <c r="AF59" s="27">
        <v>3.44</v>
      </c>
      <c r="AG59" s="27">
        <v>2.44</v>
      </c>
      <c r="AH59" s="27">
        <v>2.6511111111111112</v>
      </c>
    </row>
    <row r="60" spans="1:34" x14ac:dyDescent="0.3">
      <c r="A60" s="2" t="s">
        <v>40</v>
      </c>
      <c r="B60" s="15" t="s">
        <v>740</v>
      </c>
      <c r="E60" s="2">
        <v>3.85</v>
      </c>
      <c r="F60" s="11" t="s">
        <v>570</v>
      </c>
      <c r="G60" t="s">
        <v>651</v>
      </c>
      <c r="I60">
        <v>2.6270833333333332</v>
      </c>
      <c r="J60">
        <v>5.9103362479166668</v>
      </c>
      <c r="L60" s="27">
        <v>2</v>
      </c>
      <c r="Q60" s="27">
        <v>5.6269875200000001</v>
      </c>
      <c r="R60" s="27">
        <v>5.6269875200000001</v>
      </c>
      <c r="S60" s="27">
        <v>22.749475</v>
      </c>
      <c r="T60">
        <v>30</v>
      </c>
      <c r="U60" s="27">
        <v>623.81230762201892</v>
      </c>
      <c r="V60" s="27">
        <v>9.6182776881592519E-2</v>
      </c>
      <c r="W60" s="30">
        <v>2</v>
      </c>
      <c r="X60" s="30">
        <v>2.5</v>
      </c>
      <c r="Y60" s="30">
        <v>0.5</v>
      </c>
      <c r="Z60" s="30">
        <v>0</v>
      </c>
      <c r="AA60" s="30">
        <v>0.4</v>
      </c>
      <c r="AB60" s="30">
        <v>0.5</v>
      </c>
      <c r="AC60" s="30">
        <v>0.1</v>
      </c>
      <c r="AD60" s="30">
        <v>0</v>
      </c>
      <c r="AE60" s="27">
        <v>0.89</v>
      </c>
      <c r="AF60" s="27">
        <v>3.44</v>
      </c>
      <c r="AG60" s="27">
        <v>2.5499999999999998</v>
      </c>
      <c r="AH60" s="27">
        <v>2.6270833333333332</v>
      </c>
    </row>
    <row r="61" spans="1:34" x14ac:dyDescent="0.3">
      <c r="A61" s="2" t="s">
        <v>48</v>
      </c>
      <c r="B61" s="15" t="s">
        <v>748</v>
      </c>
      <c r="E61" s="2">
        <v>4.3</v>
      </c>
      <c r="F61" s="11" t="s">
        <v>576</v>
      </c>
      <c r="G61" t="s">
        <v>654</v>
      </c>
      <c r="I61">
        <v>2.6618181818181821</v>
      </c>
      <c r="J61">
        <v>6.0537295018181814</v>
      </c>
      <c r="L61" s="27">
        <v>2</v>
      </c>
      <c r="Q61" s="27">
        <v>7.4836094600000003</v>
      </c>
      <c r="R61" s="27">
        <v>7.4836094600000003</v>
      </c>
      <c r="S61" s="27">
        <v>7.4836094600000003</v>
      </c>
      <c r="T61">
        <v>14</v>
      </c>
      <c r="U61" s="27">
        <v>296.35915518228359</v>
      </c>
      <c r="V61" s="27">
        <v>9.4479956196318104E-2</v>
      </c>
      <c r="W61" s="30">
        <v>1.8181818181818179</v>
      </c>
      <c r="X61" s="30">
        <v>2.545454545454545</v>
      </c>
      <c r="Y61" s="30">
        <v>0.72727272727272729</v>
      </c>
      <c r="Z61" s="30">
        <v>0</v>
      </c>
      <c r="AA61" s="30">
        <v>0.35714285714285721</v>
      </c>
      <c r="AB61" s="30">
        <v>0.5</v>
      </c>
      <c r="AC61" s="30">
        <v>0.1428571428571429</v>
      </c>
      <c r="AD61" s="30">
        <v>0</v>
      </c>
      <c r="AE61" s="27">
        <v>1</v>
      </c>
      <c r="AF61" s="27">
        <v>3.44</v>
      </c>
      <c r="AG61" s="27">
        <v>2.44</v>
      </c>
      <c r="AH61" s="27">
        <v>2.6618181818181821</v>
      </c>
    </row>
    <row r="62" spans="1:34" x14ac:dyDescent="0.3">
      <c r="A62" s="2" t="s">
        <v>49</v>
      </c>
      <c r="B62" s="15" t="s">
        <v>749</v>
      </c>
      <c r="E62" s="2">
        <v>4</v>
      </c>
      <c r="F62" s="11" t="s">
        <v>577</v>
      </c>
      <c r="G62" t="s">
        <v>655</v>
      </c>
      <c r="I62">
        <v>2.6527272727272728</v>
      </c>
      <c r="J62">
        <v>6.0182046818181814</v>
      </c>
      <c r="L62" s="27">
        <v>8</v>
      </c>
      <c r="Q62" s="27">
        <v>5.8017180100000001</v>
      </c>
      <c r="R62" s="27">
        <v>7.9756520899999996</v>
      </c>
      <c r="S62" s="27">
        <v>27.352093400000001</v>
      </c>
      <c r="T62">
        <v>14</v>
      </c>
      <c r="U62" s="27">
        <v>1265.6493143942739</v>
      </c>
      <c r="V62" s="27">
        <v>8.8492127105210025E-2</v>
      </c>
      <c r="W62" s="30">
        <v>1.8181818181818179</v>
      </c>
      <c r="X62" s="30">
        <v>2.545454545454545</v>
      </c>
      <c r="Y62" s="30">
        <v>0.72727272727272729</v>
      </c>
      <c r="Z62" s="30">
        <v>0</v>
      </c>
      <c r="AA62" s="30">
        <v>0.35714285714285721</v>
      </c>
      <c r="AB62" s="30">
        <v>0.5</v>
      </c>
      <c r="AC62" s="30">
        <v>0.1428571428571429</v>
      </c>
      <c r="AD62" s="30">
        <v>0</v>
      </c>
      <c r="AE62" s="27">
        <v>0.95</v>
      </c>
      <c r="AF62" s="27">
        <v>3.44</v>
      </c>
      <c r="AG62" s="27">
        <v>2.4900000000000002</v>
      </c>
      <c r="AH62" s="27">
        <v>2.6527272727272719</v>
      </c>
    </row>
    <row r="63" spans="1:34" x14ac:dyDescent="0.3">
      <c r="A63" s="2" t="s">
        <v>38</v>
      </c>
      <c r="B63" s="15" t="s">
        <v>738</v>
      </c>
      <c r="E63" s="2">
        <v>3.91</v>
      </c>
      <c r="F63" s="11" t="s">
        <v>569</v>
      </c>
      <c r="G63" t="s">
        <v>650</v>
      </c>
      <c r="I63">
        <v>2.6020833333333329</v>
      </c>
      <c r="J63">
        <v>5.9098726145833336</v>
      </c>
      <c r="L63" s="27">
        <v>1</v>
      </c>
      <c r="Q63" s="27">
        <v>5.8532381300000003</v>
      </c>
      <c r="R63" s="27">
        <v>5.8532371599999999</v>
      </c>
      <c r="S63" s="27">
        <v>11.912811489999999</v>
      </c>
      <c r="T63">
        <v>30</v>
      </c>
      <c r="U63" s="27">
        <v>353.45760058531442</v>
      </c>
      <c r="V63" s="27">
        <v>8.487580957467307E-2</v>
      </c>
      <c r="W63" s="30">
        <v>1.833333333333333</v>
      </c>
      <c r="X63" s="30">
        <v>2.5</v>
      </c>
      <c r="Y63" s="30">
        <v>0.66666666666666663</v>
      </c>
      <c r="Z63" s="30">
        <v>0</v>
      </c>
      <c r="AA63" s="30">
        <v>0.36666666666666659</v>
      </c>
      <c r="AB63" s="30">
        <v>0.5</v>
      </c>
      <c r="AC63" s="30">
        <v>0.1333333333333333</v>
      </c>
      <c r="AD63" s="30">
        <v>0</v>
      </c>
      <c r="AE63" s="27">
        <v>0.89</v>
      </c>
      <c r="AF63" s="27">
        <v>3.44</v>
      </c>
      <c r="AG63" s="27">
        <v>2.5499999999999998</v>
      </c>
      <c r="AH63" s="27">
        <v>2.6020833333333329</v>
      </c>
    </row>
    <row r="64" spans="1:34" x14ac:dyDescent="0.3">
      <c r="A64" s="2" t="s">
        <v>51</v>
      </c>
      <c r="B64" s="15" t="s">
        <v>727</v>
      </c>
      <c r="E64" s="2">
        <v>5.5</v>
      </c>
      <c r="F64" s="11" t="s">
        <v>560</v>
      </c>
      <c r="G64" t="s">
        <v>641</v>
      </c>
      <c r="I64">
        <v>2.7821428571428579</v>
      </c>
      <c r="J64">
        <v>6.2021612289285706</v>
      </c>
      <c r="L64" s="27">
        <v>1</v>
      </c>
      <c r="Q64" s="27">
        <v>12.88926011</v>
      </c>
      <c r="R64" s="27">
        <v>12.88926011</v>
      </c>
      <c r="S64" s="27">
        <v>12.88926011</v>
      </c>
      <c r="T64">
        <v>18</v>
      </c>
      <c r="U64" s="27">
        <v>195.03203980213701</v>
      </c>
      <c r="V64" s="27">
        <v>9.2292528029042184E-2</v>
      </c>
      <c r="W64" s="30">
        <v>2</v>
      </c>
      <c r="X64" s="30">
        <v>3</v>
      </c>
      <c r="Y64" s="30">
        <v>1.857142857142857</v>
      </c>
      <c r="Z64" s="30">
        <v>4</v>
      </c>
      <c r="AA64" s="30">
        <v>0.18421052631578949</v>
      </c>
      <c r="AB64" s="30">
        <v>0.27631578947368418</v>
      </c>
      <c r="AC64" s="30">
        <v>0.1710526315789474</v>
      </c>
      <c r="AD64" s="30">
        <v>0.36842105263157893</v>
      </c>
      <c r="AE64" s="27">
        <v>0.95</v>
      </c>
      <c r="AF64" s="27">
        <v>3.44</v>
      </c>
      <c r="AG64" s="27">
        <v>2.4900000000000002</v>
      </c>
      <c r="AH64" s="27">
        <v>2.782142857142857</v>
      </c>
    </row>
    <row r="65" spans="1:34" x14ac:dyDescent="0.3">
      <c r="A65" s="2" t="s">
        <v>53</v>
      </c>
      <c r="B65" s="15" t="s">
        <v>750</v>
      </c>
      <c r="E65" s="2">
        <v>1.96</v>
      </c>
      <c r="F65" s="11" t="s">
        <v>578</v>
      </c>
      <c r="G65">
        <v>-1</v>
      </c>
      <c r="I65">
        <v>2.633</v>
      </c>
      <c r="J65">
        <v>5.9240260669999998</v>
      </c>
      <c r="L65" s="27">
        <v>1</v>
      </c>
      <c r="P65" s="2" t="s">
        <v>454</v>
      </c>
      <c r="Q65" s="27">
        <v>5.6904349999999999</v>
      </c>
      <c r="R65" s="27">
        <v>5.6904349999999999</v>
      </c>
      <c r="S65" s="27">
        <v>4.0362910000000003</v>
      </c>
      <c r="T65">
        <v>12</v>
      </c>
      <c r="U65" s="27">
        <v>130.69934266020451</v>
      </c>
      <c r="V65" s="27">
        <v>9.1813774696617348E-2</v>
      </c>
      <c r="W65" s="30">
        <v>2</v>
      </c>
      <c r="X65" s="30">
        <v>2.6</v>
      </c>
      <c r="Y65" s="30">
        <v>1.6</v>
      </c>
      <c r="Z65" s="30">
        <v>0</v>
      </c>
      <c r="AA65" s="30">
        <v>0.32258064516129031</v>
      </c>
      <c r="AB65" s="30">
        <v>0.41935483870967738</v>
      </c>
      <c r="AC65" s="30">
        <v>0.25806451612903231</v>
      </c>
      <c r="AD65" s="30">
        <v>0</v>
      </c>
      <c r="AE65" s="27">
        <v>0.95</v>
      </c>
      <c r="AF65" s="27">
        <v>3.44</v>
      </c>
      <c r="AG65" s="27">
        <v>2.4900000000000002</v>
      </c>
      <c r="AH65" s="27">
        <v>2.633</v>
      </c>
    </row>
    <row r="66" spans="1:34" x14ac:dyDescent="0.3">
      <c r="A66" s="2" t="s">
        <v>44</v>
      </c>
      <c r="B66" s="15" t="s">
        <v>744</v>
      </c>
      <c r="E66" s="2">
        <v>3.63</v>
      </c>
      <c r="F66" s="11" t="s">
        <v>573</v>
      </c>
      <c r="G66">
        <v>-1</v>
      </c>
      <c r="I66">
        <v>2.521176470588236</v>
      </c>
      <c r="J66">
        <v>5.6898745917647062</v>
      </c>
      <c r="L66" s="27">
        <v>1</v>
      </c>
      <c r="M66" s="2">
        <v>3.8769</v>
      </c>
      <c r="N66" s="2">
        <v>3.8769</v>
      </c>
      <c r="O66" s="2">
        <v>29.824000000000002</v>
      </c>
      <c r="P66" s="2" t="s">
        <v>450</v>
      </c>
      <c r="Q66" s="27">
        <v>15.28115725</v>
      </c>
      <c r="R66" s="27">
        <v>15.28115725</v>
      </c>
      <c r="S66" s="27">
        <v>15.28115725</v>
      </c>
      <c r="T66">
        <v>20</v>
      </c>
      <c r="U66" s="27">
        <v>229.90248606119221</v>
      </c>
      <c r="V66" s="27">
        <v>8.6993404650164072E-2</v>
      </c>
      <c r="W66" s="30">
        <v>1.882352941176471</v>
      </c>
      <c r="X66" s="30">
        <v>2.3529411764705879</v>
      </c>
      <c r="Y66" s="30">
        <v>0.47058823529411759</v>
      </c>
      <c r="Z66" s="30">
        <v>0</v>
      </c>
      <c r="AA66" s="30">
        <v>0.4</v>
      </c>
      <c r="AB66" s="30">
        <v>0.5</v>
      </c>
      <c r="AC66" s="30">
        <v>9.9999999999999992E-2</v>
      </c>
      <c r="AD66" s="30">
        <v>0</v>
      </c>
      <c r="AE66" s="27">
        <v>0.82</v>
      </c>
      <c r="AF66" s="27">
        <v>3.44</v>
      </c>
      <c r="AG66" s="27">
        <v>2.62</v>
      </c>
      <c r="AH66" s="27">
        <v>2.5211764705882351</v>
      </c>
    </row>
    <row r="67" spans="1:34" x14ac:dyDescent="0.3">
      <c r="A67" s="2" t="s">
        <v>701</v>
      </c>
      <c r="B67" s="19" t="s">
        <v>921</v>
      </c>
      <c r="E67" s="2">
        <v>2.67</v>
      </c>
      <c r="F67" s="11">
        <v>-1</v>
      </c>
      <c r="G67">
        <v>-1</v>
      </c>
      <c r="I67">
        <v>2.673474320241692</v>
      </c>
      <c r="J67">
        <v>6.086490604281928</v>
      </c>
      <c r="L67" s="27">
        <v>0</v>
      </c>
      <c r="M67" s="2">
        <v>3.8079999999999998</v>
      </c>
      <c r="N67" s="2">
        <v>3.8079999999999998</v>
      </c>
      <c r="O67" s="2">
        <v>28.87</v>
      </c>
      <c r="P67" s="2" t="s">
        <v>450</v>
      </c>
      <c r="Q67" s="27">
        <v>0</v>
      </c>
      <c r="R67" s="27"/>
      <c r="S67" s="27"/>
      <c r="T67">
        <v>20</v>
      </c>
      <c r="U67" s="27">
        <v>0</v>
      </c>
      <c r="V67" s="27"/>
      <c r="W67" s="30">
        <v>1.933534743202417</v>
      </c>
      <c r="X67" s="30">
        <v>2.4712990936555901</v>
      </c>
      <c r="Y67" s="30">
        <v>0.75528700906344426</v>
      </c>
      <c r="Z67" s="30">
        <v>0</v>
      </c>
      <c r="AA67" s="30">
        <v>0.37470725995316168</v>
      </c>
      <c r="AB67" s="30">
        <v>0.47892271662763469</v>
      </c>
      <c r="AC67" s="30">
        <v>0.1463700234192038</v>
      </c>
      <c r="AD67" s="30">
        <v>0</v>
      </c>
      <c r="AE67" s="27">
        <v>0.82</v>
      </c>
      <c r="AF67" s="27">
        <v>3.44</v>
      </c>
      <c r="AG67" s="27">
        <v>2.62</v>
      </c>
      <c r="AH67" s="27">
        <v>2.673474320241692</v>
      </c>
    </row>
    <row r="68" spans="1:34" x14ac:dyDescent="0.3">
      <c r="A68" s="2" t="s">
        <v>44</v>
      </c>
      <c r="B68" s="19" t="s">
        <v>744</v>
      </c>
      <c r="C68" s="2" t="s">
        <v>700</v>
      </c>
      <c r="D68" s="2" t="s">
        <v>1096</v>
      </c>
      <c r="E68" s="2">
        <v>3.59</v>
      </c>
      <c r="F68" s="11" t="s">
        <v>573</v>
      </c>
      <c r="G68">
        <v>-1</v>
      </c>
      <c r="I68">
        <v>2.521176470588236</v>
      </c>
      <c r="J68">
        <v>5.6898745917647062</v>
      </c>
      <c r="L68" s="27">
        <v>1</v>
      </c>
      <c r="M68" s="2">
        <f xml:space="preserve"> 3.857</f>
        <v>3.8570000000000002</v>
      </c>
      <c r="N68" s="2">
        <f xml:space="preserve"> 3.857</f>
        <v>3.8570000000000002</v>
      </c>
      <c r="O68" s="2">
        <v>14.692</v>
      </c>
      <c r="P68" s="2" t="s">
        <v>449</v>
      </c>
      <c r="Q68" s="27">
        <v>15.28115725</v>
      </c>
      <c r="R68" s="27">
        <v>15.28115725</v>
      </c>
      <c r="S68" s="27">
        <v>15.28115725</v>
      </c>
      <c r="T68">
        <v>20</v>
      </c>
      <c r="U68" s="27">
        <v>229.90248606119221</v>
      </c>
      <c r="V68" s="27">
        <v>8.6993404650164072E-2</v>
      </c>
      <c r="W68" s="30">
        <v>1.882352941176471</v>
      </c>
      <c r="X68" s="30">
        <v>2.3529411764705879</v>
      </c>
      <c r="Y68" s="30">
        <v>0.47058823529411759</v>
      </c>
      <c r="Z68" s="30">
        <v>0</v>
      </c>
      <c r="AA68" s="30">
        <v>0.4</v>
      </c>
      <c r="AB68" s="30">
        <v>0.5</v>
      </c>
      <c r="AC68" s="30">
        <v>9.9999999999999992E-2</v>
      </c>
      <c r="AD68" s="30">
        <v>0</v>
      </c>
      <c r="AE68" s="27">
        <v>0.82</v>
      </c>
      <c r="AF68" s="27">
        <v>3.44</v>
      </c>
      <c r="AG68" s="27">
        <v>2.62</v>
      </c>
      <c r="AH68" s="27">
        <v>2.5211764705882351</v>
      </c>
    </row>
    <row r="69" spans="1:34" x14ac:dyDescent="0.3">
      <c r="A69" s="2" t="s">
        <v>108</v>
      </c>
      <c r="B69" s="15" t="s">
        <v>751</v>
      </c>
      <c r="E69" s="2">
        <v>3.55</v>
      </c>
      <c r="F69" s="11" t="s">
        <v>579</v>
      </c>
      <c r="G69" t="s">
        <v>656</v>
      </c>
      <c r="I69">
        <v>2.8410526315789468</v>
      </c>
      <c r="J69">
        <v>6.1729587136842099</v>
      </c>
      <c r="L69" s="27">
        <v>1</v>
      </c>
      <c r="M69" s="2">
        <f>5.45</f>
        <v>5.45</v>
      </c>
      <c r="N69" s="2">
        <v>5.4059999999999997</v>
      </c>
      <c r="O69" s="2">
        <v>32.832000000000001</v>
      </c>
      <c r="Q69" s="27">
        <v>3.86469438</v>
      </c>
      <c r="R69" s="27">
        <v>3.86469438</v>
      </c>
      <c r="S69" s="27">
        <v>16.978874730000001</v>
      </c>
      <c r="T69">
        <v>24</v>
      </c>
      <c r="U69" s="27">
        <v>251.01098912285789</v>
      </c>
      <c r="V69" s="27">
        <v>9.5613343797681868E-2</v>
      </c>
      <c r="W69" s="30">
        <v>2</v>
      </c>
      <c r="X69" s="30">
        <v>3.1578947368421049</v>
      </c>
      <c r="Y69" s="30">
        <v>2.4210526315789469</v>
      </c>
      <c r="Z69" s="30">
        <v>2.947368421052631</v>
      </c>
      <c r="AA69" s="30">
        <v>0.19</v>
      </c>
      <c r="AB69" s="30">
        <v>0.3</v>
      </c>
      <c r="AC69" s="30">
        <v>0.23</v>
      </c>
      <c r="AD69" s="30">
        <v>0.28000000000000003</v>
      </c>
      <c r="AE69" s="27">
        <v>1.54</v>
      </c>
      <c r="AF69" s="27">
        <v>3.44</v>
      </c>
      <c r="AG69" s="27">
        <v>1.9</v>
      </c>
      <c r="AH69" s="27">
        <v>2.8410526315789468</v>
      </c>
    </row>
    <row r="70" spans="1:34" x14ac:dyDescent="0.3">
      <c r="A70" s="2" t="s">
        <v>56</v>
      </c>
      <c r="B70" s="15" t="s">
        <v>752</v>
      </c>
      <c r="E70" s="2">
        <v>2.34</v>
      </c>
      <c r="F70" s="11">
        <v>-1</v>
      </c>
      <c r="G70">
        <v>-1</v>
      </c>
      <c r="I70">
        <v>2.8706666666666671</v>
      </c>
      <c r="J70">
        <v>6.2652784753333339</v>
      </c>
      <c r="L70" s="27">
        <v>0</v>
      </c>
      <c r="Q70" s="27">
        <v>0</v>
      </c>
      <c r="R70" s="27"/>
      <c r="S70" s="27"/>
      <c r="T70">
        <v>20</v>
      </c>
      <c r="U70" s="27">
        <v>0</v>
      </c>
      <c r="V70" s="27"/>
      <c r="W70" s="30">
        <v>2</v>
      </c>
      <c r="X70" s="30">
        <v>3.0666666666666669</v>
      </c>
      <c r="Y70" s="30">
        <v>1.7333333333333329</v>
      </c>
      <c r="Z70" s="30">
        <v>1.8666666666666669</v>
      </c>
      <c r="AA70" s="30">
        <v>0.23076923076923081</v>
      </c>
      <c r="AB70" s="30">
        <v>0.35384615384615392</v>
      </c>
      <c r="AC70" s="30">
        <v>0.2</v>
      </c>
      <c r="AD70" s="30">
        <v>0.2153846153846154</v>
      </c>
      <c r="AE70" s="27">
        <v>1.54</v>
      </c>
      <c r="AF70" s="27">
        <v>3.44</v>
      </c>
      <c r="AG70" s="27">
        <v>1.9</v>
      </c>
      <c r="AH70" s="27">
        <v>2.8706666666666658</v>
      </c>
    </row>
    <row r="71" spans="1:34" x14ac:dyDescent="0.3">
      <c r="A71" s="2" t="s">
        <v>56</v>
      </c>
      <c r="B71" s="19" t="s">
        <v>752</v>
      </c>
      <c r="C71" s="2" t="s">
        <v>702</v>
      </c>
      <c r="D71" s="2" t="s">
        <v>1096</v>
      </c>
      <c r="E71" s="2">
        <v>1.64</v>
      </c>
      <c r="F71" s="11">
        <v>-1</v>
      </c>
      <c r="G71">
        <v>-1</v>
      </c>
      <c r="I71">
        <v>2.8706666666666671</v>
      </c>
      <c r="J71">
        <v>6.2652784753333339</v>
      </c>
      <c r="L71" s="27">
        <v>0</v>
      </c>
      <c r="Q71" s="27">
        <v>0</v>
      </c>
      <c r="R71" s="27"/>
      <c r="S71" s="27"/>
      <c r="T71">
        <v>20</v>
      </c>
      <c r="U71" s="27">
        <v>0</v>
      </c>
      <c r="V71" s="27"/>
      <c r="W71" s="30">
        <v>2</v>
      </c>
      <c r="X71" s="30">
        <v>3.0666666666666669</v>
      </c>
      <c r="Y71" s="30">
        <v>1.7333333333333329</v>
      </c>
      <c r="Z71" s="30">
        <v>1.8666666666666669</v>
      </c>
      <c r="AA71" s="30">
        <v>0.23076923076923081</v>
      </c>
      <c r="AB71" s="30">
        <v>0.35384615384615392</v>
      </c>
      <c r="AC71" s="30">
        <v>0.2</v>
      </c>
      <c r="AD71" s="30">
        <v>0.2153846153846154</v>
      </c>
      <c r="AE71" s="27">
        <v>1.54</v>
      </c>
      <c r="AF71" s="27">
        <v>3.44</v>
      </c>
      <c r="AG71" s="27">
        <v>1.9</v>
      </c>
      <c r="AH71" s="27">
        <v>2.8706666666666658</v>
      </c>
    </row>
    <row r="72" spans="1:34" x14ac:dyDescent="0.3">
      <c r="A72" s="2" t="s">
        <v>187</v>
      </c>
      <c r="B72" s="15" t="s">
        <v>753</v>
      </c>
      <c r="E72" s="2">
        <v>4.5999999999999996</v>
      </c>
      <c r="F72" s="11" t="s">
        <v>580</v>
      </c>
      <c r="G72" t="s">
        <v>657</v>
      </c>
      <c r="I72">
        <v>2.6345454545454552</v>
      </c>
      <c r="J72">
        <v>6.036062318181818</v>
      </c>
      <c r="L72" s="27">
        <v>2</v>
      </c>
      <c r="Q72" s="27">
        <v>13.81974189</v>
      </c>
      <c r="R72" s="27">
        <v>13.81974189</v>
      </c>
      <c r="S72" s="27">
        <v>5.7110870199999999</v>
      </c>
      <c r="T72">
        <v>14</v>
      </c>
      <c r="U72" s="27">
        <v>309.44138863753989</v>
      </c>
      <c r="V72" s="27">
        <v>9.0485633235046756E-2</v>
      </c>
      <c r="W72" s="30">
        <v>2</v>
      </c>
      <c r="X72" s="30">
        <v>2.545454545454545</v>
      </c>
      <c r="Y72" s="30">
        <v>0.54545454545454541</v>
      </c>
      <c r="Z72" s="30">
        <v>2.545454545454545</v>
      </c>
      <c r="AA72" s="30">
        <v>0.26190476190476192</v>
      </c>
      <c r="AB72" s="30">
        <v>0.33333333333333331</v>
      </c>
      <c r="AC72" s="30">
        <v>7.1428571428571425E-2</v>
      </c>
      <c r="AD72" s="30">
        <v>0.33333333333333331</v>
      </c>
      <c r="AE72" s="27">
        <v>0.95</v>
      </c>
      <c r="AF72" s="27">
        <v>3.44</v>
      </c>
      <c r="AG72" s="27">
        <v>2.4900000000000002</v>
      </c>
      <c r="AH72" s="27">
        <v>2.6345454545454539</v>
      </c>
    </row>
    <row r="73" spans="1:34" x14ac:dyDescent="0.3">
      <c r="A73" s="2" t="s">
        <v>49</v>
      </c>
      <c r="B73" s="15" t="s">
        <v>749</v>
      </c>
      <c r="E73" s="2">
        <v>3.9</v>
      </c>
      <c r="F73" s="11" t="s">
        <v>577</v>
      </c>
      <c r="G73" t="s">
        <v>655</v>
      </c>
      <c r="I73">
        <v>2.6527272727272728</v>
      </c>
      <c r="J73">
        <v>6.0182046818181814</v>
      </c>
      <c r="L73" s="27">
        <v>8</v>
      </c>
      <c r="Q73" s="27">
        <v>5.8017180100000001</v>
      </c>
      <c r="R73" s="27">
        <v>7.9756520899999996</v>
      </c>
      <c r="S73" s="27">
        <v>27.352093400000001</v>
      </c>
      <c r="T73">
        <v>14</v>
      </c>
      <c r="U73" s="27">
        <v>1265.6493143942739</v>
      </c>
      <c r="V73" s="27">
        <v>8.8492127105210025E-2</v>
      </c>
      <c r="W73" s="30">
        <v>1.8181818181818179</v>
      </c>
      <c r="X73" s="30">
        <v>2.545454545454545</v>
      </c>
      <c r="Y73" s="30">
        <v>0.72727272727272729</v>
      </c>
      <c r="Z73" s="30">
        <v>0</v>
      </c>
      <c r="AA73" s="30">
        <v>0.35714285714285721</v>
      </c>
      <c r="AB73" s="30">
        <v>0.5</v>
      </c>
      <c r="AC73" s="30">
        <v>0.1428571428571429</v>
      </c>
      <c r="AD73" s="30">
        <v>0</v>
      </c>
      <c r="AE73" s="27">
        <v>0.95</v>
      </c>
      <c r="AF73" s="27">
        <v>3.44</v>
      </c>
      <c r="AG73" s="27">
        <v>2.4900000000000002</v>
      </c>
      <c r="AH73" s="27">
        <v>2.6527272727272719</v>
      </c>
    </row>
    <row r="74" spans="1:34" x14ac:dyDescent="0.3">
      <c r="A74" s="2" t="s">
        <v>57</v>
      </c>
      <c r="B74" s="15" t="s">
        <v>754</v>
      </c>
      <c r="E74" s="2">
        <v>3.6</v>
      </c>
      <c r="F74" s="11" t="s">
        <v>581</v>
      </c>
      <c r="G74" t="s">
        <v>658</v>
      </c>
      <c r="I74">
        <v>2.6749999999999998</v>
      </c>
      <c r="J74">
        <v>5.9690498749999996</v>
      </c>
      <c r="L74" s="27">
        <v>1</v>
      </c>
      <c r="Q74" s="27">
        <v>2.92483936</v>
      </c>
      <c r="R74" s="27">
        <v>2.92483936</v>
      </c>
      <c r="S74" s="27">
        <v>3.4422619999999999</v>
      </c>
      <c r="T74">
        <v>2</v>
      </c>
      <c r="U74" s="27">
        <v>25.502259160055111</v>
      </c>
      <c r="V74" s="27">
        <v>7.8424424575398208E-2</v>
      </c>
      <c r="W74" s="30">
        <v>2</v>
      </c>
      <c r="X74" s="30">
        <v>2</v>
      </c>
      <c r="Y74" s="30">
        <v>4</v>
      </c>
      <c r="Z74" s="30">
        <v>0</v>
      </c>
      <c r="AA74" s="30">
        <v>0.25</v>
      </c>
      <c r="AB74" s="30">
        <v>0.25</v>
      </c>
      <c r="AC74" s="30">
        <v>0.5</v>
      </c>
      <c r="AD74" s="30">
        <v>0</v>
      </c>
      <c r="AE74" s="27">
        <v>1.91</v>
      </c>
      <c r="AF74" s="27">
        <v>3.44</v>
      </c>
      <c r="AG74" s="27">
        <v>1.53</v>
      </c>
      <c r="AH74" s="27">
        <v>2.6749999999999998</v>
      </c>
    </row>
    <row r="75" spans="1:34" x14ac:dyDescent="0.3">
      <c r="A75" s="2" t="s">
        <v>59</v>
      </c>
      <c r="B75" s="15" t="s">
        <v>755</v>
      </c>
      <c r="E75" s="2">
        <v>4.2</v>
      </c>
      <c r="F75" s="11">
        <v>-1</v>
      </c>
      <c r="G75">
        <v>-1</v>
      </c>
      <c r="I75">
        <v>2.6207407407407408</v>
      </c>
      <c r="J75">
        <v>5.9672971914814816</v>
      </c>
      <c r="L75" s="27">
        <v>0</v>
      </c>
      <c r="Q75" s="27">
        <v>0</v>
      </c>
      <c r="R75" s="27"/>
      <c r="S75" s="27"/>
      <c r="T75">
        <v>34</v>
      </c>
      <c r="U75" s="27">
        <v>0</v>
      </c>
      <c r="V75" s="27"/>
      <c r="W75" s="30">
        <v>1.8518518518518521</v>
      </c>
      <c r="X75" s="30">
        <v>2.518518518518519</v>
      </c>
      <c r="Y75" s="30">
        <v>0.66666666666666663</v>
      </c>
      <c r="Z75" s="30">
        <v>3.1111111111111112</v>
      </c>
      <c r="AA75" s="30">
        <v>0.22727272727272729</v>
      </c>
      <c r="AB75" s="30">
        <v>0.30909090909090908</v>
      </c>
      <c r="AC75" s="30">
        <v>8.1818181818181804E-2</v>
      </c>
      <c r="AD75" s="30">
        <v>0.38181818181818178</v>
      </c>
      <c r="AE75" s="27">
        <v>0.82</v>
      </c>
      <c r="AF75" s="27">
        <v>3.44</v>
      </c>
      <c r="AG75" s="27">
        <v>2.62</v>
      </c>
      <c r="AH75" s="27">
        <v>2.6207407407407399</v>
      </c>
    </row>
    <row r="76" spans="1:34" x14ac:dyDescent="0.3">
      <c r="A76" s="2" t="s">
        <v>60</v>
      </c>
      <c r="B76" s="15" t="s">
        <v>756</v>
      </c>
      <c r="E76" s="2">
        <v>3.55</v>
      </c>
      <c r="F76" s="11">
        <v>-1</v>
      </c>
      <c r="G76">
        <v>-1</v>
      </c>
      <c r="I76">
        <v>2.642962962962963</v>
      </c>
      <c r="J76">
        <v>5.9454711914814808</v>
      </c>
      <c r="L76" s="27">
        <v>0</v>
      </c>
      <c r="Q76" s="27">
        <v>0</v>
      </c>
      <c r="R76" s="27"/>
      <c r="S76" s="27"/>
      <c r="T76">
        <v>34</v>
      </c>
      <c r="U76" s="27">
        <v>0</v>
      </c>
      <c r="V76" s="27"/>
      <c r="W76" s="30">
        <v>1.62962962962963</v>
      </c>
      <c r="X76" s="30">
        <v>2.518518518518519</v>
      </c>
      <c r="Y76" s="30">
        <v>0.88888888888888884</v>
      </c>
      <c r="Z76" s="30">
        <v>0</v>
      </c>
      <c r="AA76" s="30">
        <v>0.32352941176470579</v>
      </c>
      <c r="AB76" s="30">
        <v>0.5</v>
      </c>
      <c r="AC76" s="30">
        <v>0.1764705882352941</v>
      </c>
      <c r="AD76" s="30">
        <v>0</v>
      </c>
      <c r="AE76" s="27">
        <v>0.82</v>
      </c>
      <c r="AF76" s="27">
        <v>3.44</v>
      </c>
      <c r="AG76" s="27">
        <v>2.62</v>
      </c>
      <c r="AH76" s="27">
        <v>2.642962962962963</v>
      </c>
    </row>
    <row r="77" spans="1:34" x14ac:dyDescent="0.3">
      <c r="A77" s="2" t="s">
        <v>61</v>
      </c>
      <c r="B77" s="15" t="s">
        <v>757</v>
      </c>
      <c r="E77" s="2">
        <v>2.54</v>
      </c>
      <c r="F77" s="11" t="s">
        <v>582</v>
      </c>
      <c r="G77" t="s">
        <v>659</v>
      </c>
      <c r="I77">
        <v>2.4571428571428569</v>
      </c>
      <c r="J77">
        <v>5.6224409357142857</v>
      </c>
      <c r="L77" s="27">
        <v>1</v>
      </c>
      <c r="M77" s="2">
        <v>3.8860999999999999</v>
      </c>
      <c r="N77" s="2">
        <v>3.8860999999999999</v>
      </c>
      <c r="O77" s="2">
        <v>12.5922</v>
      </c>
      <c r="P77" s="2" t="s">
        <v>450</v>
      </c>
      <c r="Q77" s="27">
        <v>3.8962357000000001</v>
      </c>
      <c r="R77" s="27">
        <v>3.8962353200000002</v>
      </c>
      <c r="S77" s="27">
        <v>6.87349342</v>
      </c>
      <c r="T77">
        <v>8</v>
      </c>
      <c r="U77" s="27">
        <v>95.595427689592043</v>
      </c>
      <c r="V77" s="27">
        <v>8.3686010862117841E-2</v>
      </c>
      <c r="W77" s="30">
        <v>2</v>
      </c>
      <c r="X77" s="30">
        <v>2.285714285714286</v>
      </c>
      <c r="Y77" s="30">
        <v>0.2857142857142857</v>
      </c>
      <c r="Z77" s="30">
        <v>0</v>
      </c>
      <c r="AA77" s="30">
        <v>0.4375</v>
      </c>
      <c r="AB77" s="30">
        <v>0.5</v>
      </c>
      <c r="AC77" s="30">
        <v>6.25E-2</v>
      </c>
      <c r="AD77" s="30">
        <v>0</v>
      </c>
      <c r="AE77" s="27">
        <v>0.95</v>
      </c>
      <c r="AF77" s="27">
        <v>3.44</v>
      </c>
      <c r="AG77" s="27">
        <v>2.4900000000000002</v>
      </c>
      <c r="AH77" s="27">
        <v>2.4571428571428569</v>
      </c>
    </row>
    <row r="78" spans="1:34" x14ac:dyDescent="0.3">
      <c r="A78" s="2" t="s">
        <v>62</v>
      </c>
      <c r="B78" s="19" t="s">
        <v>922</v>
      </c>
      <c r="E78" s="2">
        <v>2.3199999999999998</v>
      </c>
      <c r="F78" s="11">
        <v>-1</v>
      </c>
      <c r="G78">
        <v>-1</v>
      </c>
      <c r="I78">
        <v>2.459285714285715</v>
      </c>
      <c r="J78">
        <v>5.625208883928571</v>
      </c>
      <c r="L78" s="27">
        <v>0</v>
      </c>
      <c r="M78" s="2">
        <v>3.8915000000000002</v>
      </c>
      <c r="N78" s="2">
        <v>3.8915000000000002</v>
      </c>
      <c r="O78" s="2">
        <v>12.589499999999999</v>
      </c>
      <c r="P78" s="2" t="s">
        <v>450</v>
      </c>
      <c r="Q78" s="27">
        <v>0</v>
      </c>
      <c r="R78" s="27"/>
      <c r="S78" s="27"/>
      <c r="T78">
        <v>8</v>
      </c>
      <c r="U78" s="27">
        <v>0</v>
      </c>
      <c r="V78" s="27"/>
      <c r="W78" s="30">
        <v>2</v>
      </c>
      <c r="X78" s="30">
        <v>2.285714285714286</v>
      </c>
      <c r="Y78" s="30">
        <v>0.3</v>
      </c>
      <c r="Z78" s="30">
        <v>0</v>
      </c>
      <c r="AA78" s="30">
        <v>0.43613707165109028</v>
      </c>
      <c r="AB78" s="30">
        <v>0.49844236760124599</v>
      </c>
      <c r="AC78" s="30">
        <v>6.5420560747663545E-2</v>
      </c>
      <c r="AD78" s="30">
        <v>0</v>
      </c>
      <c r="AE78" s="27">
        <v>0.95</v>
      </c>
      <c r="AF78" s="27">
        <v>3.44</v>
      </c>
      <c r="AG78" s="27">
        <v>2.4900000000000002</v>
      </c>
      <c r="AH78" s="27">
        <v>2.4592857142857141</v>
      </c>
    </row>
    <row r="79" spans="1:34" x14ac:dyDescent="0.3">
      <c r="A79" s="2" t="s">
        <v>911</v>
      </c>
      <c r="B79" s="19" t="s">
        <v>923</v>
      </c>
      <c r="E79" s="2">
        <v>2.2200000000000002</v>
      </c>
      <c r="F79" s="11">
        <v>-1</v>
      </c>
      <c r="G79">
        <v>-1</v>
      </c>
      <c r="I79">
        <v>2.4614285714285709</v>
      </c>
      <c r="J79">
        <v>5.627976832142858</v>
      </c>
      <c r="L79" s="27">
        <v>0</v>
      </c>
      <c r="M79" s="2">
        <v>3.8965000000000001</v>
      </c>
      <c r="N79" s="2">
        <v>3.8965000000000001</v>
      </c>
      <c r="O79" s="2">
        <v>12.6137</v>
      </c>
      <c r="P79" s="2" t="s">
        <v>450</v>
      </c>
      <c r="Q79" s="27">
        <v>0</v>
      </c>
      <c r="R79" s="27"/>
      <c r="S79" s="27"/>
      <c r="T79">
        <v>8</v>
      </c>
      <c r="U79" s="27">
        <v>0</v>
      </c>
      <c r="V79" s="27"/>
      <c r="W79" s="30">
        <v>2</v>
      </c>
      <c r="X79" s="30">
        <v>2.285714285714286</v>
      </c>
      <c r="Y79" s="30">
        <v>0.31428571428571428</v>
      </c>
      <c r="Z79" s="30">
        <v>0</v>
      </c>
      <c r="AA79" s="30">
        <v>0.43478260869565211</v>
      </c>
      <c r="AB79" s="30">
        <v>0.49689440993788808</v>
      </c>
      <c r="AC79" s="30">
        <v>6.8322981366459631E-2</v>
      </c>
      <c r="AD79" s="30">
        <v>0</v>
      </c>
      <c r="AE79" s="27">
        <v>0.95</v>
      </c>
      <c r="AF79" s="27">
        <v>3.44</v>
      </c>
      <c r="AG79" s="27">
        <v>2.4900000000000002</v>
      </c>
      <c r="AH79" s="27">
        <v>2.4614285714285709</v>
      </c>
    </row>
    <row r="80" spans="1:34" x14ac:dyDescent="0.3">
      <c r="A80" s="2" t="s">
        <v>912</v>
      </c>
      <c r="B80" s="19" t="s">
        <v>924</v>
      </c>
      <c r="E80" s="2">
        <v>2.16</v>
      </c>
      <c r="F80" s="11">
        <v>-1</v>
      </c>
      <c r="G80">
        <v>-1</v>
      </c>
      <c r="I80">
        <v>2.463571428571429</v>
      </c>
      <c r="J80">
        <v>5.6307447803571433</v>
      </c>
      <c r="L80" s="27">
        <v>0</v>
      </c>
      <c r="M80" s="2">
        <v>3.9016999999999999</v>
      </c>
      <c r="N80" s="2">
        <v>3.9016999999999999</v>
      </c>
      <c r="O80" s="2">
        <v>12.593500000000001</v>
      </c>
      <c r="P80" s="2" t="s">
        <v>450</v>
      </c>
      <c r="Q80" s="27">
        <v>0</v>
      </c>
      <c r="R80" s="27"/>
      <c r="S80" s="27"/>
      <c r="T80">
        <v>8</v>
      </c>
      <c r="U80" s="27">
        <v>0</v>
      </c>
      <c r="V80" s="27"/>
      <c r="W80" s="30">
        <v>2</v>
      </c>
      <c r="X80" s="30">
        <v>2.285714285714286</v>
      </c>
      <c r="Y80" s="30">
        <v>0.32857142857142863</v>
      </c>
      <c r="Z80" s="30">
        <v>0</v>
      </c>
      <c r="AA80" s="30">
        <v>0.43343653250774</v>
      </c>
      <c r="AB80" s="30">
        <v>0.49535603715170279</v>
      </c>
      <c r="AC80" s="30">
        <v>7.1207430340557279E-2</v>
      </c>
      <c r="AD80" s="30">
        <v>0</v>
      </c>
      <c r="AE80" s="27">
        <v>0.95</v>
      </c>
      <c r="AF80" s="27">
        <v>3.44</v>
      </c>
      <c r="AG80" s="27">
        <v>2.4900000000000002</v>
      </c>
      <c r="AH80" s="27">
        <v>2.463571428571429</v>
      </c>
    </row>
    <row r="81" spans="1:34" x14ac:dyDescent="0.3">
      <c r="A81" s="2" t="s">
        <v>913</v>
      </c>
      <c r="B81" s="19" t="s">
        <v>925</v>
      </c>
      <c r="E81" s="2">
        <v>2.1</v>
      </c>
      <c r="F81" s="11">
        <v>-1</v>
      </c>
      <c r="G81">
        <v>-1</v>
      </c>
      <c r="I81">
        <v>2.4657142857142862</v>
      </c>
      <c r="J81">
        <v>5.6335127285714286</v>
      </c>
      <c r="L81" s="27">
        <v>0</v>
      </c>
      <c r="M81" s="2">
        <v>3.9022000000000001</v>
      </c>
      <c r="N81" s="2">
        <v>3.9022000000000001</v>
      </c>
      <c r="O81" s="2">
        <v>12.6189</v>
      </c>
      <c r="P81" s="2" t="s">
        <v>450</v>
      </c>
      <c r="Q81" s="27">
        <v>0</v>
      </c>
      <c r="R81" s="27"/>
      <c r="S81" s="27"/>
      <c r="T81">
        <v>8</v>
      </c>
      <c r="U81" s="27">
        <v>0</v>
      </c>
      <c r="V81" s="27"/>
      <c r="W81" s="30">
        <v>2</v>
      </c>
      <c r="X81" s="30">
        <v>2.285714285714286</v>
      </c>
      <c r="Y81" s="30">
        <v>0.34285714285714292</v>
      </c>
      <c r="Z81" s="30">
        <v>0</v>
      </c>
      <c r="AA81" s="30">
        <v>0.4320987654320988</v>
      </c>
      <c r="AB81" s="30">
        <v>0.49382716049382719</v>
      </c>
      <c r="AC81" s="30">
        <v>7.4074074074074084E-2</v>
      </c>
      <c r="AD81" s="30">
        <v>0</v>
      </c>
      <c r="AE81" s="27">
        <v>0.95</v>
      </c>
      <c r="AF81" s="27">
        <v>3.44</v>
      </c>
      <c r="AG81" s="27">
        <v>2.4900000000000002</v>
      </c>
      <c r="AH81" s="27">
        <v>2.4657142857142849</v>
      </c>
    </row>
    <row r="82" spans="1:34" x14ac:dyDescent="0.3">
      <c r="A82" s="2" t="s">
        <v>914</v>
      </c>
      <c r="B82" s="19" t="s">
        <v>926</v>
      </c>
      <c r="E82" s="2">
        <v>2.08</v>
      </c>
      <c r="F82" s="11">
        <v>-1</v>
      </c>
      <c r="G82">
        <v>-1</v>
      </c>
      <c r="I82">
        <v>2.467857142857143</v>
      </c>
      <c r="J82">
        <v>5.6362806767857148</v>
      </c>
      <c r="L82" s="27">
        <v>0</v>
      </c>
      <c r="M82" s="2">
        <v>3.9043999999999999</v>
      </c>
      <c r="N82" s="2">
        <v>3.9043999999999999</v>
      </c>
      <c r="O82" s="2">
        <v>12.6092</v>
      </c>
      <c r="P82" s="2" t="s">
        <v>450</v>
      </c>
      <c r="Q82" s="27">
        <v>0</v>
      </c>
      <c r="R82" s="27"/>
      <c r="S82" s="27"/>
      <c r="T82">
        <v>8</v>
      </c>
      <c r="U82" s="27">
        <v>0</v>
      </c>
      <c r="V82" s="27"/>
      <c r="W82" s="30">
        <v>2</v>
      </c>
      <c r="X82" s="30">
        <v>2.285714285714286</v>
      </c>
      <c r="Y82" s="30">
        <v>0.35714285714285721</v>
      </c>
      <c r="Z82" s="30">
        <v>0</v>
      </c>
      <c r="AA82" s="30">
        <v>0.43076923076923068</v>
      </c>
      <c r="AB82" s="30">
        <v>0.49230769230769222</v>
      </c>
      <c r="AC82" s="30">
        <v>7.6923076923076913E-2</v>
      </c>
      <c r="AD82" s="30">
        <v>0</v>
      </c>
      <c r="AE82" s="27">
        <v>0.95</v>
      </c>
      <c r="AF82" s="27">
        <v>3.44</v>
      </c>
      <c r="AG82" s="27">
        <v>2.4900000000000002</v>
      </c>
      <c r="AH82" s="27">
        <v>2.467857142857143</v>
      </c>
    </row>
    <row r="83" spans="1:34" x14ac:dyDescent="0.3">
      <c r="A83" s="2" t="s">
        <v>217</v>
      </c>
      <c r="B83" s="19" t="s">
        <v>758</v>
      </c>
      <c r="E83" s="2">
        <v>4.0999999999999996</v>
      </c>
      <c r="F83" s="11" t="s">
        <v>611</v>
      </c>
      <c r="G83" t="s">
        <v>660</v>
      </c>
      <c r="I83">
        <v>2.6056249999999999</v>
      </c>
      <c r="J83">
        <v>5.9703320286696879</v>
      </c>
      <c r="L83" s="27">
        <v>1</v>
      </c>
      <c r="M83" s="2">
        <v>3.87</v>
      </c>
      <c r="N83" s="2">
        <v>3.87</v>
      </c>
      <c r="O83" s="2">
        <v>15.1</v>
      </c>
      <c r="P83" s="2" t="s">
        <v>449</v>
      </c>
      <c r="Q83" s="27">
        <v>3.950634</v>
      </c>
      <c r="R83" s="27">
        <v>3.950634</v>
      </c>
      <c r="S83" s="27">
        <v>15.513552000000001</v>
      </c>
      <c r="T83">
        <v>20</v>
      </c>
      <c r="U83" s="27">
        <v>242.1279024923125</v>
      </c>
      <c r="V83" s="27">
        <v>8.2600971611006269E-2</v>
      </c>
      <c r="W83" s="30">
        <v>1.9375</v>
      </c>
      <c r="X83" s="30">
        <v>2.5</v>
      </c>
      <c r="Y83" s="30">
        <v>0.5625</v>
      </c>
      <c r="Z83" s="30">
        <v>2.625</v>
      </c>
      <c r="AA83" s="30">
        <v>0.25409836065573771</v>
      </c>
      <c r="AB83" s="30">
        <v>0.32786885245901642</v>
      </c>
      <c r="AC83" s="30">
        <v>7.3770491803278687E-2</v>
      </c>
      <c r="AD83" s="30">
        <v>0.34426229508196721</v>
      </c>
      <c r="AE83" s="27">
        <v>0.79</v>
      </c>
      <c r="AF83" s="27">
        <v>3.44</v>
      </c>
      <c r="AG83" s="27">
        <v>2.65</v>
      </c>
      <c r="AH83" s="27">
        <v>2.6056249999999999</v>
      </c>
    </row>
    <row r="84" spans="1:34" x14ac:dyDescent="0.3">
      <c r="A84" s="2" t="s">
        <v>703</v>
      </c>
      <c r="B84" s="19" t="s">
        <v>927</v>
      </c>
      <c r="E84" s="2">
        <v>4.3</v>
      </c>
      <c r="F84" s="14" t="s">
        <v>707</v>
      </c>
      <c r="G84">
        <v>7221084</v>
      </c>
      <c r="I84">
        <v>2.6235072281583909</v>
      </c>
      <c r="J84">
        <v>6.0278785903935539</v>
      </c>
      <c r="L84" s="27">
        <v>0</v>
      </c>
      <c r="O84" s="2">
        <v>17.2</v>
      </c>
      <c r="Q84" s="27">
        <v>0</v>
      </c>
      <c r="R84" s="27"/>
      <c r="S84" s="27"/>
      <c r="T84">
        <v>20</v>
      </c>
      <c r="U84" s="27">
        <v>0</v>
      </c>
      <c r="V84" s="27"/>
      <c r="W84" s="30">
        <v>1.940917661847894</v>
      </c>
      <c r="X84" s="30">
        <v>2.5141420490257702</v>
      </c>
      <c r="Y84" s="30">
        <v>0.56568196103079826</v>
      </c>
      <c r="Z84" s="30">
        <v>2.6398491514770579</v>
      </c>
      <c r="AA84" s="30">
        <v>0.2533639645553003</v>
      </c>
      <c r="AB84" s="30">
        <v>0.32819166393173621</v>
      </c>
      <c r="AC84" s="30">
        <v>7.3843124384640635E-2</v>
      </c>
      <c r="AD84" s="30">
        <v>0.34460124712832302</v>
      </c>
      <c r="AE84" s="27">
        <v>0.79</v>
      </c>
      <c r="AF84" s="27">
        <v>3.44</v>
      </c>
      <c r="AG84" s="27">
        <v>2.65</v>
      </c>
      <c r="AH84" s="27">
        <v>2.62350722815839</v>
      </c>
    </row>
    <row r="85" spans="1:34" x14ac:dyDescent="0.3">
      <c r="A85" s="2" t="s">
        <v>704</v>
      </c>
      <c r="B85" s="19" t="s">
        <v>928</v>
      </c>
      <c r="E85" s="2">
        <v>4.2</v>
      </c>
      <c r="F85" s="11">
        <v>-1</v>
      </c>
      <c r="G85">
        <v>-1</v>
      </c>
      <c r="I85">
        <v>2.671675977653631</v>
      </c>
      <c r="J85">
        <v>6.2243029613210306</v>
      </c>
      <c r="L85" s="27">
        <v>0</v>
      </c>
      <c r="O85" s="2">
        <v>14.4</v>
      </c>
      <c r="Q85" s="27">
        <v>0</v>
      </c>
      <c r="R85" s="27"/>
      <c r="S85" s="27"/>
      <c r="T85">
        <v>20</v>
      </c>
      <c r="U85" s="27">
        <v>0</v>
      </c>
      <c r="V85" s="27"/>
      <c r="W85" s="30">
        <v>1.937926753569212</v>
      </c>
      <c r="X85" s="30">
        <v>2.4829298572315328</v>
      </c>
      <c r="Y85" s="30">
        <v>0.55865921787709494</v>
      </c>
      <c r="Z85" s="30">
        <v>2.6070763500931098</v>
      </c>
      <c r="AA85" s="30">
        <v>0.25544100801832759</v>
      </c>
      <c r="AB85" s="30">
        <v>0.32727867779414171</v>
      </c>
      <c r="AC85" s="30">
        <v>7.3637702503681887E-2</v>
      </c>
      <c r="AD85" s="30">
        <v>0.3436426116838488</v>
      </c>
      <c r="AE85" s="27">
        <v>0.79</v>
      </c>
      <c r="AF85" s="27">
        <v>3.44</v>
      </c>
      <c r="AG85" s="27">
        <v>2.65</v>
      </c>
      <c r="AH85" s="27">
        <v>2.671675977653631</v>
      </c>
    </row>
    <row r="86" spans="1:34" x14ac:dyDescent="0.3">
      <c r="A86" s="2" t="s">
        <v>883</v>
      </c>
      <c r="B86" s="19" t="s">
        <v>929</v>
      </c>
      <c r="E86" s="2">
        <v>4</v>
      </c>
      <c r="F86" s="11">
        <v>-1</v>
      </c>
      <c r="G86">
        <v>-1</v>
      </c>
      <c r="I86">
        <v>2.6937500000000001</v>
      </c>
      <c r="J86">
        <v>6.2824412981156881</v>
      </c>
      <c r="L86" s="27">
        <v>0</v>
      </c>
      <c r="O86" s="2">
        <v>28.5</v>
      </c>
      <c r="Q86" s="27">
        <v>0</v>
      </c>
      <c r="R86" s="27"/>
      <c r="S86" s="27"/>
      <c r="T86">
        <v>20</v>
      </c>
      <c r="U86" s="27">
        <v>0</v>
      </c>
      <c r="V86" s="27"/>
      <c r="W86" s="30">
        <v>1.9375</v>
      </c>
      <c r="X86" s="30">
        <v>2.5</v>
      </c>
      <c r="Y86" s="30">
        <v>0.5625</v>
      </c>
      <c r="Z86" s="30">
        <v>2.625</v>
      </c>
      <c r="AA86" s="30">
        <v>0.25409836065573771</v>
      </c>
      <c r="AB86" s="30">
        <v>0.32786885245901642</v>
      </c>
      <c r="AC86" s="30">
        <v>7.3770491803278687E-2</v>
      </c>
      <c r="AD86" s="30">
        <v>0.34426229508196721</v>
      </c>
      <c r="AE86" s="27">
        <v>1</v>
      </c>
      <c r="AF86" s="27">
        <v>3.44</v>
      </c>
      <c r="AG86" s="27">
        <v>2.44</v>
      </c>
      <c r="AH86" s="27">
        <v>2.6937500000000001</v>
      </c>
    </row>
    <row r="87" spans="1:34" x14ac:dyDescent="0.3">
      <c r="A87" s="2" t="s">
        <v>66</v>
      </c>
      <c r="B87" s="15" t="s">
        <v>759</v>
      </c>
      <c r="E87" s="2">
        <v>2.62</v>
      </c>
      <c r="F87" s="11" t="s">
        <v>583</v>
      </c>
      <c r="G87" t="s">
        <v>661</v>
      </c>
      <c r="I87">
        <v>2.8395833333333331</v>
      </c>
      <c r="J87">
        <v>6.168614470625001</v>
      </c>
      <c r="L87" s="27">
        <v>2</v>
      </c>
      <c r="M87" s="2">
        <v>5.4580000000000002</v>
      </c>
      <c r="N87" s="2">
        <v>5.4210000000000003</v>
      </c>
      <c r="O87" s="2">
        <v>41.02</v>
      </c>
      <c r="P87" s="2" t="s">
        <v>460</v>
      </c>
      <c r="Q87" s="27">
        <v>5.5344280000000001</v>
      </c>
      <c r="R87" s="27">
        <v>5.4860709999999999</v>
      </c>
      <c r="S87" s="27">
        <v>20.96113527</v>
      </c>
      <c r="T87">
        <v>30</v>
      </c>
      <c r="U87" s="27">
        <v>630.95473618941708</v>
      </c>
      <c r="V87" s="27">
        <v>9.5093984653104466E-2</v>
      </c>
      <c r="W87" s="30">
        <v>2</v>
      </c>
      <c r="X87" s="30">
        <v>3.125</v>
      </c>
      <c r="Y87" s="30">
        <v>2.583333333333333</v>
      </c>
      <c r="Z87" s="30">
        <v>2.916666666666667</v>
      </c>
      <c r="AA87" s="30">
        <v>0.18823529411764711</v>
      </c>
      <c r="AB87" s="30">
        <v>0.29411764705882348</v>
      </c>
      <c r="AC87" s="30">
        <v>0.24313725490196081</v>
      </c>
      <c r="AD87" s="30">
        <v>0.2745098039215686</v>
      </c>
      <c r="AE87" s="27">
        <v>1.54</v>
      </c>
      <c r="AF87" s="27">
        <v>3.44</v>
      </c>
      <c r="AG87" s="27">
        <v>1.9</v>
      </c>
      <c r="AH87" s="27">
        <v>2.839583333333334</v>
      </c>
    </row>
    <row r="88" spans="1:34" x14ac:dyDescent="0.3">
      <c r="A88" s="2" t="s">
        <v>68</v>
      </c>
      <c r="B88" s="15" t="s">
        <v>760</v>
      </c>
      <c r="E88" s="2">
        <v>2.67</v>
      </c>
      <c r="F88" s="11">
        <v>-1</v>
      </c>
      <c r="G88">
        <v>-1</v>
      </c>
      <c r="I88">
        <v>2.80125</v>
      </c>
      <c r="J88">
        <v>6.1250013054166672</v>
      </c>
      <c r="L88" s="27">
        <v>0</v>
      </c>
      <c r="M88" s="2">
        <v>5.4359999999999999</v>
      </c>
      <c r="N88" s="2">
        <v>5.42</v>
      </c>
      <c r="O88" s="2">
        <v>41.19</v>
      </c>
      <c r="P88" s="2" t="s">
        <v>460</v>
      </c>
      <c r="Q88" s="27">
        <v>0</v>
      </c>
      <c r="R88" s="27"/>
      <c r="S88" s="27"/>
      <c r="T88">
        <v>30</v>
      </c>
      <c r="U88" s="27">
        <v>0</v>
      </c>
      <c r="V88" s="27"/>
      <c r="W88" s="30">
        <v>2</v>
      </c>
      <c r="X88" s="30">
        <v>3</v>
      </c>
      <c r="Y88" s="30">
        <v>2.208333333333333</v>
      </c>
      <c r="Z88" s="30">
        <v>2.333333333333333</v>
      </c>
      <c r="AA88" s="30">
        <v>0.20960698689956331</v>
      </c>
      <c r="AB88" s="30">
        <v>0.31441048034934499</v>
      </c>
      <c r="AC88" s="30">
        <v>0.23144104803493451</v>
      </c>
      <c r="AD88" s="30">
        <v>0.24454148471615719</v>
      </c>
      <c r="AE88" s="27">
        <v>1.1000000000000001</v>
      </c>
      <c r="AF88" s="27">
        <v>3.44</v>
      </c>
      <c r="AG88" s="27">
        <v>2.34</v>
      </c>
      <c r="AH88" s="27">
        <v>2.80125</v>
      </c>
    </row>
    <row r="89" spans="1:34" x14ac:dyDescent="0.3">
      <c r="A89" s="2" t="s">
        <v>69</v>
      </c>
      <c r="B89" s="15" t="s">
        <v>761</v>
      </c>
      <c r="E89" s="2">
        <v>2.71</v>
      </c>
      <c r="F89" s="11">
        <v>-1</v>
      </c>
      <c r="G89">
        <v>-1</v>
      </c>
      <c r="I89">
        <v>2.762916666666666</v>
      </c>
      <c r="J89">
        <v>6.0813881402083334</v>
      </c>
      <c r="L89" s="27">
        <v>0</v>
      </c>
      <c r="M89" s="2">
        <v>5.4370000000000003</v>
      </c>
      <c r="N89" s="2">
        <v>5.4359999999999999</v>
      </c>
      <c r="O89" s="2">
        <v>41.29</v>
      </c>
      <c r="P89" s="2" t="s">
        <v>460</v>
      </c>
      <c r="Q89" s="27">
        <v>0</v>
      </c>
      <c r="R89" s="27"/>
      <c r="S89" s="27"/>
      <c r="T89">
        <v>30</v>
      </c>
      <c r="U89" s="27">
        <v>0</v>
      </c>
      <c r="V89" s="27"/>
      <c r="W89" s="30">
        <v>2</v>
      </c>
      <c r="X89" s="30">
        <v>2.875</v>
      </c>
      <c r="Y89" s="30">
        <v>1.833333333333333</v>
      </c>
      <c r="Z89" s="30">
        <v>1.75</v>
      </c>
      <c r="AA89" s="30">
        <v>0.23645320197044331</v>
      </c>
      <c r="AB89" s="30">
        <v>0.33990147783251229</v>
      </c>
      <c r="AC89" s="30">
        <v>0.21674876847290639</v>
      </c>
      <c r="AD89" s="30">
        <v>0.2068965517241379</v>
      </c>
      <c r="AE89" s="27">
        <v>1.1000000000000001</v>
      </c>
      <c r="AF89" s="27">
        <v>3.44</v>
      </c>
      <c r="AG89" s="27">
        <v>2.34</v>
      </c>
      <c r="AH89" s="27">
        <v>2.7629166666666669</v>
      </c>
    </row>
    <row r="90" spans="1:34" x14ac:dyDescent="0.3">
      <c r="A90" s="2" t="s">
        <v>70</v>
      </c>
      <c r="B90" s="15" t="s">
        <v>762</v>
      </c>
      <c r="E90" s="2">
        <v>2.75</v>
      </c>
      <c r="F90" s="11" t="s">
        <v>584</v>
      </c>
      <c r="G90" t="s">
        <v>662</v>
      </c>
      <c r="I90">
        <v>3.0044444444444438</v>
      </c>
      <c r="J90">
        <v>6.4228342255555546</v>
      </c>
      <c r="L90" s="27">
        <v>2</v>
      </c>
      <c r="Q90" s="27">
        <v>8.3195821399999996</v>
      </c>
      <c r="R90" s="27">
        <v>8.3195821399999996</v>
      </c>
      <c r="S90" s="27">
        <v>8.2425581700000006</v>
      </c>
      <c r="T90">
        <v>12</v>
      </c>
      <c r="U90" s="27">
        <v>248.80917443900231</v>
      </c>
      <c r="V90" s="27">
        <v>9.6459465588893734E-2</v>
      </c>
      <c r="W90" s="30">
        <v>2</v>
      </c>
      <c r="X90" s="30">
        <v>3.333333333333333</v>
      </c>
      <c r="Y90" s="30">
        <v>2.666666666666667</v>
      </c>
      <c r="Z90" s="30">
        <v>4.666666666666667</v>
      </c>
      <c r="AA90" s="30">
        <v>0.15789473684210531</v>
      </c>
      <c r="AB90" s="30">
        <v>0.26315789473684209</v>
      </c>
      <c r="AC90" s="30">
        <v>0.2105263157894737</v>
      </c>
      <c r="AD90" s="30">
        <v>0.36842105263157898</v>
      </c>
      <c r="AE90" s="27">
        <v>2.02</v>
      </c>
      <c r="AF90" s="27">
        <v>3.44</v>
      </c>
      <c r="AG90" s="27">
        <v>1.42</v>
      </c>
      <c r="AH90" s="27">
        <v>3.0044444444444438</v>
      </c>
    </row>
    <row r="91" spans="1:34" x14ac:dyDescent="0.3">
      <c r="A91" s="2" t="s">
        <v>72</v>
      </c>
      <c r="B91" s="15" t="s">
        <v>763</v>
      </c>
      <c r="E91" s="2">
        <v>3.59</v>
      </c>
      <c r="F91" s="11" t="s">
        <v>585</v>
      </c>
      <c r="G91" t="s">
        <v>663</v>
      </c>
      <c r="I91">
        <v>2.46</v>
      </c>
      <c r="J91">
        <v>5.5854910899999997</v>
      </c>
      <c r="L91" s="27">
        <v>2</v>
      </c>
      <c r="Q91" s="27">
        <v>3.8703880000000002</v>
      </c>
      <c r="R91" s="27">
        <v>3.8703880000000002</v>
      </c>
      <c r="S91" s="27">
        <v>13.604850000000001</v>
      </c>
      <c r="T91">
        <v>8</v>
      </c>
      <c r="U91" s="27">
        <v>203.79933701026059</v>
      </c>
      <c r="V91" s="27">
        <v>7.8508596910668346E-2</v>
      </c>
      <c r="W91" s="30">
        <v>1.857142857142857</v>
      </c>
      <c r="X91" s="30">
        <v>2.285714285714286</v>
      </c>
      <c r="Y91" s="30">
        <v>0.42857142857142849</v>
      </c>
      <c r="Z91" s="30">
        <v>0</v>
      </c>
      <c r="AA91" s="30">
        <v>0.40625000000000011</v>
      </c>
      <c r="AB91" s="30">
        <v>0.5</v>
      </c>
      <c r="AC91" s="30">
        <v>9.375E-2</v>
      </c>
      <c r="AD91" s="30">
        <v>0</v>
      </c>
      <c r="AE91" s="27">
        <v>0.82</v>
      </c>
      <c r="AF91" s="27">
        <v>3.44</v>
      </c>
      <c r="AG91" s="27">
        <v>2.62</v>
      </c>
      <c r="AH91" s="27">
        <v>2.46</v>
      </c>
    </row>
    <row r="92" spans="1:34" x14ac:dyDescent="0.3">
      <c r="A92" s="2" t="s">
        <v>73</v>
      </c>
      <c r="B92" s="19" t="s">
        <v>930</v>
      </c>
      <c r="E92" s="2">
        <v>3.74</v>
      </c>
      <c r="F92" s="11">
        <v>-1</v>
      </c>
      <c r="G92">
        <v>-1</v>
      </c>
      <c r="I92">
        <v>2.4569999999999999</v>
      </c>
      <c r="J92">
        <v>5.5866607328571423</v>
      </c>
      <c r="L92" s="27">
        <v>0</v>
      </c>
      <c r="Q92" s="27">
        <v>0</v>
      </c>
      <c r="R92" s="27"/>
      <c r="S92" s="27"/>
      <c r="T92">
        <v>8</v>
      </c>
      <c r="U92" s="27">
        <v>0</v>
      </c>
      <c r="V92" s="27"/>
      <c r="W92" s="30">
        <v>1.857142857142857</v>
      </c>
      <c r="X92" s="30">
        <v>2.285714285714286</v>
      </c>
      <c r="Y92" s="30">
        <v>0.42857142857142849</v>
      </c>
      <c r="Z92" s="30">
        <v>0</v>
      </c>
      <c r="AA92" s="30">
        <v>0.40625000000000011</v>
      </c>
      <c r="AB92" s="30">
        <v>0.5</v>
      </c>
      <c r="AC92" s="30">
        <v>9.375E-2</v>
      </c>
      <c r="AD92" s="30">
        <v>0</v>
      </c>
      <c r="AE92" s="27">
        <v>0.82</v>
      </c>
      <c r="AF92" s="27">
        <v>3.44</v>
      </c>
      <c r="AG92" s="27">
        <v>2.62</v>
      </c>
      <c r="AH92" s="27">
        <v>2.4569999999999999</v>
      </c>
    </row>
    <row r="93" spans="1:34" x14ac:dyDescent="0.3">
      <c r="A93" s="2" t="s">
        <v>77</v>
      </c>
      <c r="B93" s="19" t="s">
        <v>931</v>
      </c>
      <c r="E93" s="2">
        <v>3.82</v>
      </c>
      <c r="F93" s="11">
        <v>-1</v>
      </c>
      <c r="G93">
        <v>-1</v>
      </c>
      <c r="I93">
        <v>2.4510000000000001</v>
      </c>
      <c r="J93">
        <v>5.5890000185714284</v>
      </c>
      <c r="L93" s="27">
        <v>0</v>
      </c>
      <c r="Q93" s="27">
        <v>0</v>
      </c>
      <c r="R93" s="27"/>
      <c r="S93" s="27"/>
      <c r="T93">
        <v>8</v>
      </c>
      <c r="U93" s="27">
        <v>0</v>
      </c>
      <c r="V93" s="27"/>
      <c r="W93" s="30">
        <v>1.857142857142857</v>
      </c>
      <c r="X93" s="30">
        <v>2.285714285714286</v>
      </c>
      <c r="Y93" s="30">
        <v>0.42857142857142849</v>
      </c>
      <c r="Z93" s="30">
        <v>0</v>
      </c>
      <c r="AA93" s="30">
        <v>0.40625000000000011</v>
      </c>
      <c r="AB93" s="30">
        <v>0.5</v>
      </c>
      <c r="AC93" s="30">
        <v>9.375E-2</v>
      </c>
      <c r="AD93" s="30">
        <v>0</v>
      </c>
      <c r="AE93" s="27">
        <v>0.82</v>
      </c>
      <c r="AF93" s="27">
        <v>3.44</v>
      </c>
      <c r="AG93" s="27">
        <v>2.62</v>
      </c>
      <c r="AH93" s="27">
        <v>2.4510000000000001</v>
      </c>
    </row>
    <row r="94" spans="1:34" x14ac:dyDescent="0.3">
      <c r="A94" s="2" t="s">
        <v>76</v>
      </c>
      <c r="B94" s="19" t="s">
        <v>932</v>
      </c>
      <c r="E94" s="2">
        <v>4.16</v>
      </c>
      <c r="F94" s="11">
        <v>-1</v>
      </c>
      <c r="G94">
        <v>-1</v>
      </c>
      <c r="I94">
        <v>2.4449999999999998</v>
      </c>
      <c r="J94">
        <v>5.5913393042857136</v>
      </c>
      <c r="L94" s="27">
        <v>0</v>
      </c>
      <c r="Q94" s="27">
        <v>0</v>
      </c>
      <c r="R94" s="27"/>
      <c r="S94" s="27"/>
      <c r="T94">
        <v>8</v>
      </c>
      <c r="U94" s="27">
        <v>0</v>
      </c>
      <c r="V94" s="27"/>
      <c r="W94" s="30">
        <v>1.857142857142857</v>
      </c>
      <c r="X94" s="30">
        <v>2.285714285714286</v>
      </c>
      <c r="Y94" s="30">
        <v>0.42857142857142849</v>
      </c>
      <c r="Z94" s="30">
        <v>0</v>
      </c>
      <c r="AA94" s="30">
        <v>0.40625000000000011</v>
      </c>
      <c r="AB94" s="30">
        <v>0.5</v>
      </c>
      <c r="AC94" s="30">
        <v>9.375E-2</v>
      </c>
      <c r="AD94" s="30">
        <v>0</v>
      </c>
      <c r="AE94" s="27">
        <v>0.82</v>
      </c>
      <c r="AF94" s="27">
        <v>3.44</v>
      </c>
      <c r="AG94" s="27">
        <v>2.62</v>
      </c>
      <c r="AH94" s="27">
        <v>2.4449999999999998</v>
      </c>
    </row>
    <row r="95" spans="1:34" x14ac:dyDescent="0.3">
      <c r="A95" s="2" t="s">
        <v>75</v>
      </c>
      <c r="B95" s="19" t="s">
        <v>933</v>
      </c>
      <c r="E95" s="2">
        <v>3.52</v>
      </c>
      <c r="F95" s="11">
        <v>-1</v>
      </c>
      <c r="G95">
        <v>-1</v>
      </c>
      <c r="I95">
        <v>2.4390000000000001</v>
      </c>
      <c r="J95">
        <v>5.5936785899999997</v>
      </c>
      <c r="L95" s="27">
        <v>0</v>
      </c>
      <c r="Q95" s="27">
        <v>0</v>
      </c>
      <c r="R95" s="27"/>
      <c r="S95" s="27"/>
      <c r="T95">
        <v>8</v>
      </c>
      <c r="U95" s="27">
        <v>0</v>
      </c>
      <c r="V95" s="27"/>
      <c r="W95" s="30">
        <v>1.857142857142857</v>
      </c>
      <c r="X95" s="30">
        <v>2.285714285714286</v>
      </c>
      <c r="Y95" s="30">
        <v>0.42857142857142849</v>
      </c>
      <c r="Z95" s="30">
        <v>0</v>
      </c>
      <c r="AA95" s="30">
        <v>0.40625000000000011</v>
      </c>
      <c r="AB95" s="30">
        <v>0.5</v>
      </c>
      <c r="AC95" s="30">
        <v>9.375E-2</v>
      </c>
      <c r="AD95" s="30">
        <v>0</v>
      </c>
      <c r="AE95" s="27">
        <v>0.82</v>
      </c>
      <c r="AF95" s="27">
        <v>3.44</v>
      </c>
      <c r="AG95" s="27">
        <v>2.62</v>
      </c>
      <c r="AH95" s="27">
        <v>2.4390000000000001</v>
      </c>
    </row>
    <row r="96" spans="1:34" x14ac:dyDescent="0.3">
      <c r="A96" s="2" t="s">
        <v>74</v>
      </c>
      <c r="B96" s="15" t="s">
        <v>764</v>
      </c>
      <c r="E96" s="2">
        <v>3.43</v>
      </c>
      <c r="F96" s="11">
        <v>-1</v>
      </c>
      <c r="G96">
        <v>-1</v>
      </c>
      <c r="I96">
        <v>2.4300000000000002</v>
      </c>
      <c r="J96">
        <v>5.5971875185714284</v>
      </c>
      <c r="L96" s="27">
        <v>0</v>
      </c>
      <c r="Q96" s="27">
        <v>0</v>
      </c>
      <c r="R96" s="27"/>
      <c r="S96" s="27"/>
      <c r="T96">
        <v>8</v>
      </c>
      <c r="U96" s="27">
        <v>0</v>
      </c>
      <c r="V96" s="27"/>
      <c r="W96" s="30">
        <v>1.857142857142857</v>
      </c>
      <c r="X96" s="30">
        <v>2.285714285714286</v>
      </c>
      <c r="Y96" s="30">
        <v>0.42857142857142849</v>
      </c>
      <c r="Z96" s="30">
        <v>0</v>
      </c>
      <c r="AA96" s="30">
        <v>0.40625000000000011</v>
      </c>
      <c r="AB96" s="30">
        <v>0.5</v>
      </c>
      <c r="AC96" s="30">
        <v>9.375E-2</v>
      </c>
      <c r="AD96" s="30">
        <v>0</v>
      </c>
      <c r="AE96" s="27">
        <v>0.82</v>
      </c>
      <c r="AF96" s="27">
        <v>3.44</v>
      </c>
      <c r="AG96" s="27">
        <v>2.62</v>
      </c>
      <c r="AH96" s="27">
        <v>2.4300000000000002</v>
      </c>
    </row>
    <row r="97" spans="1:34" x14ac:dyDescent="0.3">
      <c r="A97" s="2" t="s">
        <v>44</v>
      </c>
      <c r="B97" s="19" t="s">
        <v>744</v>
      </c>
      <c r="C97" s="2" t="s">
        <v>700</v>
      </c>
      <c r="D97" s="2" t="s">
        <v>1096</v>
      </c>
      <c r="E97" s="2">
        <v>3.44</v>
      </c>
      <c r="F97" s="11" t="s">
        <v>573</v>
      </c>
      <c r="G97">
        <v>-1</v>
      </c>
      <c r="I97">
        <v>2.521176470588236</v>
      </c>
      <c r="J97">
        <v>5.6898745917647062</v>
      </c>
      <c r="L97" s="27">
        <v>1</v>
      </c>
      <c r="Q97" s="27">
        <v>15.28115725</v>
      </c>
      <c r="R97" s="27">
        <v>15.28115725</v>
      </c>
      <c r="S97" s="27">
        <v>15.28115725</v>
      </c>
      <c r="T97">
        <v>20</v>
      </c>
      <c r="U97" s="27">
        <v>229.90248606119221</v>
      </c>
      <c r="V97" s="27">
        <v>8.6993404650164072E-2</v>
      </c>
      <c r="W97" s="30">
        <v>1.882352941176471</v>
      </c>
      <c r="X97" s="30">
        <v>2.3529411764705879</v>
      </c>
      <c r="Y97" s="30">
        <v>0.47058823529411759</v>
      </c>
      <c r="Z97" s="30">
        <v>0</v>
      </c>
      <c r="AA97" s="30">
        <v>0.4</v>
      </c>
      <c r="AB97" s="30">
        <v>0.5</v>
      </c>
      <c r="AC97" s="30">
        <v>9.9999999999999992E-2</v>
      </c>
      <c r="AD97" s="30">
        <v>0</v>
      </c>
      <c r="AE97" s="27">
        <v>0.82</v>
      </c>
      <c r="AF97" s="27">
        <v>3.44</v>
      </c>
      <c r="AG97" s="27">
        <v>2.62</v>
      </c>
      <c r="AH97" s="27">
        <v>2.5211764705882351</v>
      </c>
    </row>
    <row r="98" spans="1:34" x14ac:dyDescent="0.3">
      <c r="A98" s="2" t="s">
        <v>44</v>
      </c>
      <c r="B98" s="15" t="s">
        <v>744</v>
      </c>
      <c r="E98" s="2">
        <v>3.69</v>
      </c>
      <c r="F98" s="11" t="s">
        <v>573</v>
      </c>
      <c r="G98">
        <v>-1</v>
      </c>
      <c r="I98">
        <v>2.521176470588236</v>
      </c>
      <c r="J98">
        <v>5.6898745917647062</v>
      </c>
      <c r="L98" s="27">
        <v>1</v>
      </c>
      <c r="M98" s="2">
        <v>3.87</v>
      </c>
      <c r="N98" s="2">
        <v>3.87</v>
      </c>
      <c r="O98" s="2">
        <v>29.8</v>
      </c>
      <c r="P98" s="2" t="s">
        <v>450</v>
      </c>
      <c r="Q98" s="27">
        <v>15.28115725</v>
      </c>
      <c r="R98" s="27">
        <v>15.28115725</v>
      </c>
      <c r="S98" s="27">
        <v>15.28115725</v>
      </c>
      <c r="T98">
        <v>20</v>
      </c>
      <c r="U98" s="27">
        <v>229.90248606119221</v>
      </c>
      <c r="V98" s="27">
        <v>8.6993404650164072E-2</v>
      </c>
      <c r="W98" s="30">
        <v>1.882352941176471</v>
      </c>
      <c r="X98" s="30">
        <v>2.3529411764705879</v>
      </c>
      <c r="Y98" s="30">
        <v>0.47058823529411759</v>
      </c>
      <c r="Z98" s="30">
        <v>0</v>
      </c>
      <c r="AA98" s="30">
        <v>0.4</v>
      </c>
      <c r="AB98" s="30">
        <v>0.5</v>
      </c>
      <c r="AC98" s="30">
        <v>9.9999999999999992E-2</v>
      </c>
      <c r="AD98" s="30">
        <v>0</v>
      </c>
      <c r="AE98" s="27">
        <v>0.82</v>
      </c>
      <c r="AF98" s="27">
        <v>3.44</v>
      </c>
      <c r="AG98" s="27">
        <v>2.62</v>
      </c>
      <c r="AH98" s="27">
        <v>2.5211764705882351</v>
      </c>
    </row>
    <row r="99" spans="1:34" x14ac:dyDescent="0.3">
      <c r="A99" s="2" t="s">
        <v>44</v>
      </c>
      <c r="B99" s="15" t="s">
        <v>744</v>
      </c>
      <c r="E99" s="2">
        <v>3.78</v>
      </c>
      <c r="F99" s="11" t="s">
        <v>573</v>
      </c>
      <c r="G99">
        <v>-1</v>
      </c>
      <c r="I99">
        <v>2.521176470588236</v>
      </c>
      <c r="J99">
        <v>5.6898745917647062</v>
      </c>
      <c r="L99" s="27">
        <v>1</v>
      </c>
      <c r="M99" s="2">
        <v>3.859</v>
      </c>
      <c r="N99" s="2">
        <v>3.859</v>
      </c>
      <c r="O99" s="2">
        <v>29.047999999999998</v>
      </c>
      <c r="P99" s="2" t="s">
        <v>450</v>
      </c>
      <c r="Q99" s="27">
        <v>15.28115725</v>
      </c>
      <c r="R99" s="27">
        <v>15.28115725</v>
      </c>
      <c r="S99" s="27">
        <v>15.28115725</v>
      </c>
      <c r="T99">
        <v>20</v>
      </c>
      <c r="U99" s="27">
        <v>229.90248606119221</v>
      </c>
      <c r="V99" s="27">
        <v>8.6993404650164072E-2</v>
      </c>
      <c r="W99" s="30">
        <v>1.882352941176471</v>
      </c>
      <c r="X99" s="30">
        <v>2.3529411764705879</v>
      </c>
      <c r="Y99" s="30">
        <v>0.47058823529411759</v>
      </c>
      <c r="Z99" s="30">
        <v>0</v>
      </c>
      <c r="AA99" s="30">
        <v>0.4</v>
      </c>
      <c r="AB99" s="30">
        <v>0.5</v>
      </c>
      <c r="AC99" s="30">
        <v>9.9999999999999992E-2</v>
      </c>
      <c r="AD99" s="30">
        <v>0</v>
      </c>
      <c r="AE99" s="27">
        <v>0.82</v>
      </c>
      <c r="AF99" s="27">
        <v>3.44</v>
      </c>
      <c r="AG99" s="27">
        <v>2.62</v>
      </c>
      <c r="AH99" s="27">
        <v>2.5211764705882351</v>
      </c>
    </row>
    <row r="100" spans="1:34" x14ac:dyDescent="0.3">
      <c r="A100" s="2" t="s">
        <v>80</v>
      </c>
      <c r="B100" s="19" t="s">
        <v>934</v>
      </c>
      <c r="E100" s="2">
        <v>3.2</v>
      </c>
      <c r="F100" s="11">
        <v>-1</v>
      </c>
      <c r="G100">
        <v>-1</v>
      </c>
      <c r="I100">
        <v>2.5228823529411768</v>
      </c>
      <c r="J100">
        <v>5.6932629430588237</v>
      </c>
      <c r="L100" s="27">
        <v>0</v>
      </c>
      <c r="M100" s="2">
        <v>3.8650000000000002</v>
      </c>
      <c r="N100" s="2">
        <v>3.8650000000000002</v>
      </c>
      <c r="O100" s="2">
        <v>29.241</v>
      </c>
      <c r="P100"/>
      <c r="Q100" s="27">
        <v>0</v>
      </c>
      <c r="R100" s="27"/>
      <c r="S100" s="27"/>
      <c r="T100">
        <v>20</v>
      </c>
      <c r="U100" s="27">
        <v>0</v>
      </c>
      <c r="V100" s="27"/>
      <c r="W100" s="30">
        <v>1.882352941176471</v>
      </c>
      <c r="X100" s="30">
        <v>2.3529411764705879</v>
      </c>
      <c r="Y100" s="30">
        <v>0.49411764705882361</v>
      </c>
      <c r="Z100" s="30">
        <v>0</v>
      </c>
      <c r="AA100" s="30">
        <v>0.39800995024875629</v>
      </c>
      <c r="AB100" s="30">
        <v>0.4975124378109454</v>
      </c>
      <c r="AC100" s="30">
        <v>0.1044776119402985</v>
      </c>
      <c r="AD100" s="30">
        <v>0</v>
      </c>
      <c r="AE100" s="27">
        <v>0.82</v>
      </c>
      <c r="AF100" s="27">
        <v>3.44</v>
      </c>
      <c r="AG100" s="27">
        <v>2.62</v>
      </c>
      <c r="AH100" s="27">
        <v>2.5228823529411768</v>
      </c>
    </row>
    <row r="101" spans="1:34" x14ac:dyDescent="0.3">
      <c r="A101" s="2" t="s">
        <v>82</v>
      </c>
      <c r="B101" s="19" t="s">
        <v>935</v>
      </c>
      <c r="E101" s="2">
        <v>2.93</v>
      </c>
      <c r="F101" s="11">
        <v>-1</v>
      </c>
      <c r="G101">
        <v>-1</v>
      </c>
      <c r="I101">
        <v>2.524588235294118</v>
      </c>
      <c r="J101">
        <v>5.6966512943529413</v>
      </c>
      <c r="L101" s="27">
        <v>0</v>
      </c>
      <c r="M101" s="2">
        <v>3.8660000000000001</v>
      </c>
      <c r="N101" s="2">
        <v>3.8660000000000001</v>
      </c>
      <c r="O101" s="2">
        <v>29.145</v>
      </c>
      <c r="Q101" s="27">
        <v>0</v>
      </c>
      <c r="R101" s="27"/>
      <c r="S101" s="27"/>
      <c r="T101">
        <v>20</v>
      </c>
      <c r="U101" s="27">
        <v>0</v>
      </c>
      <c r="V101" s="27"/>
      <c r="W101" s="30">
        <v>1.882352941176471</v>
      </c>
      <c r="X101" s="30">
        <v>2.3529411764705879</v>
      </c>
      <c r="Y101" s="30">
        <v>0.51764705882352946</v>
      </c>
      <c r="Z101" s="30">
        <v>0</v>
      </c>
      <c r="AA101" s="30">
        <v>0.39603960396039611</v>
      </c>
      <c r="AB101" s="30">
        <v>0.49504950495049499</v>
      </c>
      <c r="AC101" s="30">
        <v>0.1089108910891089</v>
      </c>
      <c r="AD101" s="30">
        <v>0</v>
      </c>
      <c r="AE101" s="27">
        <v>0.82</v>
      </c>
      <c r="AF101" s="27">
        <v>3.44</v>
      </c>
      <c r="AG101" s="27">
        <v>2.62</v>
      </c>
      <c r="AH101" s="27">
        <v>2.5245882352941171</v>
      </c>
    </row>
    <row r="102" spans="1:34" x14ac:dyDescent="0.3">
      <c r="A102" s="2" t="s">
        <v>83</v>
      </c>
      <c r="B102" s="19" t="s">
        <v>936</v>
      </c>
      <c r="E102" s="2">
        <v>2.69</v>
      </c>
      <c r="F102" s="11">
        <v>-1</v>
      </c>
      <c r="G102">
        <v>-1</v>
      </c>
      <c r="I102">
        <v>2.5262941176470588</v>
      </c>
      <c r="J102">
        <v>5.7000396456470588</v>
      </c>
      <c r="L102" s="27">
        <v>0</v>
      </c>
      <c r="M102" s="2">
        <v>3.871</v>
      </c>
      <c r="N102" s="2">
        <v>3.871</v>
      </c>
      <c r="O102" s="2">
        <v>29.241</v>
      </c>
      <c r="Q102" s="27">
        <v>0</v>
      </c>
      <c r="R102" s="27"/>
      <c r="S102" s="27"/>
      <c r="T102">
        <v>20</v>
      </c>
      <c r="U102" s="27">
        <v>0</v>
      </c>
      <c r="V102" s="27"/>
      <c r="W102" s="30">
        <v>1.882352941176471</v>
      </c>
      <c r="X102" s="30">
        <v>2.3529411764705879</v>
      </c>
      <c r="Y102" s="30">
        <v>0.54117647058823526</v>
      </c>
      <c r="Z102" s="30">
        <v>0</v>
      </c>
      <c r="AA102" s="30">
        <v>0.39408866995073888</v>
      </c>
      <c r="AB102" s="30">
        <v>0.49261083743842371</v>
      </c>
      <c r="AC102" s="30">
        <v>0.1133004926108374</v>
      </c>
      <c r="AD102" s="30">
        <v>0</v>
      </c>
      <c r="AE102" s="27">
        <v>0.82</v>
      </c>
      <c r="AF102" s="27">
        <v>3.44</v>
      </c>
      <c r="AG102" s="27">
        <v>2.62</v>
      </c>
      <c r="AH102" s="27">
        <v>2.5262941176470588</v>
      </c>
    </row>
    <row r="103" spans="1:34" x14ac:dyDescent="0.3">
      <c r="A103" s="2" t="s">
        <v>84</v>
      </c>
      <c r="B103" s="19" t="s">
        <v>937</v>
      </c>
      <c r="E103" s="2">
        <v>2.4300000000000002</v>
      </c>
      <c r="F103" s="11">
        <v>-1</v>
      </c>
      <c r="G103">
        <v>-1</v>
      </c>
      <c r="I103">
        <v>2.528</v>
      </c>
      <c r="J103">
        <v>5.7034279969411772</v>
      </c>
      <c r="L103" s="27">
        <v>0</v>
      </c>
      <c r="M103" s="2">
        <v>3.8740000000000001</v>
      </c>
      <c r="N103" s="2">
        <v>3.8740000000000001</v>
      </c>
      <c r="O103" s="2">
        <v>32.945999999999998</v>
      </c>
      <c r="Q103" s="27">
        <v>0</v>
      </c>
      <c r="R103" s="27"/>
      <c r="S103" s="27"/>
      <c r="T103">
        <v>20</v>
      </c>
      <c r="U103" s="27">
        <v>0</v>
      </c>
      <c r="V103" s="27"/>
      <c r="W103" s="30">
        <v>1.882352941176471</v>
      </c>
      <c r="X103" s="30">
        <v>2.3529411764705879</v>
      </c>
      <c r="Y103" s="30">
        <v>0.56470588235294128</v>
      </c>
      <c r="Z103" s="30">
        <v>0</v>
      </c>
      <c r="AA103" s="30">
        <v>0.39215686274509798</v>
      </c>
      <c r="AB103" s="30">
        <v>0.49019607843137247</v>
      </c>
      <c r="AC103" s="30">
        <v>0.1176470588235294</v>
      </c>
      <c r="AD103" s="30">
        <v>0</v>
      </c>
      <c r="AE103" s="27">
        <v>0.82</v>
      </c>
      <c r="AF103" s="27">
        <v>3.44</v>
      </c>
      <c r="AG103" s="27">
        <v>2.62</v>
      </c>
      <c r="AH103" s="27">
        <v>2.528</v>
      </c>
    </row>
    <row r="104" spans="1:34" x14ac:dyDescent="0.3">
      <c r="A104" s="2" t="s">
        <v>85</v>
      </c>
      <c r="B104" s="19" t="s">
        <v>938</v>
      </c>
      <c r="E104" s="2">
        <v>2.41</v>
      </c>
      <c r="F104" s="11">
        <v>-1</v>
      </c>
      <c r="G104">
        <v>-1</v>
      </c>
      <c r="I104">
        <v>2.5297058823529408</v>
      </c>
      <c r="J104">
        <v>5.7068163482352947</v>
      </c>
      <c r="L104" s="27">
        <v>0</v>
      </c>
      <c r="M104" s="2" t="s">
        <v>474</v>
      </c>
      <c r="N104" s="2" t="s">
        <v>474</v>
      </c>
      <c r="O104" s="2" t="s">
        <v>474</v>
      </c>
      <c r="Q104" s="27">
        <v>0</v>
      </c>
      <c r="R104" s="27"/>
      <c r="S104" s="27"/>
      <c r="T104">
        <v>20</v>
      </c>
      <c r="U104" s="27">
        <v>0</v>
      </c>
      <c r="V104" s="27"/>
      <c r="W104" s="30">
        <v>1.882352941176471</v>
      </c>
      <c r="X104" s="30">
        <v>2.3529411764705879</v>
      </c>
      <c r="Y104" s="30">
        <v>0.58823529411764708</v>
      </c>
      <c r="Z104" s="30">
        <v>0</v>
      </c>
      <c r="AA104" s="30">
        <v>0.3902439024390244</v>
      </c>
      <c r="AB104" s="30">
        <v>0.48780487804878048</v>
      </c>
      <c r="AC104" s="30">
        <v>0.12195121951219511</v>
      </c>
      <c r="AD104" s="30">
        <v>0</v>
      </c>
      <c r="AE104" s="27">
        <v>0.82</v>
      </c>
      <c r="AF104" s="27">
        <v>3.44</v>
      </c>
      <c r="AG104" s="27">
        <v>2.62</v>
      </c>
      <c r="AH104" s="27">
        <v>2.5297058823529408</v>
      </c>
    </row>
    <row r="105" spans="1:34" x14ac:dyDescent="0.3">
      <c r="A105" s="2" t="s">
        <v>86</v>
      </c>
      <c r="B105" s="19" t="s">
        <v>939</v>
      </c>
      <c r="E105" s="2">
        <v>3.06</v>
      </c>
      <c r="F105" s="11">
        <v>-1</v>
      </c>
      <c r="G105">
        <v>-1</v>
      </c>
      <c r="I105">
        <v>2.5308235294117649</v>
      </c>
      <c r="J105">
        <v>5.7003253741176483</v>
      </c>
      <c r="L105" s="27">
        <v>0</v>
      </c>
      <c r="M105" s="2">
        <v>3.8660000000000001</v>
      </c>
      <c r="N105" s="2">
        <v>3.8660000000000001</v>
      </c>
      <c r="O105" s="2">
        <v>29.114000000000001</v>
      </c>
      <c r="Q105" s="27">
        <v>0</v>
      </c>
      <c r="R105" s="27"/>
      <c r="S105" s="27"/>
      <c r="T105">
        <v>20</v>
      </c>
      <c r="U105" s="27">
        <v>0</v>
      </c>
      <c r="V105" s="27"/>
      <c r="W105" s="30">
        <v>1.882352941176471</v>
      </c>
      <c r="X105" s="30">
        <v>2.3529411764705879</v>
      </c>
      <c r="Y105" s="30">
        <v>0.49411764705882361</v>
      </c>
      <c r="Z105" s="30">
        <v>0.1647058823529412</v>
      </c>
      <c r="AA105" s="30">
        <v>0.38461538461538458</v>
      </c>
      <c r="AB105" s="30">
        <v>0.48076923076923073</v>
      </c>
      <c r="AC105" s="30">
        <v>0.10096153846153851</v>
      </c>
      <c r="AD105" s="30">
        <v>3.3653846153846159E-2</v>
      </c>
      <c r="AE105" s="27">
        <v>0.82</v>
      </c>
      <c r="AF105" s="27">
        <v>3.44</v>
      </c>
      <c r="AG105" s="27">
        <v>2.62</v>
      </c>
      <c r="AH105" s="27">
        <v>2.530823529411764</v>
      </c>
    </row>
    <row r="106" spans="1:34" x14ac:dyDescent="0.3">
      <c r="A106" s="2" t="s">
        <v>87</v>
      </c>
      <c r="B106" s="19" t="s">
        <v>940</v>
      </c>
      <c r="E106" s="2">
        <v>2.12</v>
      </c>
      <c r="F106" s="11">
        <v>-1</v>
      </c>
      <c r="G106">
        <v>-1</v>
      </c>
      <c r="I106">
        <v>2.525529411764706</v>
      </c>
      <c r="J106">
        <v>5.7010120870588246</v>
      </c>
      <c r="L106" s="27">
        <v>0</v>
      </c>
      <c r="M106" s="2">
        <v>3.8570000000000002</v>
      </c>
      <c r="N106" s="2">
        <v>3.8570000000000002</v>
      </c>
      <c r="O106" s="2">
        <v>29.533999999999999</v>
      </c>
      <c r="Q106" s="27">
        <v>0</v>
      </c>
      <c r="R106" s="27"/>
      <c r="S106" s="27"/>
      <c r="T106">
        <v>20</v>
      </c>
      <c r="U106" s="27">
        <v>0</v>
      </c>
      <c r="V106" s="27"/>
      <c r="W106" s="30">
        <v>1.882352941176471</v>
      </c>
      <c r="X106" s="30">
        <v>2.3529411764705879</v>
      </c>
      <c r="Y106" s="30">
        <v>0.54117647058823526</v>
      </c>
      <c r="Z106" s="30">
        <v>0</v>
      </c>
      <c r="AA106" s="30">
        <v>0.39408866995073888</v>
      </c>
      <c r="AB106" s="30">
        <v>0.49261083743842371</v>
      </c>
      <c r="AC106" s="30">
        <v>0.1133004926108374</v>
      </c>
      <c r="AD106" s="30">
        <v>0</v>
      </c>
      <c r="AE106" s="27">
        <v>0.82</v>
      </c>
      <c r="AF106" s="27">
        <v>3.44</v>
      </c>
      <c r="AG106" s="27">
        <v>2.62</v>
      </c>
      <c r="AH106" s="27">
        <v>2.525529411764706</v>
      </c>
    </row>
    <row r="107" spans="1:34" x14ac:dyDescent="0.3">
      <c r="A107" s="2" t="s">
        <v>88</v>
      </c>
      <c r="B107" s="19" t="s">
        <v>767</v>
      </c>
      <c r="E107" s="2">
        <v>3.9</v>
      </c>
      <c r="F107" s="11">
        <v>-1</v>
      </c>
      <c r="G107">
        <v>-1</v>
      </c>
      <c r="I107">
        <v>2.7025000000000001</v>
      </c>
      <c r="J107">
        <v>6.4896876145585001</v>
      </c>
      <c r="L107" s="27">
        <v>0</v>
      </c>
      <c r="M107" s="2">
        <v>3.9037999999999999</v>
      </c>
      <c r="N107" s="2">
        <v>3.9037999999999999</v>
      </c>
      <c r="O107" s="2">
        <v>9.7742000000000004</v>
      </c>
      <c r="P107" s="2" t="s">
        <v>449</v>
      </c>
      <c r="Q107" s="27">
        <v>0</v>
      </c>
      <c r="R107" s="27"/>
      <c r="S107" s="27"/>
      <c r="T107">
        <v>14</v>
      </c>
      <c r="U107" s="27">
        <v>0</v>
      </c>
      <c r="V107" s="27"/>
      <c r="W107" s="30">
        <v>1.833333333333333</v>
      </c>
      <c r="X107" s="30">
        <v>2.333333333333333</v>
      </c>
      <c r="Y107" s="30">
        <v>0.5</v>
      </c>
      <c r="Z107" s="30">
        <v>2.333333333333333</v>
      </c>
      <c r="AA107" s="30">
        <v>0.26190476190476192</v>
      </c>
      <c r="AB107" s="30">
        <v>0.33333333333333343</v>
      </c>
      <c r="AC107" s="30">
        <v>7.1428571428571425E-2</v>
      </c>
      <c r="AD107" s="30">
        <v>0.33333333333333343</v>
      </c>
      <c r="AE107" s="27">
        <v>0.95</v>
      </c>
      <c r="AF107" s="27">
        <v>3.44</v>
      </c>
      <c r="AG107" s="27">
        <v>2.4900000000000002</v>
      </c>
      <c r="AH107" s="27">
        <v>2.7024999999999988</v>
      </c>
    </row>
    <row r="108" spans="1:34" x14ac:dyDescent="0.3">
      <c r="A108" s="2" t="s">
        <v>89</v>
      </c>
      <c r="B108" s="15" t="s">
        <v>765</v>
      </c>
      <c r="E108" s="2">
        <v>3.9</v>
      </c>
      <c r="F108" s="11" t="s">
        <v>586</v>
      </c>
      <c r="G108" t="s">
        <v>664</v>
      </c>
      <c r="I108">
        <v>2.499166666666667</v>
      </c>
      <c r="J108">
        <v>5.7944152492500001</v>
      </c>
      <c r="L108" s="27">
        <v>1</v>
      </c>
      <c r="M108" s="1">
        <v>3.847</v>
      </c>
      <c r="N108" s="1">
        <v>3.847</v>
      </c>
      <c r="O108" s="1">
        <v>18.109400000000001</v>
      </c>
      <c r="P108" s="1" t="s">
        <v>450</v>
      </c>
      <c r="Q108" s="27">
        <v>3.9407006600000001</v>
      </c>
      <c r="R108" s="27">
        <v>3.94070016</v>
      </c>
      <c r="S108" s="27">
        <v>9.4498532300000004</v>
      </c>
      <c r="T108">
        <v>14</v>
      </c>
      <c r="U108" s="27">
        <v>140.22301532111419</v>
      </c>
      <c r="V108" s="27">
        <v>9.984095669273442E-2</v>
      </c>
      <c r="W108" s="30">
        <v>1.833333333333333</v>
      </c>
      <c r="X108" s="30">
        <v>2.333333333333333</v>
      </c>
      <c r="Y108" s="30">
        <v>0.5</v>
      </c>
      <c r="Z108" s="30">
        <v>2.333333333333333</v>
      </c>
      <c r="AA108" s="30">
        <v>0.26190476190476192</v>
      </c>
      <c r="AB108" s="30">
        <v>0.33333333333333343</v>
      </c>
      <c r="AC108" s="30">
        <v>7.1428571428571425E-2</v>
      </c>
      <c r="AD108" s="30">
        <v>0.33333333333333343</v>
      </c>
      <c r="AE108" s="27">
        <v>0.95</v>
      </c>
      <c r="AF108" s="27">
        <v>3.44</v>
      </c>
      <c r="AG108" s="27">
        <v>2.4900000000000002</v>
      </c>
      <c r="AH108" s="27">
        <v>2.499166666666667</v>
      </c>
    </row>
    <row r="109" spans="1:34" x14ac:dyDescent="0.3">
      <c r="A109" s="2" t="s">
        <v>884</v>
      </c>
      <c r="B109" s="19" t="s">
        <v>941</v>
      </c>
      <c r="E109" s="2">
        <v>3.9</v>
      </c>
      <c r="F109" s="11">
        <v>-1</v>
      </c>
      <c r="G109">
        <v>-1</v>
      </c>
      <c r="I109">
        <v>2.4725000000000001</v>
      </c>
      <c r="J109">
        <v>5.697111802916667</v>
      </c>
      <c r="L109" s="27">
        <v>0</v>
      </c>
      <c r="M109" s="2">
        <v>3.9973999999999998</v>
      </c>
      <c r="N109" s="2">
        <v>3.9973999999999998</v>
      </c>
      <c r="O109" s="2">
        <v>12.132999999999999</v>
      </c>
      <c r="P109" s="2" t="s">
        <v>449</v>
      </c>
      <c r="Q109" s="27">
        <v>0</v>
      </c>
      <c r="R109" s="27"/>
      <c r="S109" s="27"/>
      <c r="T109">
        <v>14</v>
      </c>
      <c r="U109" s="27">
        <v>0</v>
      </c>
      <c r="V109" s="27"/>
      <c r="W109" s="30">
        <v>1.833333333333333</v>
      </c>
      <c r="X109" s="30">
        <v>2.333333333333333</v>
      </c>
      <c r="Y109" s="30">
        <v>0.5</v>
      </c>
      <c r="Z109" s="30">
        <v>2.333333333333333</v>
      </c>
      <c r="AA109" s="30">
        <v>0.26190476190476192</v>
      </c>
      <c r="AB109" s="30">
        <v>0.33333333333333343</v>
      </c>
      <c r="AC109" s="30">
        <v>7.1428571428571425E-2</v>
      </c>
      <c r="AD109" s="30">
        <v>0.33333333333333343</v>
      </c>
      <c r="AE109" s="27">
        <v>0.82</v>
      </c>
      <c r="AF109" s="27">
        <v>3.44</v>
      </c>
      <c r="AG109" s="27">
        <v>2.62</v>
      </c>
      <c r="AH109" s="27">
        <v>2.4725000000000001</v>
      </c>
    </row>
    <row r="110" spans="1:34" x14ac:dyDescent="0.3">
      <c r="A110" s="2" t="s">
        <v>885</v>
      </c>
      <c r="B110" s="19" t="s">
        <v>942</v>
      </c>
      <c r="E110" s="2">
        <v>3.9</v>
      </c>
      <c r="F110" s="11">
        <v>-1</v>
      </c>
      <c r="G110">
        <v>-1</v>
      </c>
      <c r="I110">
        <v>2.4725000000000001</v>
      </c>
      <c r="J110">
        <v>5.6821885904166667</v>
      </c>
      <c r="L110" s="27">
        <v>0</v>
      </c>
      <c r="M110" s="2">
        <v>3.9727000000000001</v>
      </c>
      <c r="N110" s="2">
        <v>3.9727000000000001</v>
      </c>
      <c r="O110" s="2">
        <v>12.763199999999999</v>
      </c>
      <c r="P110" s="2" t="s">
        <v>449</v>
      </c>
      <c r="Q110" s="27">
        <v>0</v>
      </c>
      <c r="R110" s="27"/>
      <c r="S110" s="27"/>
      <c r="T110">
        <v>14</v>
      </c>
      <c r="U110" s="27">
        <v>0</v>
      </c>
      <c r="V110" s="27"/>
      <c r="W110" s="30">
        <v>1.833333333333333</v>
      </c>
      <c r="X110" s="30">
        <v>2.333333333333333</v>
      </c>
      <c r="Y110" s="30">
        <v>0.5</v>
      </c>
      <c r="Z110" s="30">
        <v>2.333333333333333</v>
      </c>
      <c r="AA110" s="30">
        <v>0.26190476190476192</v>
      </c>
      <c r="AB110" s="30">
        <v>0.33333333333333343</v>
      </c>
      <c r="AC110" s="30">
        <v>7.1428571428571425E-2</v>
      </c>
      <c r="AD110" s="30">
        <v>0.33333333333333343</v>
      </c>
      <c r="AE110" s="27">
        <v>0.82</v>
      </c>
      <c r="AF110" s="27">
        <v>3.44</v>
      </c>
      <c r="AG110" s="27">
        <v>2.62</v>
      </c>
      <c r="AH110" s="27">
        <v>2.4725000000000001</v>
      </c>
    </row>
    <row r="111" spans="1:34" x14ac:dyDescent="0.3">
      <c r="A111" s="2" t="s">
        <v>27</v>
      </c>
      <c r="B111" s="15" t="s">
        <v>766</v>
      </c>
      <c r="E111" s="2">
        <v>3.6</v>
      </c>
      <c r="F111" s="11" t="s">
        <v>587</v>
      </c>
      <c r="G111" t="s">
        <v>665</v>
      </c>
      <c r="I111">
        <v>2.528</v>
      </c>
      <c r="J111">
        <v>5.7952294759999994</v>
      </c>
      <c r="L111" s="27">
        <v>1</v>
      </c>
      <c r="O111"/>
      <c r="Q111" s="27">
        <v>3.9948813699999999</v>
      </c>
      <c r="R111" s="27">
        <v>3.9948813699999999</v>
      </c>
      <c r="S111" s="27">
        <v>3.9948813699999999</v>
      </c>
      <c r="T111">
        <v>6</v>
      </c>
      <c r="U111" s="27">
        <v>63.754620030366901</v>
      </c>
      <c r="V111" s="27">
        <v>9.4110826747020773E-2</v>
      </c>
      <c r="W111" s="30">
        <v>1.8</v>
      </c>
      <c r="X111" s="30">
        <v>2.4</v>
      </c>
      <c r="Y111" s="30">
        <v>0.6</v>
      </c>
      <c r="Z111" s="30">
        <v>2.8</v>
      </c>
      <c r="AA111" s="30">
        <v>0.23684210526315791</v>
      </c>
      <c r="AB111" s="30">
        <v>0.31578947368421051</v>
      </c>
      <c r="AC111" s="30">
        <v>7.8947368421052627E-2</v>
      </c>
      <c r="AD111" s="30">
        <v>0.36842105263157893</v>
      </c>
      <c r="AE111" s="27">
        <v>0.82</v>
      </c>
      <c r="AF111" s="27">
        <v>3.44</v>
      </c>
      <c r="AG111" s="27">
        <v>2.62</v>
      </c>
      <c r="AH111" s="27">
        <v>2.528</v>
      </c>
    </row>
    <row r="112" spans="1:34" x14ac:dyDescent="0.3">
      <c r="A112" s="2" t="s">
        <v>892</v>
      </c>
      <c r="B112" s="15" t="s">
        <v>889</v>
      </c>
      <c r="E112" s="2">
        <v>4</v>
      </c>
      <c r="F112" s="11">
        <v>-1</v>
      </c>
      <c r="G112">
        <v>-1</v>
      </c>
      <c r="I112">
        <v>2.524571428571428</v>
      </c>
      <c r="J112">
        <v>5.7888591694285711</v>
      </c>
      <c r="L112" s="27">
        <v>0</v>
      </c>
      <c r="M112" s="2">
        <v>3.9607999999999999</v>
      </c>
      <c r="N112" s="2">
        <v>3.9607999999999999</v>
      </c>
      <c r="O112" s="2">
        <v>21.8126</v>
      </c>
      <c r="P112" s="2" t="s">
        <v>450</v>
      </c>
      <c r="Q112" s="27">
        <v>0</v>
      </c>
      <c r="R112" s="27"/>
      <c r="S112" s="27"/>
      <c r="T112">
        <v>42</v>
      </c>
      <c r="U112" s="27">
        <v>0</v>
      </c>
      <c r="V112" s="27"/>
      <c r="W112" s="30">
        <v>1.828571428571429</v>
      </c>
      <c r="X112" s="30">
        <v>2.4</v>
      </c>
      <c r="Y112" s="30">
        <v>0.5714285714285714</v>
      </c>
      <c r="Z112" s="30">
        <v>2.4</v>
      </c>
      <c r="AA112" s="30">
        <v>0.25396825396825401</v>
      </c>
      <c r="AB112" s="30">
        <v>0.33333333333333331</v>
      </c>
      <c r="AC112" s="30">
        <v>7.9365079365079361E-2</v>
      </c>
      <c r="AD112" s="30">
        <v>0.33333333333333331</v>
      </c>
      <c r="AE112" s="27">
        <v>0.82</v>
      </c>
      <c r="AF112" s="27">
        <v>3.44</v>
      </c>
      <c r="AG112" s="27">
        <v>2.62</v>
      </c>
      <c r="AH112" s="27">
        <v>2.524571428571428</v>
      </c>
    </row>
    <row r="113" spans="1:34" x14ac:dyDescent="0.3">
      <c r="A113" s="2" t="s">
        <v>893</v>
      </c>
      <c r="B113" s="15" t="s">
        <v>890</v>
      </c>
      <c r="E113" s="2">
        <v>4</v>
      </c>
      <c r="F113" s="11">
        <v>-1</v>
      </c>
      <c r="G113">
        <v>-1</v>
      </c>
      <c r="I113">
        <v>2.7611428571428571</v>
      </c>
      <c r="J113">
        <v>6.6040800042601706</v>
      </c>
      <c r="L113" s="27">
        <v>0</v>
      </c>
      <c r="M113" s="2">
        <v>3.9483999999999999</v>
      </c>
      <c r="N113" s="2">
        <v>3.9483999999999999</v>
      </c>
      <c r="O113" s="2">
        <v>9.7742000000000004</v>
      </c>
      <c r="P113" s="2" t="s">
        <v>449</v>
      </c>
      <c r="Q113" s="27">
        <v>0</v>
      </c>
      <c r="R113" s="27"/>
      <c r="S113" s="27"/>
      <c r="T113">
        <v>42</v>
      </c>
      <c r="U113" s="27">
        <v>0</v>
      </c>
      <c r="V113" s="27"/>
      <c r="W113" s="30">
        <v>1.828571428571429</v>
      </c>
      <c r="X113" s="30">
        <v>2.4</v>
      </c>
      <c r="Y113" s="30">
        <v>0.5714285714285714</v>
      </c>
      <c r="Z113" s="30">
        <v>2.4</v>
      </c>
      <c r="AA113" s="30">
        <v>0.25396825396825401</v>
      </c>
      <c r="AB113" s="30">
        <v>0.33333333333333331</v>
      </c>
      <c r="AC113" s="30">
        <v>7.9365079365079361E-2</v>
      </c>
      <c r="AD113" s="30">
        <v>0.33333333333333331</v>
      </c>
      <c r="AE113" s="27">
        <v>1.1000000000000001</v>
      </c>
      <c r="AF113" s="27">
        <v>3.44</v>
      </c>
      <c r="AG113" s="27">
        <v>2.34</v>
      </c>
      <c r="AH113" s="27">
        <v>2.7611428571428571</v>
      </c>
    </row>
    <row r="114" spans="1:34" x14ac:dyDescent="0.3">
      <c r="A114" s="2" t="s">
        <v>886</v>
      </c>
      <c r="B114" s="15" t="s">
        <v>887</v>
      </c>
      <c r="E114" s="2">
        <v>4</v>
      </c>
      <c r="F114" s="11" t="s">
        <v>888</v>
      </c>
      <c r="G114">
        <v>1540895</v>
      </c>
      <c r="I114">
        <v>2.8123076923076931</v>
      </c>
      <c r="J114">
        <v>6.3640369961538461</v>
      </c>
      <c r="L114" s="27">
        <v>0</v>
      </c>
      <c r="Q114" s="27">
        <v>0</v>
      </c>
      <c r="R114" s="27"/>
      <c r="S114" s="27"/>
      <c r="T114">
        <v>18</v>
      </c>
      <c r="U114" s="27">
        <v>0</v>
      </c>
      <c r="V114" s="27"/>
      <c r="W114" s="30">
        <v>2</v>
      </c>
      <c r="X114" s="30">
        <v>2.7692307692307692</v>
      </c>
      <c r="Y114" s="30">
        <v>0.76923076923076927</v>
      </c>
      <c r="Z114" s="30">
        <v>3.2307692307692308</v>
      </c>
      <c r="AA114" s="30">
        <v>0.22807017543859651</v>
      </c>
      <c r="AB114" s="30">
        <v>0.31578947368421051</v>
      </c>
      <c r="AC114" s="30">
        <v>8.771929824561403E-2</v>
      </c>
      <c r="AD114" s="30">
        <v>0.36842105263157893</v>
      </c>
      <c r="AE114" s="27">
        <v>1.1000000000000001</v>
      </c>
      <c r="AF114" s="27">
        <v>3.44</v>
      </c>
      <c r="AG114" s="27">
        <v>2.34</v>
      </c>
      <c r="AH114" s="27">
        <v>2.8123076923076931</v>
      </c>
    </row>
    <row r="115" spans="1:34" x14ac:dyDescent="0.3">
      <c r="A115" s="2" t="s">
        <v>88</v>
      </c>
      <c r="B115" s="15" t="s">
        <v>767</v>
      </c>
      <c r="E115" s="2">
        <v>3.9</v>
      </c>
      <c r="F115" s="11" t="s">
        <v>588</v>
      </c>
      <c r="G115">
        <v>-1</v>
      </c>
      <c r="I115">
        <v>2.7025000000000001</v>
      </c>
      <c r="J115">
        <v>6.4896876145585001</v>
      </c>
      <c r="L115" s="27">
        <v>1</v>
      </c>
      <c r="O115"/>
      <c r="Q115" s="27">
        <v>9.9051542599999998</v>
      </c>
      <c r="R115" s="27">
        <v>9.9051542599999998</v>
      </c>
      <c r="S115" s="27">
        <v>9.9051542599999998</v>
      </c>
      <c r="T115">
        <v>14</v>
      </c>
      <c r="U115" s="27">
        <v>150.75696951344321</v>
      </c>
      <c r="V115" s="27">
        <v>9.2864695046497372E-2</v>
      </c>
      <c r="W115" s="30">
        <v>1.833333333333333</v>
      </c>
      <c r="X115" s="30">
        <v>2.333333333333333</v>
      </c>
      <c r="Y115" s="30">
        <v>0.5</v>
      </c>
      <c r="Z115" s="30">
        <v>2.333333333333333</v>
      </c>
      <c r="AA115" s="30">
        <v>0.26190476190476192</v>
      </c>
      <c r="AB115" s="30">
        <v>0.33333333333333343</v>
      </c>
      <c r="AC115" s="30">
        <v>7.1428571428571425E-2</v>
      </c>
      <c r="AD115" s="30">
        <v>0.33333333333333343</v>
      </c>
      <c r="AE115" s="27">
        <v>0.95</v>
      </c>
      <c r="AF115" s="27">
        <v>3.44</v>
      </c>
      <c r="AG115" s="27">
        <v>2.4900000000000002</v>
      </c>
      <c r="AH115" s="27">
        <v>2.7024999999999988</v>
      </c>
    </row>
    <row r="116" spans="1:34" x14ac:dyDescent="0.3">
      <c r="A116" s="2" t="s">
        <v>93</v>
      </c>
      <c r="B116" s="19" t="s">
        <v>943</v>
      </c>
      <c r="E116" s="2">
        <v>4.0999999999999996</v>
      </c>
      <c r="F116" s="11">
        <v>-1</v>
      </c>
      <c r="G116">
        <v>-1</v>
      </c>
      <c r="I116">
        <v>2.5433333333333339</v>
      </c>
      <c r="J116">
        <v>5.8398279362121217</v>
      </c>
      <c r="L116" s="27">
        <v>0</v>
      </c>
      <c r="M116" s="2">
        <v>3.9499</v>
      </c>
      <c r="N116" s="2">
        <v>3.9499</v>
      </c>
      <c r="O116" s="2">
        <v>17.030999999999999</v>
      </c>
      <c r="P116" s="2" t="s">
        <v>449</v>
      </c>
      <c r="Q116" s="27">
        <v>0</v>
      </c>
      <c r="R116" s="27"/>
      <c r="S116" s="27"/>
      <c r="T116">
        <v>20</v>
      </c>
      <c r="U116" s="27">
        <v>0</v>
      </c>
      <c r="V116" s="27"/>
      <c r="W116" s="30">
        <v>1.8787878787878789</v>
      </c>
      <c r="X116" s="30">
        <v>2.4242424242424239</v>
      </c>
      <c r="Y116" s="30">
        <v>0.54545454545454541</v>
      </c>
      <c r="Z116" s="30">
        <v>2.545454545454545</v>
      </c>
      <c r="AA116" s="30">
        <v>0.25409836065573771</v>
      </c>
      <c r="AB116" s="30">
        <v>0.32786885245901642</v>
      </c>
      <c r="AC116" s="30">
        <v>7.3770491803278687E-2</v>
      </c>
      <c r="AD116" s="30">
        <v>0.34426229508196721</v>
      </c>
      <c r="AE116" s="27">
        <v>0.82</v>
      </c>
      <c r="AF116" s="27">
        <v>3.44</v>
      </c>
      <c r="AG116" s="27">
        <v>2.62</v>
      </c>
      <c r="AH116" s="27">
        <v>2.543333333333333</v>
      </c>
    </row>
    <row r="117" spans="1:34" x14ac:dyDescent="0.3">
      <c r="A117" s="2" t="s">
        <v>34</v>
      </c>
      <c r="B117" s="15" t="s">
        <v>735</v>
      </c>
      <c r="E117" s="2">
        <v>3.2</v>
      </c>
      <c r="F117" s="11" t="s">
        <v>566</v>
      </c>
      <c r="G117" t="s">
        <v>647</v>
      </c>
      <c r="I117">
        <v>2.500833333333333</v>
      </c>
      <c r="J117">
        <v>5.6917605187500007</v>
      </c>
      <c r="L117" s="27">
        <v>1</v>
      </c>
      <c r="O117"/>
      <c r="P117"/>
      <c r="Q117" s="27">
        <v>3.9086759899999999</v>
      </c>
      <c r="R117" s="27">
        <v>3.908676100000001</v>
      </c>
      <c r="S117" s="27">
        <v>10.552604730000001</v>
      </c>
      <c r="T117">
        <v>14</v>
      </c>
      <c r="U117" s="27">
        <v>155.59136328639269</v>
      </c>
      <c r="V117" s="27">
        <v>8.9979287437893268E-2</v>
      </c>
      <c r="W117" s="30">
        <v>2</v>
      </c>
      <c r="X117" s="30">
        <v>2.333333333333333</v>
      </c>
      <c r="Y117" s="30">
        <v>0.33333333333333331</v>
      </c>
      <c r="Z117" s="30">
        <v>0</v>
      </c>
      <c r="AA117" s="30">
        <v>0.42857142857142849</v>
      </c>
      <c r="AB117" s="30">
        <v>0.5</v>
      </c>
      <c r="AC117" s="30">
        <v>7.1428571428571425E-2</v>
      </c>
      <c r="AD117" s="30">
        <v>0</v>
      </c>
      <c r="AE117" s="27">
        <v>0.95</v>
      </c>
      <c r="AF117" s="27">
        <v>3.44</v>
      </c>
      <c r="AG117" s="27">
        <v>2.4900000000000002</v>
      </c>
      <c r="AH117" s="27">
        <v>2.500833333333333</v>
      </c>
    </row>
    <row r="118" spans="1:34" x14ac:dyDescent="0.3">
      <c r="A118" s="2" t="s">
        <v>96</v>
      </c>
      <c r="B118" s="15" t="s">
        <v>768</v>
      </c>
      <c r="E118" s="2">
        <v>3.3</v>
      </c>
      <c r="F118" s="11">
        <v>-1</v>
      </c>
      <c r="G118" t="s">
        <v>666</v>
      </c>
      <c r="I118">
        <v>2.618095238095238</v>
      </c>
      <c r="J118">
        <v>5.9615126490476191</v>
      </c>
      <c r="L118" s="27">
        <v>0</v>
      </c>
      <c r="M118" s="2">
        <v>3.8917999999999999</v>
      </c>
      <c r="N118" s="2">
        <v>3.8820000000000001</v>
      </c>
      <c r="O118" s="2">
        <v>36.127000000000002</v>
      </c>
      <c r="P118" s="1" t="s">
        <v>495</v>
      </c>
      <c r="Q118" s="27">
        <v>0</v>
      </c>
      <c r="R118" s="27"/>
      <c r="S118" s="27"/>
      <c r="T118">
        <v>26</v>
      </c>
      <c r="U118" s="27">
        <v>0</v>
      </c>
      <c r="V118" s="27"/>
      <c r="W118" s="30">
        <v>1.714285714285714</v>
      </c>
      <c r="X118" s="30">
        <v>2.4761904761904758</v>
      </c>
      <c r="Y118" s="30">
        <v>0.76190476190476186</v>
      </c>
      <c r="Z118" s="30">
        <v>0</v>
      </c>
      <c r="AA118" s="30">
        <v>0.34615384615384609</v>
      </c>
      <c r="AB118" s="30">
        <v>0.5</v>
      </c>
      <c r="AC118" s="30">
        <v>0.1538461538461538</v>
      </c>
      <c r="AD118" s="30">
        <v>0</v>
      </c>
      <c r="AE118" s="27">
        <v>0.93</v>
      </c>
      <c r="AF118" s="27">
        <v>3.44</v>
      </c>
      <c r="AG118" s="27">
        <v>2.5099999999999998</v>
      </c>
      <c r="AH118" s="27">
        <v>2.618095238095238</v>
      </c>
    </row>
    <row r="119" spans="1:34" x14ac:dyDescent="0.3">
      <c r="A119" s="2" t="s">
        <v>98</v>
      </c>
      <c r="B119" s="15" t="s">
        <v>769</v>
      </c>
      <c r="E119" s="2">
        <v>2.0099999999999998</v>
      </c>
      <c r="F119" s="11" t="s">
        <v>589</v>
      </c>
      <c r="G119" t="s">
        <v>667</v>
      </c>
      <c r="I119">
        <v>2.5870000000000002</v>
      </c>
      <c r="J119">
        <v>5.8948612069999999</v>
      </c>
      <c r="L119" s="27">
        <v>4</v>
      </c>
      <c r="M119" s="2">
        <v>5.63</v>
      </c>
      <c r="N119" s="2">
        <v>5.63</v>
      </c>
      <c r="O119" s="2">
        <v>7.9509999999999996</v>
      </c>
      <c r="P119" s="2" t="s">
        <v>496</v>
      </c>
      <c r="Q119" s="27">
        <v>5.6671750000000003</v>
      </c>
      <c r="R119" s="27">
        <v>9.8157737100000002</v>
      </c>
      <c r="S119" s="27">
        <v>9.8153266899999991</v>
      </c>
      <c r="T119">
        <v>12</v>
      </c>
      <c r="U119" s="27">
        <v>515.32350958904738</v>
      </c>
      <c r="V119" s="27">
        <v>9.3145371998025736E-2</v>
      </c>
      <c r="W119" s="30">
        <v>2</v>
      </c>
      <c r="X119" s="30">
        <v>2.4</v>
      </c>
      <c r="Y119" s="30">
        <v>0.9</v>
      </c>
      <c r="Z119" s="30">
        <v>1.4</v>
      </c>
      <c r="AA119" s="30">
        <v>0.29850746268656708</v>
      </c>
      <c r="AB119" s="30">
        <v>0.35820895522388058</v>
      </c>
      <c r="AC119" s="30">
        <v>0.1343283582089552</v>
      </c>
      <c r="AD119" s="30">
        <v>0.20895522388059701</v>
      </c>
      <c r="AE119" s="27">
        <v>0.95</v>
      </c>
      <c r="AF119" s="27">
        <v>3.44</v>
      </c>
      <c r="AG119" s="27">
        <v>2.4900000000000002</v>
      </c>
      <c r="AH119" s="27">
        <v>2.5870000000000002</v>
      </c>
    </row>
    <row r="120" spans="1:34" x14ac:dyDescent="0.3">
      <c r="A120" s="2" t="s">
        <v>99</v>
      </c>
      <c r="B120" s="15" t="s">
        <v>770</v>
      </c>
      <c r="E120" s="2">
        <v>2.21</v>
      </c>
      <c r="F120" s="11">
        <v>-1</v>
      </c>
      <c r="G120">
        <v>-1</v>
      </c>
      <c r="I120">
        <v>2.5923076923076929</v>
      </c>
      <c r="J120">
        <v>5.9154799303846159</v>
      </c>
      <c r="L120" s="27">
        <v>0</v>
      </c>
      <c r="M120" s="2">
        <v>3.9668000000000001</v>
      </c>
      <c r="N120" s="2">
        <v>5.63</v>
      </c>
      <c r="O120" s="2">
        <v>20.597999999999999</v>
      </c>
      <c r="P120" s="2" t="s">
        <v>450</v>
      </c>
      <c r="Q120" s="27">
        <v>0</v>
      </c>
      <c r="R120" s="27"/>
      <c r="S120" s="27"/>
      <c r="T120">
        <v>16</v>
      </c>
      <c r="U120" s="27">
        <v>0</v>
      </c>
      <c r="V120" s="27"/>
      <c r="W120" s="30">
        <v>2</v>
      </c>
      <c r="X120" s="30">
        <v>2.4615384615384621</v>
      </c>
      <c r="Y120" s="30">
        <v>0.69230769230769229</v>
      </c>
      <c r="Z120" s="30">
        <v>1.0769230769230771</v>
      </c>
      <c r="AA120" s="30">
        <v>0.32098765432098758</v>
      </c>
      <c r="AB120" s="30">
        <v>0.39506172839506182</v>
      </c>
      <c r="AC120" s="30">
        <v>0.1111111111111111</v>
      </c>
      <c r="AD120" s="30">
        <v>0.1728395061728395</v>
      </c>
      <c r="AE120" s="27">
        <v>0.95</v>
      </c>
      <c r="AF120" s="27">
        <v>3.44</v>
      </c>
      <c r="AG120" s="27">
        <v>2.4900000000000002</v>
      </c>
      <c r="AH120" s="27">
        <v>2.592307692307692</v>
      </c>
    </row>
    <row r="121" spans="1:34" x14ac:dyDescent="0.3">
      <c r="A121" s="2" t="s">
        <v>100</v>
      </c>
      <c r="B121" s="15" t="s">
        <v>771</v>
      </c>
      <c r="E121" s="2">
        <v>2.27</v>
      </c>
      <c r="F121" s="11">
        <v>-1</v>
      </c>
      <c r="G121">
        <v>-1</v>
      </c>
      <c r="I121">
        <v>2.539333333333333</v>
      </c>
      <c r="J121">
        <v>5.8209523980000002</v>
      </c>
      <c r="L121" s="27">
        <v>0</v>
      </c>
      <c r="M121" s="2">
        <v>3.9493</v>
      </c>
      <c r="N121" s="2">
        <v>5.63</v>
      </c>
      <c r="O121" s="2">
        <v>12.727</v>
      </c>
      <c r="P121" s="2" t="s">
        <v>450</v>
      </c>
      <c r="Q121" s="27">
        <v>0</v>
      </c>
      <c r="R121" s="27"/>
      <c r="S121" s="27"/>
      <c r="T121">
        <v>18</v>
      </c>
      <c r="U121" s="27">
        <v>0</v>
      </c>
      <c r="V121" s="27"/>
      <c r="W121" s="30">
        <v>2</v>
      </c>
      <c r="X121" s="30">
        <v>2.4</v>
      </c>
      <c r="Y121" s="30">
        <v>0.6</v>
      </c>
      <c r="Z121" s="30">
        <v>0.93333333333333335</v>
      </c>
      <c r="AA121" s="30">
        <v>0.33707865168539319</v>
      </c>
      <c r="AB121" s="30">
        <v>0.4044943820224719</v>
      </c>
      <c r="AC121" s="30">
        <v>0.101123595505618</v>
      </c>
      <c r="AD121" s="30">
        <v>0.15730337078651679</v>
      </c>
      <c r="AE121" s="27">
        <v>0.95</v>
      </c>
      <c r="AF121" s="27">
        <v>3.44</v>
      </c>
      <c r="AG121" s="27">
        <v>2.4900000000000002</v>
      </c>
      <c r="AH121" s="27">
        <v>2.539333333333333</v>
      </c>
    </row>
    <row r="122" spans="1:34" x14ac:dyDescent="0.3">
      <c r="A122" s="2" t="s">
        <v>944</v>
      </c>
      <c r="B122" s="19" t="s">
        <v>946</v>
      </c>
      <c r="E122" s="2">
        <v>3.157</v>
      </c>
      <c r="F122" s="11">
        <v>-1</v>
      </c>
      <c r="G122">
        <v>-1</v>
      </c>
      <c r="I122">
        <v>2.6800761137228561</v>
      </c>
      <c r="J122">
        <v>6.0370190189344077</v>
      </c>
      <c r="L122" s="27">
        <v>0</v>
      </c>
      <c r="M122" s="2">
        <v>12.449</v>
      </c>
      <c r="N122" s="2">
        <v>12.449</v>
      </c>
      <c r="O122" s="5">
        <v>3.8961000000000001</v>
      </c>
      <c r="P122" s="2" t="s">
        <v>497</v>
      </c>
      <c r="Q122" s="27">
        <v>0</v>
      </c>
      <c r="R122" s="27"/>
      <c r="S122" s="27"/>
      <c r="T122">
        <v>28.67</v>
      </c>
      <c r="U122" s="27">
        <v>0</v>
      </c>
      <c r="V122" s="27"/>
      <c r="W122" s="30">
        <v>1.6718155361540179</v>
      </c>
      <c r="X122" s="30">
        <v>2.567271099171704</v>
      </c>
      <c r="Y122" s="30">
        <v>0.89545556301768525</v>
      </c>
      <c r="Z122" s="30">
        <v>0</v>
      </c>
      <c r="AA122" s="30">
        <v>0.32560167422392738</v>
      </c>
      <c r="AB122" s="30">
        <v>0.5</v>
      </c>
      <c r="AC122" s="30">
        <v>0.17439832577607259</v>
      </c>
      <c r="AD122" s="30">
        <v>0</v>
      </c>
      <c r="AE122" s="27">
        <v>0.82</v>
      </c>
      <c r="AF122" s="27">
        <v>3.44</v>
      </c>
      <c r="AG122" s="27">
        <v>2.62</v>
      </c>
      <c r="AH122" s="27">
        <v>2.680076113722857</v>
      </c>
    </row>
    <row r="123" spans="1:34" x14ac:dyDescent="0.3">
      <c r="A123" s="2" t="s">
        <v>945</v>
      </c>
      <c r="B123" s="19" t="s">
        <v>947</v>
      </c>
      <c r="E123" s="2">
        <v>3.1880000000000002</v>
      </c>
      <c r="F123" s="11">
        <v>-1</v>
      </c>
      <c r="G123">
        <v>-1</v>
      </c>
      <c r="I123">
        <v>2.8240385045892089</v>
      </c>
      <c r="J123">
        <v>6.533110796268315</v>
      </c>
      <c r="L123" s="27">
        <v>0</v>
      </c>
      <c r="Q123" s="27">
        <v>0</v>
      </c>
      <c r="R123" s="27"/>
      <c r="S123" s="27"/>
      <c r="T123">
        <v>28.67</v>
      </c>
      <c r="U123" s="27">
        <v>0</v>
      </c>
      <c r="V123" s="27"/>
      <c r="W123" s="30">
        <v>1.6718155361540179</v>
      </c>
      <c r="X123" s="30">
        <v>2.567271099171704</v>
      </c>
      <c r="Y123" s="30">
        <v>0.89545556301768525</v>
      </c>
      <c r="Z123" s="30">
        <v>0</v>
      </c>
      <c r="AA123" s="30">
        <v>0.32560167422392738</v>
      </c>
      <c r="AB123" s="30">
        <v>0.5</v>
      </c>
      <c r="AC123" s="30">
        <v>0.17439832577607259</v>
      </c>
      <c r="AD123" s="30">
        <v>0</v>
      </c>
      <c r="AE123" s="27">
        <v>0.95</v>
      </c>
      <c r="AF123" s="27">
        <v>3.44</v>
      </c>
      <c r="AG123" s="27">
        <v>2.4900000000000002</v>
      </c>
      <c r="AH123" s="27">
        <v>2.8240385045892098</v>
      </c>
    </row>
    <row r="124" spans="1:34" x14ac:dyDescent="0.3">
      <c r="A124" s="2" t="s">
        <v>945</v>
      </c>
      <c r="B124" s="19" t="s">
        <v>947</v>
      </c>
      <c r="C124" s="2" t="s">
        <v>891</v>
      </c>
      <c r="D124" s="2">
        <v>1.1200000000000001</v>
      </c>
      <c r="E124" s="2">
        <v>3.2040000000000002</v>
      </c>
      <c r="F124" s="11">
        <v>-1</v>
      </c>
      <c r="G124">
        <v>-1</v>
      </c>
      <c r="I124">
        <v>2.8240385045892089</v>
      </c>
      <c r="J124">
        <v>6.533110796268315</v>
      </c>
      <c r="L124" s="27">
        <v>0</v>
      </c>
      <c r="Q124" s="27">
        <v>0</v>
      </c>
      <c r="R124" s="27"/>
      <c r="S124" s="27"/>
      <c r="T124">
        <v>28.67</v>
      </c>
      <c r="U124" s="27">
        <v>0</v>
      </c>
      <c r="V124" s="27"/>
      <c r="W124" s="30">
        <v>1.6718155361540179</v>
      </c>
      <c r="X124" s="30">
        <v>2.567271099171704</v>
      </c>
      <c r="Y124" s="30">
        <v>0.89545556301768525</v>
      </c>
      <c r="Z124" s="30">
        <v>0</v>
      </c>
      <c r="AA124" s="30">
        <v>0.32560167422392738</v>
      </c>
      <c r="AB124" s="30">
        <v>0.5</v>
      </c>
      <c r="AC124" s="30">
        <v>0.17439832577607259</v>
      </c>
      <c r="AD124" s="30">
        <v>0</v>
      </c>
      <c r="AE124" s="27">
        <v>0.95</v>
      </c>
      <c r="AF124" s="27">
        <v>3.44</v>
      </c>
      <c r="AG124" s="27">
        <v>2.4900000000000002</v>
      </c>
      <c r="AH124" s="27">
        <v>2.8240385045892098</v>
      </c>
    </row>
    <row r="125" spans="1:34" x14ac:dyDescent="0.3">
      <c r="A125" s="2" t="s">
        <v>105</v>
      </c>
      <c r="B125" s="15" t="s">
        <v>772</v>
      </c>
      <c r="E125" s="2">
        <v>3</v>
      </c>
      <c r="F125" s="11" t="s">
        <v>590</v>
      </c>
      <c r="G125" t="s">
        <v>668</v>
      </c>
      <c r="I125">
        <v>3.0553846153846149</v>
      </c>
      <c r="J125">
        <v>6.5203382676923072</v>
      </c>
      <c r="L125" s="27">
        <v>4</v>
      </c>
      <c r="Q125" s="27">
        <v>5.452661</v>
      </c>
      <c r="R125" s="27">
        <v>5.4531499999999999</v>
      </c>
      <c r="S125" s="27">
        <v>24.558717999999999</v>
      </c>
      <c r="T125">
        <v>18</v>
      </c>
      <c r="U125" s="27">
        <v>730.23330062098216</v>
      </c>
      <c r="V125" s="27">
        <v>9.8598625862134762E-2</v>
      </c>
      <c r="W125" s="30">
        <v>2</v>
      </c>
      <c r="X125" s="30">
        <v>3.2307692307692308</v>
      </c>
      <c r="Y125" s="30">
        <v>2.1538461538461542</v>
      </c>
      <c r="Z125" s="30">
        <v>4.3076923076923066</v>
      </c>
      <c r="AA125" s="30">
        <v>0.1710526315789474</v>
      </c>
      <c r="AB125" s="30">
        <v>0.27631578947368418</v>
      </c>
      <c r="AC125" s="30">
        <v>0.18421052631578949</v>
      </c>
      <c r="AD125" s="30">
        <v>0.36842105263157893</v>
      </c>
      <c r="AE125" s="27">
        <v>2.02</v>
      </c>
      <c r="AF125" s="27">
        <v>3.44</v>
      </c>
      <c r="AG125" s="27">
        <v>1.42</v>
      </c>
      <c r="AH125" s="27">
        <v>3.0553846153846149</v>
      </c>
    </row>
    <row r="126" spans="1:34" x14ac:dyDescent="0.3">
      <c r="A126" s="2" t="s">
        <v>70</v>
      </c>
      <c r="B126" s="15" t="s">
        <v>762</v>
      </c>
      <c r="E126" s="2">
        <v>2.8</v>
      </c>
      <c r="F126" s="11" t="s">
        <v>584</v>
      </c>
      <c r="G126" t="s">
        <v>662</v>
      </c>
      <c r="I126">
        <v>3.0044444444444438</v>
      </c>
      <c r="J126">
        <v>6.4228342255555546</v>
      </c>
      <c r="L126" s="27">
        <v>2</v>
      </c>
      <c r="Q126" s="27">
        <v>8.3195821399999996</v>
      </c>
      <c r="R126" s="27">
        <v>8.3195821399999996</v>
      </c>
      <c r="S126" s="27">
        <v>8.2425581700000006</v>
      </c>
      <c r="T126">
        <v>12</v>
      </c>
      <c r="U126" s="27">
        <v>248.80917443900231</v>
      </c>
      <c r="V126" s="27">
        <v>9.6459465588893734E-2</v>
      </c>
      <c r="W126" s="30">
        <v>2</v>
      </c>
      <c r="X126" s="30">
        <v>3.333333333333333</v>
      </c>
      <c r="Y126" s="30">
        <v>2.666666666666667</v>
      </c>
      <c r="Z126" s="30">
        <v>4.666666666666667</v>
      </c>
      <c r="AA126" s="30">
        <v>0.15789473684210531</v>
      </c>
      <c r="AB126" s="30">
        <v>0.26315789473684209</v>
      </c>
      <c r="AC126" s="30">
        <v>0.2105263157894737</v>
      </c>
      <c r="AD126" s="30">
        <v>0.36842105263157898</v>
      </c>
      <c r="AE126" s="27">
        <v>2.02</v>
      </c>
      <c r="AF126" s="27">
        <v>3.44</v>
      </c>
      <c r="AG126" s="27">
        <v>1.42</v>
      </c>
      <c r="AH126" s="27">
        <v>3.0044444444444438</v>
      </c>
    </row>
    <row r="127" spans="1:34" x14ac:dyDescent="0.3">
      <c r="A127" s="2" t="s">
        <v>106</v>
      </c>
      <c r="B127" s="15" t="s">
        <v>773</v>
      </c>
      <c r="E127" s="2">
        <v>2.8</v>
      </c>
      <c r="F127" s="11">
        <v>-1</v>
      </c>
      <c r="G127">
        <v>-1</v>
      </c>
      <c r="I127">
        <v>2.9274418604651169</v>
      </c>
      <c r="J127">
        <v>6.2754443944186056</v>
      </c>
      <c r="L127" s="27">
        <v>0</v>
      </c>
      <c r="Q127" s="27">
        <v>0</v>
      </c>
      <c r="R127" s="27"/>
      <c r="S127" s="27"/>
      <c r="T127">
        <v>54</v>
      </c>
      <c r="U127" s="27">
        <v>0</v>
      </c>
      <c r="V127" s="27"/>
      <c r="W127" s="30">
        <v>2</v>
      </c>
      <c r="X127" s="30">
        <v>3.4883720930232558</v>
      </c>
      <c r="Y127" s="30">
        <v>3.441860465116279</v>
      </c>
      <c r="Z127" s="30">
        <v>5.2093023255813957</v>
      </c>
      <c r="AA127" s="30">
        <v>0.1414473684210526</v>
      </c>
      <c r="AB127" s="30">
        <v>0.24671052631578949</v>
      </c>
      <c r="AC127" s="30">
        <v>0.2434210526315789</v>
      </c>
      <c r="AD127" s="30">
        <v>0.36842105263157898</v>
      </c>
      <c r="AE127" s="27">
        <v>2.02</v>
      </c>
      <c r="AF127" s="27">
        <v>3.44</v>
      </c>
      <c r="AG127" s="27">
        <v>1.42</v>
      </c>
      <c r="AH127" s="27">
        <v>2.927441860465116</v>
      </c>
    </row>
    <row r="128" spans="1:34" x14ac:dyDescent="0.3">
      <c r="A128" s="2" t="s">
        <v>107</v>
      </c>
      <c r="B128" s="15" t="s">
        <v>774</v>
      </c>
      <c r="E128" s="2">
        <v>2.9</v>
      </c>
      <c r="F128" s="11" t="s">
        <v>591</v>
      </c>
      <c r="G128" t="s">
        <v>669</v>
      </c>
      <c r="I128">
        <v>2.836363636363636</v>
      </c>
      <c r="J128">
        <v>6.1735094709090914</v>
      </c>
      <c r="L128" s="27">
        <v>2</v>
      </c>
      <c r="Q128" s="27">
        <v>7.3631707899999999</v>
      </c>
      <c r="R128" s="27">
        <v>7.363170789999999</v>
      </c>
      <c r="S128" s="27">
        <v>7.3631707899999999</v>
      </c>
      <c r="T128">
        <v>14</v>
      </c>
      <c r="U128" s="27">
        <v>282.27968527629582</v>
      </c>
      <c r="V128" s="27">
        <v>9.9192401934958777E-2</v>
      </c>
      <c r="W128" s="30">
        <v>2</v>
      </c>
      <c r="X128" s="30">
        <v>3.0909090909090908</v>
      </c>
      <c r="Y128" s="30">
        <v>2.1818181818181821</v>
      </c>
      <c r="Z128" s="30">
        <v>2.545454545454545</v>
      </c>
      <c r="AA128" s="30">
        <v>0.20370370370370369</v>
      </c>
      <c r="AB128" s="30">
        <v>0.31481481481481483</v>
      </c>
      <c r="AC128" s="30">
        <v>0.22222222222222221</v>
      </c>
      <c r="AD128" s="30">
        <v>0.25925925925925919</v>
      </c>
      <c r="AE128" s="27">
        <v>1.54</v>
      </c>
      <c r="AF128" s="27">
        <v>3.44</v>
      </c>
      <c r="AG128" s="27">
        <v>1.9</v>
      </c>
      <c r="AH128" s="27">
        <v>2.836363636363636</v>
      </c>
    </row>
    <row r="129" spans="1:34" x14ac:dyDescent="0.3">
      <c r="A129" s="2" t="s">
        <v>108</v>
      </c>
      <c r="B129" s="15" t="s">
        <v>751</v>
      </c>
      <c r="E129" s="2">
        <v>3.1</v>
      </c>
      <c r="F129" s="11" t="s">
        <v>579</v>
      </c>
      <c r="G129" t="s">
        <v>656</v>
      </c>
      <c r="I129">
        <v>2.8410526315789468</v>
      </c>
      <c r="J129">
        <v>6.1729587136842099</v>
      </c>
      <c r="L129" s="27">
        <v>1</v>
      </c>
      <c r="Q129" s="27">
        <v>3.86469438</v>
      </c>
      <c r="R129" s="27">
        <v>3.86469438</v>
      </c>
      <c r="S129" s="27">
        <v>16.978874730000001</v>
      </c>
      <c r="T129">
        <v>24</v>
      </c>
      <c r="U129" s="27">
        <v>251.01098912285789</v>
      </c>
      <c r="V129" s="27">
        <v>9.5613343797681868E-2</v>
      </c>
      <c r="W129" s="30">
        <v>2</v>
      </c>
      <c r="X129" s="30">
        <v>3.1578947368421049</v>
      </c>
      <c r="Y129" s="30">
        <v>2.4210526315789469</v>
      </c>
      <c r="Z129" s="30">
        <v>2.947368421052631</v>
      </c>
      <c r="AA129" s="30">
        <v>0.19</v>
      </c>
      <c r="AB129" s="30">
        <v>0.3</v>
      </c>
      <c r="AC129" s="30">
        <v>0.23</v>
      </c>
      <c r="AD129" s="30">
        <v>0.28000000000000003</v>
      </c>
      <c r="AE129" s="27">
        <v>1.54</v>
      </c>
      <c r="AF129" s="27">
        <v>3.44</v>
      </c>
      <c r="AG129" s="27">
        <v>1.9</v>
      </c>
      <c r="AH129" s="27">
        <v>2.8410526315789468</v>
      </c>
    </row>
    <row r="130" spans="1:34" x14ac:dyDescent="0.3">
      <c r="A130" s="2" t="s">
        <v>109</v>
      </c>
      <c r="B130" s="15" t="s">
        <v>775</v>
      </c>
      <c r="E130" s="2">
        <v>3.1</v>
      </c>
      <c r="F130" s="11" t="s">
        <v>592</v>
      </c>
      <c r="G130" t="s">
        <v>670</v>
      </c>
      <c r="I130">
        <v>2.8685714285714292</v>
      </c>
      <c r="J130">
        <v>6.249142824642858</v>
      </c>
      <c r="L130" s="27">
        <v>1</v>
      </c>
      <c r="Q130" s="27">
        <v>12.951407789999999</v>
      </c>
      <c r="R130" s="27">
        <v>12.951407789999999</v>
      </c>
      <c r="S130" s="27">
        <v>12.951407789999999</v>
      </c>
      <c r="T130">
        <v>18</v>
      </c>
      <c r="U130" s="27">
        <v>189.23096942123021</v>
      </c>
      <c r="V130" s="27">
        <v>9.5121850588482687E-2</v>
      </c>
      <c r="W130" s="30">
        <v>1.928571428571429</v>
      </c>
      <c r="X130" s="30">
        <v>3.214285714285714</v>
      </c>
      <c r="Y130" s="30">
        <v>2.5714285714285721</v>
      </c>
      <c r="Z130" s="30">
        <v>3</v>
      </c>
      <c r="AA130" s="30">
        <v>0.18</v>
      </c>
      <c r="AB130" s="30">
        <v>0.3</v>
      </c>
      <c r="AC130" s="30">
        <v>0.24</v>
      </c>
      <c r="AD130" s="30">
        <v>0.28000000000000003</v>
      </c>
      <c r="AE130" s="27">
        <v>1.54</v>
      </c>
      <c r="AF130" s="27">
        <v>3.44</v>
      </c>
      <c r="AG130" s="27">
        <v>1.9</v>
      </c>
      <c r="AH130" s="27">
        <v>2.8685714285714292</v>
      </c>
    </row>
    <row r="131" spans="1:34" x14ac:dyDescent="0.3">
      <c r="A131" s="2" t="s">
        <v>110</v>
      </c>
      <c r="B131" s="15" t="s">
        <v>776</v>
      </c>
      <c r="E131" s="2">
        <v>3</v>
      </c>
      <c r="F131" s="11" t="s">
        <v>593</v>
      </c>
      <c r="G131" t="s">
        <v>671</v>
      </c>
      <c r="I131">
        <v>2.9822222222222221</v>
      </c>
      <c r="J131">
        <v>6.3761376700000003</v>
      </c>
      <c r="L131" s="27">
        <v>16</v>
      </c>
      <c r="Q131" s="27">
        <v>22.855297</v>
      </c>
      <c r="R131" s="27">
        <v>5.6559619999999997</v>
      </c>
      <c r="S131" s="27">
        <v>17.48922452</v>
      </c>
      <c r="T131">
        <v>12</v>
      </c>
      <c r="U131" s="27">
        <v>2260.7115007974689</v>
      </c>
      <c r="V131" s="27">
        <v>8.4929014574514128E-2</v>
      </c>
      <c r="W131" s="30">
        <v>1.8888888888888891</v>
      </c>
      <c r="X131" s="30">
        <v>3.333333333333333</v>
      </c>
      <c r="Y131" s="30">
        <v>2.7777777777777781</v>
      </c>
      <c r="Z131" s="30">
        <v>3.1111111111111112</v>
      </c>
      <c r="AA131" s="30">
        <v>0.17</v>
      </c>
      <c r="AB131" s="30">
        <v>0.3</v>
      </c>
      <c r="AC131" s="30">
        <v>0.25</v>
      </c>
      <c r="AD131" s="30">
        <v>0.28000000000000003</v>
      </c>
      <c r="AE131" s="27">
        <v>2.02</v>
      </c>
      <c r="AF131" s="27">
        <v>3.44</v>
      </c>
      <c r="AG131" s="27">
        <v>1.42</v>
      </c>
      <c r="AH131" s="27">
        <v>2.9822222222222221</v>
      </c>
    </row>
    <row r="132" spans="1:34" x14ac:dyDescent="0.3">
      <c r="A132" s="2" t="s">
        <v>111</v>
      </c>
      <c r="B132" s="15" t="s">
        <v>777</v>
      </c>
      <c r="E132" s="2">
        <v>3.3</v>
      </c>
      <c r="F132" s="11" t="s">
        <v>594</v>
      </c>
      <c r="G132" t="s">
        <v>672</v>
      </c>
      <c r="I132">
        <v>2.780416666666667</v>
      </c>
      <c r="J132">
        <v>6.0847889087500002</v>
      </c>
      <c r="L132" s="27">
        <v>1</v>
      </c>
      <c r="Q132" s="27">
        <v>20.551678089999999</v>
      </c>
      <c r="R132" s="27">
        <v>20.551678089999999</v>
      </c>
      <c r="S132" s="27">
        <v>20.551678089999999</v>
      </c>
      <c r="T132">
        <v>30</v>
      </c>
      <c r="U132" s="27">
        <v>309.59189648929049</v>
      </c>
      <c r="V132" s="27">
        <v>9.6901761125513727E-2</v>
      </c>
      <c r="W132" s="30">
        <v>2</v>
      </c>
      <c r="X132" s="30">
        <v>3</v>
      </c>
      <c r="Y132" s="30">
        <v>2</v>
      </c>
      <c r="Z132" s="30">
        <v>2.333333333333333</v>
      </c>
      <c r="AA132" s="30">
        <v>0.2142857142857143</v>
      </c>
      <c r="AB132" s="30">
        <v>0.3214285714285714</v>
      </c>
      <c r="AC132" s="30">
        <v>0.2142857142857143</v>
      </c>
      <c r="AD132" s="30">
        <v>0.25</v>
      </c>
      <c r="AE132" s="27">
        <v>0.89</v>
      </c>
      <c r="AF132" s="27">
        <v>3.44</v>
      </c>
      <c r="AG132" s="27">
        <v>2.5499999999999998</v>
      </c>
      <c r="AH132" s="27">
        <v>2.780416666666667</v>
      </c>
    </row>
    <row r="133" spans="1:34" x14ac:dyDescent="0.3">
      <c r="A133" s="2" t="s">
        <v>110</v>
      </c>
      <c r="B133" s="15" t="s">
        <v>776</v>
      </c>
      <c r="E133" s="2">
        <v>2.64</v>
      </c>
      <c r="F133" s="11" t="s">
        <v>593</v>
      </c>
      <c r="G133" t="s">
        <v>671</v>
      </c>
      <c r="I133">
        <v>2.9822222222222221</v>
      </c>
      <c r="J133">
        <v>6.3761376700000003</v>
      </c>
      <c r="L133" s="27">
        <v>16</v>
      </c>
      <c r="Q133" s="27">
        <v>22.855297</v>
      </c>
      <c r="R133" s="27">
        <v>5.6559619999999997</v>
      </c>
      <c r="S133" s="27">
        <v>17.48922452</v>
      </c>
      <c r="T133">
        <v>12</v>
      </c>
      <c r="U133" s="27">
        <v>2260.7115007974689</v>
      </c>
      <c r="V133" s="27">
        <v>8.4929014574514128E-2</v>
      </c>
      <c r="W133" s="30">
        <v>1.8888888888888891</v>
      </c>
      <c r="X133" s="30">
        <v>3.333333333333333</v>
      </c>
      <c r="Y133" s="30">
        <v>2.7777777777777781</v>
      </c>
      <c r="Z133" s="30">
        <v>3.1111111111111112</v>
      </c>
      <c r="AA133" s="30">
        <v>0.17</v>
      </c>
      <c r="AB133" s="30">
        <v>0.3</v>
      </c>
      <c r="AC133" s="30">
        <v>0.25</v>
      </c>
      <c r="AD133" s="30">
        <v>0.28000000000000003</v>
      </c>
      <c r="AE133" s="27">
        <v>2.02</v>
      </c>
      <c r="AF133" s="27">
        <v>3.44</v>
      </c>
      <c r="AG133" s="27">
        <v>1.42</v>
      </c>
      <c r="AH133" s="27">
        <v>2.9822222222222221</v>
      </c>
    </row>
    <row r="134" spans="1:34" x14ac:dyDescent="0.3">
      <c r="A134" s="2" t="s">
        <v>25</v>
      </c>
      <c r="B134" s="15" t="s">
        <v>732</v>
      </c>
      <c r="E134" s="2">
        <v>2.88</v>
      </c>
      <c r="F134" s="11" t="s">
        <v>565</v>
      </c>
      <c r="G134" t="s">
        <v>645</v>
      </c>
      <c r="I134">
        <v>2.895</v>
      </c>
      <c r="J134">
        <v>6.260504073571429</v>
      </c>
      <c r="L134" s="27">
        <v>1</v>
      </c>
      <c r="M134" s="2">
        <v>5.4960000000000004</v>
      </c>
      <c r="N134" s="2">
        <v>5.4960000000000004</v>
      </c>
      <c r="O134" s="2">
        <v>25.55</v>
      </c>
      <c r="P134" s="2" t="s">
        <v>460</v>
      </c>
      <c r="Q134" s="27">
        <v>12.868820120000001</v>
      </c>
      <c r="R134" s="27">
        <v>12.868820120000001</v>
      </c>
      <c r="S134" s="27">
        <v>12.868820120000001</v>
      </c>
      <c r="T134">
        <v>18</v>
      </c>
      <c r="U134" s="27">
        <v>197.4403766939285</v>
      </c>
      <c r="V134" s="27">
        <v>9.1166762854710051E-2</v>
      </c>
      <c r="W134" s="30">
        <v>1.857142857142857</v>
      </c>
      <c r="X134" s="30">
        <v>3.1428571428571428</v>
      </c>
      <c r="Y134" s="30">
        <v>2.714285714285714</v>
      </c>
      <c r="Z134" s="30">
        <v>3</v>
      </c>
      <c r="AA134" s="30">
        <v>0.17333333333333331</v>
      </c>
      <c r="AB134" s="30">
        <v>0.29333333333333328</v>
      </c>
      <c r="AC134" s="30">
        <v>0.25333333333333341</v>
      </c>
      <c r="AD134" s="30">
        <v>0.28000000000000003</v>
      </c>
      <c r="AE134" s="27">
        <v>1.6</v>
      </c>
      <c r="AF134" s="27">
        <v>3.44</v>
      </c>
      <c r="AG134" s="27">
        <v>1.84</v>
      </c>
      <c r="AH134" s="27">
        <v>2.895</v>
      </c>
    </row>
    <row r="135" spans="1:34" x14ac:dyDescent="0.3">
      <c r="A135" s="2" t="s">
        <v>8</v>
      </c>
      <c r="B135" s="15" t="s">
        <v>718</v>
      </c>
      <c r="C135" s="2" t="s">
        <v>700</v>
      </c>
      <c r="D135" s="2" t="s">
        <v>1096</v>
      </c>
      <c r="E135" s="2">
        <v>2.73</v>
      </c>
      <c r="F135" s="11" t="s">
        <v>554</v>
      </c>
      <c r="G135" t="s">
        <v>636</v>
      </c>
      <c r="I135">
        <v>2.8066666666666662</v>
      </c>
      <c r="J135">
        <v>6.1769976</v>
      </c>
      <c r="L135" s="27">
        <v>30</v>
      </c>
      <c r="O135"/>
      <c r="Q135" s="27">
        <v>10.59112378</v>
      </c>
      <c r="R135" s="27">
        <v>10.784736629999999</v>
      </c>
      <c r="S135" s="27">
        <v>10.486176179999999</v>
      </c>
      <c r="T135">
        <v>4</v>
      </c>
      <c r="U135" s="27">
        <v>1182.741260108548</v>
      </c>
      <c r="V135" s="27">
        <v>0.1014592151701775</v>
      </c>
      <c r="W135" s="30">
        <v>2</v>
      </c>
      <c r="X135" s="30">
        <v>2.666666666666667</v>
      </c>
      <c r="Y135" s="30">
        <v>0.66666666666666663</v>
      </c>
      <c r="Z135" s="30">
        <v>0</v>
      </c>
      <c r="AA135" s="30">
        <v>0.375</v>
      </c>
      <c r="AB135" s="30">
        <v>0.5</v>
      </c>
      <c r="AC135" s="30">
        <v>0.125</v>
      </c>
      <c r="AD135" s="30">
        <v>0</v>
      </c>
      <c r="AE135" s="27">
        <v>1.54</v>
      </c>
      <c r="AF135" s="27">
        <v>3.44</v>
      </c>
      <c r="AG135" s="27">
        <v>1.9</v>
      </c>
      <c r="AH135" s="27">
        <v>2.8066666666666671</v>
      </c>
    </row>
    <row r="136" spans="1:34" x14ac:dyDescent="0.3">
      <c r="A136" s="2" t="s">
        <v>19</v>
      </c>
      <c r="B136" s="15" t="s">
        <v>729</v>
      </c>
      <c r="E136" s="2">
        <v>3.46</v>
      </c>
      <c r="F136" s="11" t="s">
        <v>562</v>
      </c>
      <c r="G136">
        <v>-1</v>
      </c>
      <c r="I136">
        <v>2.8</v>
      </c>
      <c r="J136">
        <v>6.2020864082142868</v>
      </c>
      <c r="L136" s="27">
        <v>1</v>
      </c>
      <c r="P136" s="2" t="s">
        <v>460</v>
      </c>
      <c r="Q136" s="27">
        <v>13.83861243</v>
      </c>
      <c r="R136" s="27">
        <v>13.83861243</v>
      </c>
      <c r="S136" s="27">
        <v>13.83861243</v>
      </c>
      <c r="T136">
        <v>18</v>
      </c>
      <c r="U136" s="27">
        <v>208.2630581553295</v>
      </c>
      <c r="V136" s="27">
        <v>8.6429154356194082E-2</v>
      </c>
      <c r="W136" s="30">
        <v>1.857142857142857</v>
      </c>
      <c r="X136" s="30">
        <v>3</v>
      </c>
      <c r="Y136" s="30">
        <v>2</v>
      </c>
      <c r="Z136" s="30">
        <v>2</v>
      </c>
      <c r="AA136" s="30">
        <v>0.20967741935483869</v>
      </c>
      <c r="AB136" s="30">
        <v>0.33870967741935482</v>
      </c>
      <c r="AC136" s="30">
        <v>0.22580645161290319</v>
      </c>
      <c r="AD136" s="30">
        <v>0.22580645161290319</v>
      </c>
      <c r="AE136" s="27">
        <v>1</v>
      </c>
      <c r="AF136" s="27">
        <v>3.44</v>
      </c>
      <c r="AG136" s="27">
        <v>2.44</v>
      </c>
      <c r="AH136" s="27">
        <v>2.8</v>
      </c>
    </row>
    <row r="137" spans="1:34" x14ac:dyDescent="0.3">
      <c r="A137" s="2" t="s">
        <v>20</v>
      </c>
      <c r="B137" s="15" t="s">
        <v>730</v>
      </c>
      <c r="E137" s="2">
        <v>3.43</v>
      </c>
      <c r="F137" s="11" t="s">
        <v>563</v>
      </c>
      <c r="G137" t="s">
        <v>643</v>
      </c>
      <c r="I137">
        <v>2.7964285714285722</v>
      </c>
      <c r="J137">
        <v>6.1881302289285713</v>
      </c>
      <c r="L137" s="27">
        <v>2</v>
      </c>
      <c r="P137" s="2" t="s">
        <v>460</v>
      </c>
      <c r="Q137" s="27">
        <v>13.01244535</v>
      </c>
      <c r="R137" s="27">
        <v>13.01244535</v>
      </c>
      <c r="S137" s="27">
        <v>5.6884839999999999</v>
      </c>
      <c r="T137">
        <v>18</v>
      </c>
      <c r="U137" s="27">
        <v>408.08048566890238</v>
      </c>
      <c r="V137" s="27">
        <v>8.8217891480379992E-2</v>
      </c>
      <c r="W137" s="30">
        <v>1.857142857142857</v>
      </c>
      <c r="X137" s="30">
        <v>3</v>
      </c>
      <c r="Y137" s="30">
        <v>2</v>
      </c>
      <c r="Z137" s="30">
        <v>2</v>
      </c>
      <c r="AA137" s="30">
        <v>0.20967741935483869</v>
      </c>
      <c r="AB137" s="30">
        <v>0.33870967741935482</v>
      </c>
      <c r="AC137" s="30">
        <v>0.22580645161290319</v>
      </c>
      <c r="AD137" s="30">
        <v>0.22580645161290319</v>
      </c>
      <c r="AE137" s="27">
        <v>0.95</v>
      </c>
      <c r="AF137" s="27">
        <v>3.44</v>
      </c>
      <c r="AG137" s="27">
        <v>2.4900000000000002</v>
      </c>
      <c r="AH137" s="27">
        <v>2.7964285714285722</v>
      </c>
    </row>
    <row r="138" spans="1:34" x14ac:dyDescent="0.3">
      <c r="A138" s="2" t="s">
        <v>21</v>
      </c>
      <c r="B138" s="15" t="s">
        <v>731</v>
      </c>
      <c r="E138" s="2">
        <v>3.3</v>
      </c>
      <c r="F138" s="11" t="s">
        <v>564</v>
      </c>
      <c r="G138" t="s">
        <v>644</v>
      </c>
      <c r="I138">
        <v>2.7921428571428568</v>
      </c>
      <c r="J138">
        <v>6.1741786985714304</v>
      </c>
      <c r="L138" s="27">
        <v>2</v>
      </c>
      <c r="P138" s="2" t="s">
        <v>450</v>
      </c>
      <c r="Q138" s="27">
        <v>13.052871550000001</v>
      </c>
      <c r="R138" s="27">
        <v>13.052871550000001</v>
      </c>
      <c r="S138" s="27">
        <v>5.7602650000000004</v>
      </c>
      <c r="T138">
        <v>18</v>
      </c>
      <c r="U138" s="27">
        <v>419.87909289623292</v>
      </c>
      <c r="V138" s="27">
        <v>8.5738967738736363E-2</v>
      </c>
      <c r="W138" s="30">
        <v>1.857142857142857</v>
      </c>
      <c r="X138" s="30">
        <v>3</v>
      </c>
      <c r="Y138" s="30">
        <v>2</v>
      </c>
      <c r="Z138" s="30">
        <v>2</v>
      </c>
      <c r="AA138" s="30">
        <v>0.20967741935483869</v>
      </c>
      <c r="AB138" s="30">
        <v>0.33870967741935482</v>
      </c>
      <c r="AC138" s="30">
        <v>0.22580645161290319</v>
      </c>
      <c r="AD138" s="30">
        <v>0.22580645161290319</v>
      </c>
      <c r="AE138" s="27">
        <v>0.89</v>
      </c>
      <c r="AF138" s="27">
        <v>3.44</v>
      </c>
      <c r="AG138" s="27">
        <v>2.5499999999999998</v>
      </c>
      <c r="AH138" s="27">
        <v>2.7921428571428568</v>
      </c>
    </row>
    <row r="139" spans="1:34" x14ac:dyDescent="0.3">
      <c r="A139" s="2" t="s">
        <v>17</v>
      </c>
      <c r="B139" s="15" t="s">
        <v>726</v>
      </c>
      <c r="E139" s="2">
        <v>3.67</v>
      </c>
      <c r="F139" s="11" t="s">
        <v>559</v>
      </c>
      <c r="G139" t="s">
        <v>640</v>
      </c>
      <c r="I139">
        <v>2.785714285714286</v>
      </c>
      <c r="J139">
        <v>6.216117408214286</v>
      </c>
      <c r="L139" s="27">
        <v>1</v>
      </c>
      <c r="M139" s="2">
        <v>5.4669999999999996</v>
      </c>
      <c r="N139" s="2">
        <v>5.4269999999999996</v>
      </c>
      <c r="O139" s="2">
        <v>24.931000000000001</v>
      </c>
      <c r="P139" s="2" t="s">
        <v>460</v>
      </c>
      <c r="Q139" s="27">
        <v>13.46934785</v>
      </c>
      <c r="R139" s="27">
        <v>13.46934785</v>
      </c>
      <c r="S139" s="27">
        <v>13.46934785</v>
      </c>
      <c r="T139">
        <v>18</v>
      </c>
      <c r="U139" s="27">
        <v>189.22149105491849</v>
      </c>
      <c r="V139" s="27">
        <v>9.5126615373598261E-2</v>
      </c>
      <c r="W139" s="30">
        <v>2</v>
      </c>
      <c r="X139" s="30">
        <v>3</v>
      </c>
      <c r="Y139" s="30">
        <v>1.857142857142857</v>
      </c>
      <c r="Z139" s="30">
        <v>4</v>
      </c>
      <c r="AA139" s="30">
        <v>0.18421052631578949</v>
      </c>
      <c r="AB139" s="30">
        <v>0.27631578947368418</v>
      </c>
      <c r="AC139" s="30">
        <v>0.1710526315789474</v>
      </c>
      <c r="AD139" s="30">
        <v>0.36842105263157893</v>
      </c>
      <c r="AE139" s="27">
        <v>1</v>
      </c>
      <c r="AF139" s="27">
        <v>3.44</v>
      </c>
      <c r="AG139" s="27">
        <v>2.44</v>
      </c>
      <c r="AH139" s="27">
        <v>2.785714285714286</v>
      </c>
    </row>
    <row r="140" spans="1:34" x14ac:dyDescent="0.3">
      <c r="A140" s="2" t="s">
        <v>51</v>
      </c>
      <c r="B140" s="15" t="s">
        <v>727</v>
      </c>
      <c r="E140" s="2">
        <v>3.64</v>
      </c>
      <c r="F140" s="11" t="s">
        <v>560</v>
      </c>
      <c r="G140" t="s">
        <v>641</v>
      </c>
      <c r="I140">
        <v>2.7821428571428579</v>
      </c>
      <c r="J140">
        <v>6.2021612289285706</v>
      </c>
      <c r="L140" s="27">
        <v>1</v>
      </c>
      <c r="M140" s="2">
        <v>5.4729999999999999</v>
      </c>
      <c r="N140" s="2">
        <v>5.5270000000000001</v>
      </c>
      <c r="O140" s="2">
        <v>25.030999999999999</v>
      </c>
      <c r="P140" s="2" t="s">
        <v>460</v>
      </c>
      <c r="Q140" s="27">
        <v>12.88926011</v>
      </c>
      <c r="R140" s="27">
        <v>12.88926011</v>
      </c>
      <c r="S140" s="27">
        <v>12.88926011</v>
      </c>
      <c r="T140">
        <v>18</v>
      </c>
      <c r="U140" s="27">
        <v>195.03203980213701</v>
      </c>
      <c r="V140" s="27">
        <v>9.2292528029042184E-2</v>
      </c>
      <c r="W140" s="30">
        <v>2</v>
      </c>
      <c r="X140" s="30">
        <v>3</v>
      </c>
      <c r="Y140" s="30">
        <v>1.857142857142857</v>
      </c>
      <c r="Z140" s="30">
        <v>4</v>
      </c>
      <c r="AA140" s="30">
        <v>0.18421052631578949</v>
      </c>
      <c r="AB140" s="30">
        <v>0.27631578947368418</v>
      </c>
      <c r="AC140" s="30">
        <v>0.1710526315789474</v>
      </c>
      <c r="AD140" s="30">
        <v>0.36842105263157893</v>
      </c>
      <c r="AE140" s="27">
        <v>0.95</v>
      </c>
      <c r="AF140" s="27">
        <v>3.44</v>
      </c>
      <c r="AG140" s="27">
        <v>2.4900000000000002</v>
      </c>
      <c r="AH140" s="27">
        <v>2.782142857142857</v>
      </c>
    </row>
    <row r="141" spans="1:34" x14ac:dyDescent="0.3">
      <c r="A141" s="2" t="s">
        <v>18</v>
      </c>
      <c r="B141" s="15" t="s">
        <v>728</v>
      </c>
      <c r="E141" s="2">
        <v>3.52</v>
      </c>
      <c r="F141" s="11" t="s">
        <v>561</v>
      </c>
      <c r="G141" t="s">
        <v>642</v>
      </c>
      <c r="I141">
        <v>2.777857142857143</v>
      </c>
      <c r="J141">
        <v>6.1882096985714297</v>
      </c>
      <c r="L141" s="27">
        <v>1</v>
      </c>
      <c r="M141" s="2">
        <v>3.9540000000000002</v>
      </c>
      <c r="N141" s="2">
        <v>3.9540000000000002</v>
      </c>
      <c r="O141" s="2">
        <v>25.486999999999998</v>
      </c>
      <c r="P141" s="2" t="s">
        <v>450</v>
      </c>
      <c r="Q141" s="27">
        <v>12.939761450000001</v>
      </c>
      <c r="R141" s="27">
        <v>12.939761450000001</v>
      </c>
      <c r="S141" s="27">
        <v>12.939761450000001</v>
      </c>
      <c r="T141">
        <v>18</v>
      </c>
      <c r="U141" s="27">
        <v>198.96095988642259</v>
      </c>
      <c r="V141" s="27">
        <v>9.047000984653146E-2</v>
      </c>
      <c r="W141" s="30">
        <v>2</v>
      </c>
      <c r="X141" s="30">
        <v>3</v>
      </c>
      <c r="Y141" s="30">
        <v>1.857142857142857</v>
      </c>
      <c r="Z141" s="30">
        <v>4</v>
      </c>
      <c r="AA141" s="30">
        <v>0.18421052631578949</v>
      </c>
      <c r="AB141" s="30">
        <v>0.27631578947368418</v>
      </c>
      <c r="AC141" s="30">
        <v>0.1710526315789474</v>
      </c>
      <c r="AD141" s="30">
        <v>0.36842105263157893</v>
      </c>
      <c r="AE141" s="27">
        <v>0.89</v>
      </c>
      <c r="AF141" s="27">
        <v>3.44</v>
      </c>
      <c r="AG141" s="27">
        <v>2.5499999999999998</v>
      </c>
      <c r="AH141" s="27">
        <v>2.777857142857143</v>
      </c>
    </row>
    <row r="142" spans="1:34" x14ac:dyDescent="0.3">
      <c r="A142" s="2" t="s">
        <v>119</v>
      </c>
      <c r="B142" s="19" t="s">
        <v>948</v>
      </c>
      <c r="E142" s="2">
        <v>3.44</v>
      </c>
      <c r="F142" s="11">
        <v>-1</v>
      </c>
      <c r="G142">
        <v>-1</v>
      </c>
      <c r="I142">
        <v>2.7828571428571429</v>
      </c>
      <c r="J142">
        <v>6.1929237675000008</v>
      </c>
      <c r="L142" s="27">
        <v>0</v>
      </c>
      <c r="M142" s="2">
        <v>5.492</v>
      </c>
      <c r="N142" s="2">
        <v>5.5650000000000004</v>
      </c>
      <c r="O142" s="2">
        <v>24.88</v>
      </c>
      <c r="P142" s="1" t="s">
        <v>450</v>
      </c>
      <c r="Q142" s="27">
        <v>0</v>
      </c>
      <c r="R142" s="27"/>
      <c r="S142" s="27"/>
      <c r="T142">
        <v>18</v>
      </c>
      <c r="U142" s="27">
        <v>0</v>
      </c>
      <c r="V142" s="27"/>
      <c r="W142" s="30">
        <v>1.964285714285714</v>
      </c>
      <c r="X142" s="30">
        <v>3</v>
      </c>
      <c r="Y142" s="30">
        <v>1.892857142857143</v>
      </c>
      <c r="Z142" s="30">
        <v>4</v>
      </c>
      <c r="AA142" s="30">
        <v>0.1809210526315789</v>
      </c>
      <c r="AB142" s="30">
        <v>0.27631578947368418</v>
      </c>
      <c r="AC142" s="30">
        <v>0.17434210526315791</v>
      </c>
      <c r="AD142" s="30">
        <v>0.36842105263157893</v>
      </c>
      <c r="AE142" s="27">
        <v>0.82</v>
      </c>
      <c r="AF142" s="27">
        <v>3.44</v>
      </c>
      <c r="AG142" s="27">
        <v>2.62</v>
      </c>
      <c r="AH142" s="27">
        <v>2.7828571428571429</v>
      </c>
    </row>
    <row r="143" spans="1:34" x14ac:dyDescent="0.3">
      <c r="A143" s="2" t="s">
        <v>120</v>
      </c>
      <c r="B143" s="19" t="s">
        <v>949</v>
      </c>
      <c r="E143" s="2">
        <v>3.22</v>
      </c>
      <c r="F143" s="11">
        <v>-1</v>
      </c>
      <c r="G143">
        <v>-1</v>
      </c>
      <c r="I143">
        <v>2.7971428571428572</v>
      </c>
      <c r="J143">
        <v>6.1788927675000007</v>
      </c>
      <c r="L143" s="27">
        <v>0</v>
      </c>
      <c r="M143" s="2">
        <v>5.5019999999999998</v>
      </c>
      <c r="N143" s="2">
        <v>5.5069999999999997</v>
      </c>
      <c r="O143" s="2">
        <v>25.09</v>
      </c>
      <c r="P143" s="1" t="s">
        <v>450</v>
      </c>
      <c r="Q143" s="27">
        <v>0</v>
      </c>
      <c r="R143" s="27"/>
      <c r="S143" s="27"/>
      <c r="T143">
        <v>18</v>
      </c>
      <c r="U143" s="27">
        <v>0</v>
      </c>
      <c r="V143" s="27"/>
      <c r="W143" s="30">
        <v>1.821428571428571</v>
      </c>
      <c r="X143" s="30">
        <v>3</v>
      </c>
      <c r="Y143" s="30">
        <v>2.035714285714286</v>
      </c>
      <c r="Z143" s="30">
        <v>2</v>
      </c>
      <c r="AA143" s="30">
        <v>0.20564516129032259</v>
      </c>
      <c r="AB143" s="30">
        <v>0.33870967741935482</v>
      </c>
      <c r="AC143" s="30">
        <v>0.22983870967741929</v>
      </c>
      <c r="AD143" s="30">
        <v>0.22580645161290319</v>
      </c>
      <c r="AE143" s="27">
        <v>0.82</v>
      </c>
      <c r="AF143" s="27">
        <v>3.44</v>
      </c>
      <c r="AG143" s="27">
        <v>2.62</v>
      </c>
      <c r="AH143" s="27">
        <v>2.7971428571428572</v>
      </c>
    </row>
    <row r="144" spans="1:34" x14ac:dyDescent="0.3">
      <c r="A144" s="2" t="s">
        <v>121</v>
      </c>
      <c r="B144" s="19" t="s">
        <v>950</v>
      </c>
      <c r="E144" s="2">
        <v>4</v>
      </c>
      <c r="F144" s="11">
        <v>-1</v>
      </c>
      <c r="G144">
        <v>-1</v>
      </c>
      <c r="I144">
        <v>2.7337288135593218</v>
      </c>
      <c r="J144">
        <v>6.5217336360353304</v>
      </c>
      <c r="L144" s="27">
        <v>0</v>
      </c>
      <c r="M144" s="2">
        <v>3.9060000000000001</v>
      </c>
      <c r="N144" s="2">
        <v>3.9060000000000001</v>
      </c>
      <c r="O144" s="2">
        <v>9.8840000000000003</v>
      </c>
      <c r="Q144" s="27">
        <v>0</v>
      </c>
      <c r="R144" s="27"/>
      <c r="S144" s="27"/>
      <c r="T144">
        <v>14</v>
      </c>
      <c r="U144" s="27">
        <v>0</v>
      </c>
      <c r="V144" s="27"/>
      <c r="W144" s="30">
        <v>1.8135593220338979</v>
      </c>
      <c r="X144" s="30">
        <v>2.398305084745763</v>
      </c>
      <c r="Y144" s="30">
        <v>0.63559322033898302</v>
      </c>
      <c r="Z144" s="30">
        <v>2.4915254237288131</v>
      </c>
      <c r="AA144" s="30">
        <v>0.24711316397228639</v>
      </c>
      <c r="AB144" s="30">
        <v>0.32678983833718239</v>
      </c>
      <c r="AC144" s="30">
        <v>8.6605080831408776E-2</v>
      </c>
      <c r="AD144" s="30">
        <v>0.33949191685912239</v>
      </c>
      <c r="AE144" s="27">
        <v>0.82</v>
      </c>
      <c r="AF144" s="27">
        <v>3.44</v>
      </c>
      <c r="AG144" s="27">
        <v>2.62</v>
      </c>
      <c r="AH144" s="27">
        <v>2.733728813559321</v>
      </c>
    </row>
    <row r="145" spans="1:34" x14ac:dyDescent="0.3">
      <c r="A145" s="2" t="s">
        <v>122</v>
      </c>
      <c r="B145" s="19" t="s">
        <v>951</v>
      </c>
      <c r="E145" s="2">
        <v>3.49</v>
      </c>
      <c r="F145" s="11">
        <v>-1</v>
      </c>
      <c r="G145">
        <v>-1</v>
      </c>
      <c r="I145">
        <v>2.782803738317758</v>
      </c>
      <c r="J145">
        <v>6.5403483343235136</v>
      </c>
      <c r="L145" s="27">
        <v>0</v>
      </c>
      <c r="M145" s="2">
        <v>3.903</v>
      </c>
      <c r="N145" s="2">
        <v>3.903</v>
      </c>
      <c r="O145" s="2">
        <v>10.050000000000001</v>
      </c>
      <c r="Q145" s="27">
        <v>0</v>
      </c>
      <c r="R145" s="27"/>
      <c r="S145" s="27"/>
      <c r="T145">
        <v>13</v>
      </c>
      <c r="U145" s="27">
        <v>0</v>
      </c>
      <c r="V145" s="27"/>
      <c r="W145" s="30">
        <v>1.6448598130841121</v>
      </c>
      <c r="X145" s="30">
        <v>2.457943925233645</v>
      </c>
      <c r="Y145" s="30">
        <v>0.86915887850467299</v>
      </c>
      <c r="Z145" s="30">
        <v>0.13084112149532709</v>
      </c>
      <c r="AA145" s="30">
        <v>0.32234432234432231</v>
      </c>
      <c r="AB145" s="30">
        <v>0.48168498168498158</v>
      </c>
      <c r="AC145" s="30">
        <v>0.17032967032967031</v>
      </c>
      <c r="AD145" s="30">
        <v>2.564102564102564E-2</v>
      </c>
      <c r="AE145" s="27">
        <v>0.82</v>
      </c>
      <c r="AF145" s="27">
        <v>3.44</v>
      </c>
      <c r="AG145" s="27">
        <v>2.62</v>
      </c>
      <c r="AH145" s="27">
        <v>2.7828037383177571</v>
      </c>
    </row>
    <row r="146" spans="1:34" x14ac:dyDescent="0.3">
      <c r="A146" s="2" t="s">
        <v>123</v>
      </c>
      <c r="B146" s="15" t="s">
        <v>778</v>
      </c>
      <c r="E146" s="2">
        <v>4</v>
      </c>
      <c r="F146" s="11">
        <v>-1</v>
      </c>
      <c r="G146">
        <v>-1</v>
      </c>
      <c r="I146">
        <v>2.7488000000000001</v>
      </c>
      <c r="J146">
        <v>6.2305574404000001</v>
      </c>
      <c r="L146" s="27">
        <v>0</v>
      </c>
      <c r="Q146" s="27">
        <v>0</v>
      </c>
      <c r="R146" s="27"/>
      <c r="S146" s="27"/>
      <c r="T146">
        <v>34</v>
      </c>
      <c r="U146" s="27">
        <v>0</v>
      </c>
      <c r="V146" s="27"/>
      <c r="W146" s="30">
        <v>1.92</v>
      </c>
      <c r="X146" s="30">
        <v>2.72</v>
      </c>
      <c r="Y146" s="30">
        <v>0.64</v>
      </c>
      <c r="Z146" s="30">
        <v>2.8</v>
      </c>
      <c r="AA146" s="30">
        <v>0.23762376237623761</v>
      </c>
      <c r="AB146" s="30">
        <v>0.33663366336633671</v>
      </c>
      <c r="AC146" s="30">
        <v>7.9207920792079209E-2</v>
      </c>
      <c r="AD146" s="30">
        <v>0.34653465346534651</v>
      </c>
      <c r="AE146" s="27">
        <v>0.82</v>
      </c>
      <c r="AF146" s="27">
        <v>3.44</v>
      </c>
      <c r="AG146" s="27">
        <v>2.62</v>
      </c>
      <c r="AH146" s="27">
        <v>2.7488000000000001</v>
      </c>
    </row>
    <row r="147" spans="1:34" x14ac:dyDescent="0.3">
      <c r="A147" s="5" t="s">
        <v>125</v>
      </c>
      <c r="B147" s="19" t="s">
        <v>952</v>
      </c>
      <c r="C147" s="5"/>
      <c r="D147" s="5"/>
      <c r="E147" s="5">
        <v>3.7</v>
      </c>
      <c r="F147" s="11">
        <v>-1</v>
      </c>
      <c r="G147">
        <v>-1</v>
      </c>
      <c r="H147" s="5"/>
      <c r="I147">
        <v>2.732542372881356</v>
      </c>
      <c r="J147">
        <v>6.5123179483671016</v>
      </c>
      <c r="K147" s="5"/>
      <c r="L147" s="27">
        <v>0</v>
      </c>
      <c r="Q147" s="27">
        <v>0</v>
      </c>
      <c r="R147" s="27"/>
      <c r="S147" s="27"/>
      <c r="T147">
        <v>14</v>
      </c>
      <c r="U147" s="27">
        <v>0</v>
      </c>
      <c r="V147" s="27"/>
      <c r="W147" s="30">
        <v>1.847457627118644</v>
      </c>
      <c r="X147" s="30">
        <v>2.4237288135593218</v>
      </c>
      <c r="Y147" s="30">
        <v>0.67796610169491522</v>
      </c>
      <c r="Z147" s="30">
        <v>2.610169491525423</v>
      </c>
      <c r="AA147" s="30">
        <v>0.2443946188340807</v>
      </c>
      <c r="AB147" s="30">
        <v>0.32062780269058289</v>
      </c>
      <c r="AC147" s="30">
        <v>8.9686098654708529E-2</v>
      </c>
      <c r="AD147" s="30">
        <v>0.3452914798206278</v>
      </c>
      <c r="AE147" s="27">
        <v>1</v>
      </c>
      <c r="AF147" s="27">
        <v>3.44</v>
      </c>
      <c r="AG147" s="27">
        <v>2.44</v>
      </c>
      <c r="AH147" s="27">
        <v>2.732542372881356</v>
      </c>
    </row>
    <row r="148" spans="1:34" x14ac:dyDescent="0.3">
      <c r="A148" s="5" t="s">
        <v>126</v>
      </c>
      <c r="B148" s="19" t="s">
        <v>953</v>
      </c>
      <c r="C148" s="5"/>
      <c r="D148" s="5"/>
      <c r="E148" s="5">
        <v>3.9</v>
      </c>
      <c r="F148" s="11">
        <v>-1</v>
      </c>
      <c r="G148">
        <v>-1</v>
      </c>
      <c r="H148" s="5"/>
      <c r="I148">
        <v>2.6995</v>
      </c>
      <c r="J148">
        <v>6.4386446606443171</v>
      </c>
      <c r="K148" s="5"/>
      <c r="L148" s="27">
        <v>0</v>
      </c>
      <c r="Q148" s="27">
        <v>0</v>
      </c>
      <c r="R148" s="27"/>
      <c r="S148" s="27"/>
      <c r="T148">
        <v>14</v>
      </c>
      <c r="U148" s="27">
        <v>0</v>
      </c>
      <c r="V148" s="27"/>
      <c r="W148" s="30">
        <v>1.85</v>
      </c>
      <c r="X148" s="30">
        <v>2.3833333333333329</v>
      </c>
      <c r="Y148" s="30">
        <v>0.66666666666666663</v>
      </c>
      <c r="Z148" s="30">
        <v>2.5666666666666669</v>
      </c>
      <c r="AA148" s="30">
        <v>0.24776785714285721</v>
      </c>
      <c r="AB148" s="30">
        <v>0.3191964285714286</v>
      </c>
      <c r="AC148" s="30">
        <v>8.9285714285714288E-2</v>
      </c>
      <c r="AD148" s="30">
        <v>0.34375000000000011</v>
      </c>
      <c r="AE148" s="27">
        <v>0.95</v>
      </c>
      <c r="AF148" s="27">
        <v>3.44</v>
      </c>
      <c r="AG148" s="27">
        <v>2.4900000000000002</v>
      </c>
      <c r="AH148" s="27">
        <v>2.6995</v>
      </c>
    </row>
    <row r="149" spans="1:34" x14ac:dyDescent="0.3">
      <c r="A149" s="5" t="s">
        <v>127</v>
      </c>
      <c r="B149" s="19" t="s">
        <v>954</v>
      </c>
      <c r="C149" s="5"/>
      <c r="D149" s="5"/>
      <c r="E149" s="5">
        <v>4</v>
      </c>
      <c r="F149" s="11">
        <v>-1</v>
      </c>
      <c r="G149">
        <v>-1</v>
      </c>
      <c r="H149" s="5"/>
      <c r="I149">
        <v>2.7266101694915261</v>
      </c>
      <c r="J149">
        <v>6.5117833191709238</v>
      </c>
      <c r="K149" s="5"/>
      <c r="L149" s="27">
        <v>0</v>
      </c>
      <c r="Q149" s="27">
        <v>0</v>
      </c>
      <c r="R149" s="27"/>
      <c r="S149" s="27"/>
      <c r="T149">
        <v>14</v>
      </c>
      <c r="U149" s="27">
        <v>0</v>
      </c>
      <c r="V149" s="27"/>
      <c r="W149" s="30">
        <v>1.8389830508474569</v>
      </c>
      <c r="X149" s="30">
        <v>2.398305084745763</v>
      </c>
      <c r="Y149" s="30">
        <v>0.59322033898305082</v>
      </c>
      <c r="Z149" s="30">
        <v>2.4915254237288131</v>
      </c>
      <c r="AA149" s="30">
        <v>0.25115740740740738</v>
      </c>
      <c r="AB149" s="30">
        <v>0.32754629629629628</v>
      </c>
      <c r="AC149" s="30">
        <v>8.1018518518518517E-2</v>
      </c>
      <c r="AD149" s="30">
        <v>0.34027777777777768</v>
      </c>
      <c r="AE149" s="27">
        <v>0.89</v>
      </c>
      <c r="AF149" s="27">
        <v>3.44</v>
      </c>
      <c r="AG149" s="27">
        <v>2.5499999999999998</v>
      </c>
      <c r="AH149" s="27">
        <v>2.7266101694915248</v>
      </c>
    </row>
    <row r="150" spans="1:34" x14ac:dyDescent="0.3">
      <c r="A150" s="5" t="s">
        <v>121</v>
      </c>
      <c r="B150" s="19" t="s">
        <v>955</v>
      </c>
      <c r="C150" s="5"/>
      <c r="D150" s="5"/>
      <c r="E150" s="5">
        <v>4.3</v>
      </c>
      <c r="F150" s="11">
        <v>-1</v>
      </c>
      <c r="G150">
        <v>-1</v>
      </c>
      <c r="H150" s="5"/>
      <c r="I150">
        <v>2.7337288135593218</v>
      </c>
      <c r="J150">
        <v>6.5217336360353304</v>
      </c>
      <c r="K150" s="5"/>
      <c r="L150" s="27">
        <v>0</v>
      </c>
      <c r="Q150" s="27">
        <v>0</v>
      </c>
      <c r="R150" s="27"/>
      <c r="S150" s="27"/>
      <c r="T150">
        <v>14</v>
      </c>
      <c r="U150" s="27">
        <v>0</v>
      </c>
      <c r="V150" s="27"/>
      <c r="W150" s="30">
        <v>1.8135593220338979</v>
      </c>
      <c r="X150" s="30">
        <v>2.398305084745763</v>
      </c>
      <c r="Y150" s="30">
        <v>0.63559322033898302</v>
      </c>
      <c r="Z150" s="30">
        <v>2.4915254237288131</v>
      </c>
      <c r="AA150" s="30">
        <v>0.24711316397228639</v>
      </c>
      <c r="AB150" s="30">
        <v>0.32678983833718239</v>
      </c>
      <c r="AC150" s="30">
        <v>8.6605080831408776E-2</v>
      </c>
      <c r="AD150" s="30">
        <v>0.33949191685912239</v>
      </c>
      <c r="AE150" s="27">
        <v>0.82</v>
      </c>
      <c r="AF150" s="27">
        <v>3.44</v>
      </c>
      <c r="AG150" s="27">
        <v>2.62</v>
      </c>
      <c r="AH150" s="27">
        <v>2.733728813559321</v>
      </c>
    </row>
    <row r="151" spans="1:34" x14ac:dyDescent="0.3">
      <c r="A151" s="2" t="s">
        <v>129</v>
      </c>
      <c r="B151" s="15" t="s">
        <v>779</v>
      </c>
      <c r="E151" s="2">
        <v>2.39</v>
      </c>
      <c r="F151" s="11">
        <v>-1</v>
      </c>
      <c r="G151">
        <v>-1</v>
      </c>
      <c r="I151">
        <v>1.9628571428571431</v>
      </c>
      <c r="J151">
        <v>4.4993245392857144</v>
      </c>
      <c r="L151" s="27">
        <v>0</v>
      </c>
      <c r="Q151" s="27">
        <v>0</v>
      </c>
      <c r="R151" s="27"/>
      <c r="S151" s="27"/>
      <c r="T151">
        <v>2</v>
      </c>
      <c r="U151" s="27">
        <v>0</v>
      </c>
      <c r="V151" s="27"/>
      <c r="W151" s="30">
        <v>1.428571428571429</v>
      </c>
      <c r="X151" s="30">
        <v>1.5</v>
      </c>
      <c r="Y151" s="30">
        <v>5.1428571428571432</v>
      </c>
      <c r="Z151" s="30">
        <v>4</v>
      </c>
      <c r="AA151" s="30">
        <v>0.1183431952662722</v>
      </c>
      <c r="AB151" s="30">
        <v>0.1242603550295858</v>
      </c>
      <c r="AC151" s="30">
        <v>0.42603550295857989</v>
      </c>
      <c r="AD151" s="30">
        <v>0.33136094674556221</v>
      </c>
      <c r="AE151" s="27">
        <v>1.6</v>
      </c>
      <c r="AF151" s="27">
        <v>3.44</v>
      </c>
      <c r="AG151" s="27">
        <v>1.84</v>
      </c>
      <c r="AH151" s="27">
        <v>1.9628571428571431</v>
      </c>
    </row>
    <row r="152" spans="1:34" x14ac:dyDescent="0.3">
      <c r="A152" s="2" t="s">
        <v>130</v>
      </c>
      <c r="B152" s="15" t="s">
        <v>780</v>
      </c>
      <c r="E152" s="2">
        <v>3.42</v>
      </c>
      <c r="F152" s="11" t="s">
        <v>595</v>
      </c>
      <c r="G152" t="s">
        <v>673</v>
      </c>
      <c r="I152">
        <v>2.8733333333333331</v>
      </c>
      <c r="J152">
        <v>6.6478994516666674</v>
      </c>
      <c r="L152" s="27">
        <v>2</v>
      </c>
      <c r="Q152" s="27">
        <v>3.8933966999999998</v>
      </c>
      <c r="R152" s="27">
        <v>3.8933966999999998</v>
      </c>
      <c r="S152" s="27">
        <v>7.4931887499999998</v>
      </c>
      <c r="T152">
        <v>2</v>
      </c>
      <c r="U152" s="27">
        <v>113.5857853857584</v>
      </c>
      <c r="V152" s="27">
        <v>3.5215674095268677E-2</v>
      </c>
      <c r="W152" s="30">
        <v>2</v>
      </c>
      <c r="X152" s="30">
        <v>4</v>
      </c>
      <c r="Y152" s="30">
        <v>3.333333333333333</v>
      </c>
      <c r="Z152" s="30">
        <v>4.666666666666667</v>
      </c>
      <c r="AA152" s="30">
        <v>0.14285714285714279</v>
      </c>
      <c r="AB152" s="30">
        <v>0.2857142857142857</v>
      </c>
      <c r="AC152" s="30">
        <v>0.23809523809523811</v>
      </c>
      <c r="AD152" s="30">
        <v>0.33333333333333343</v>
      </c>
      <c r="AE152" s="27">
        <v>2.02</v>
      </c>
      <c r="AF152" s="27">
        <v>3.44</v>
      </c>
      <c r="AG152" s="27">
        <v>1.42</v>
      </c>
      <c r="AH152" s="27">
        <v>2.8733333333333331</v>
      </c>
    </row>
    <row r="153" spans="1:34" x14ac:dyDescent="0.3">
      <c r="A153" s="2" t="s">
        <v>131</v>
      </c>
      <c r="B153" s="15" t="s">
        <v>781</v>
      </c>
      <c r="E153" s="2">
        <v>2.39</v>
      </c>
      <c r="F153" s="11" t="s">
        <v>596</v>
      </c>
      <c r="G153" t="s">
        <v>674</v>
      </c>
      <c r="I153">
        <v>2.882857142857143</v>
      </c>
      <c r="J153">
        <v>6.350050364285714</v>
      </c>
      <c r="L153" s="27">
        <v>4</v>
      </c>
      <c r="Q153" s="27">
        <v>5.5026178200000002</v>
      </c>
      <c r="R153" s="27">
        <v>5.5582516699999998</v>
      </c>
      <c r="S153" s="27">
        <v>28.882220520000001</v>
      </c>
      <c r="T153">
        <v>16</v>
      </c>
      <c r="U153" s="27">
        <v>883.36082823090169</v>
      </c>
      <c r="V153" s="27">
        <v>7.2450575070407169E-2</v>
      </c>
      <c r="W153" s="30">
        <v>1.928571428571429</v>
      </c>
      <c r="X153" s="30">
        <v>3.5</v>
      </c>
      <c r="Y153" s="30">
        <v>3.1428571428571428</v>
      </c>
      <c r="Z153" s="30">
        <v>4</v>
      </c>
      <c r="AA153" s="30">
        <v>0.15340909090909091</v>
      </c>
      <c r="AB153" s="30">
        <v>0.27840909090909088</v>
      </c>
      <c r="AC153" s="30">
        <v>0.25</v>
      </c>
      <c r="AD153" s="30">
        <v>0.31818181818181818</v>
      </c>
      <c r="AE153" s="27">
        <v>1.6</v>
      </c>
      <c r="AF153" s="27">
        <v>3.44</v>
      </c>
      <c r="AG153" s="27">
        <v>1.84</v>
      </c>
      <c r="AH153" s="27">
        <v>2.882857142857143</v>
      </c>
    </row>
    <row r="154" spans="1:34" x14ac:dyDescent="0.3">
      <c r="A154" s="2" t="s">
        <v>132</v>
      </c>
      <c r="B154" s="15" t="s">
        <v>782</v>
      </c>
      <c r="E154" s="2">
        <v>2.2200000000000002</v>
      </c>
      <c r="F154" s="11" t="s">
        <v>597</v>
      </c>
      <c r="G154">
        <v>-1</v>
      </c>
      <c r="I154">
        <v>2.8685714285714279</v>
      </c>
      <c r="J154">
        <v>6.299944650714286</v>
      </c>
      <c r="L154" s="27">
        <v>4</v>
      </c>
      <c r="Q154" s="27">
        <v>5.5809040000000003</v>
      </c>
      <c r="R154" s="27">
        <v>5.6539380000000001</v>
      </c>
      <c r="S154" s="27">
        <v>29.812771999999999</v>
      </c>
      <c r="T154">
        <v>16</v>
      </c>
      <c r="U154" s="27">
        <v>940.71474773474347</v>
      </c>
      <c r="V154" s="27">
        <v>6.8033375849706881E-2</v>
      </c>
      <c r="W154" s="30">
        <v>1.928571428571429</v>
      </c>
      <c r="X154" s="30">
        <v>3.5</v>
      </c>
      <c r="Y154" s="30">
        <v>3.8571428571428572</v>
      </c>
      <c r="Z154" s="30">
        <v>4</v>
      </c>
      <c r="AA154" s="30">
        <v>0.1451612903225806</v>
      </c>
      <c r="AB154" s="30">
        <v>0.26344086021505381</v>
      </c>
      <c r="AC154" s="30">
        <v>0.29032258064516131</v>
      </c>
      <c r="AD154" s="30">
        <v>0.30107526881720431</v>
      </c>
      <c r="AE154" s="27">
        <v>1.6</v>
      </c>
      <c r="AF154" s="27">
        <v>3.44</v>
      </c>
      <c r="AG154" s="27">
        <v>1.84</v>
      </c>
      <c r="AH154" s="27">
        <v>2.8685714285714279</v>
      </c>
    </row>
    <row r="155" spans="1:34" x14ac:dyDescent="0.3">
      <c r="A155" s="2" t="s">
        <v>133</v>
      </c>
      <c r="B155" s="15" t="s">
        <v>783</v>
      </c>
      <c r="E155" s="2">
        <v>2.29</v>
      </c>
      <c r="F155" s="11" t="s">
        <v>598</v>
      </c>
      <c r="G155" t="s">
        <v>675</v>
      </c>
      <c r="I155">
        <v>2.875714285714285</v>
      </c>
      <c r="J155">
        <v>6.3570658642857136</v>
      </c>
      <c r="L155" s="27">
        <v>1</v>
      </c>
      <c r="Q155" s="27">
        <v>3.9070640000000001</v>
      </c>
      <c r="R155" s="27">
        <v>3.9070640000000001</v>
      </c>
      <c r="S155" s="27">
        <v>14.317354999999999</v>
      </c>
      <c r="T155">
        <v>16</v>
      </c>
      <c r="U155" s="27">
        <v>218.55655879400501</v>
      </c>
      <c r="V155" s="27">
        <v>7.320759481338833E-2</v>
      </c>
      <c r="W155" s="30">
        <v>2</v>
      </c>
      <c r="X155" s="30">
        <v>3.5</v>
      </c>
      <c r="Y155" s="30">
        <v>3.0714285714285721</v>
      </c>
      <c r="Z155" s="30">
        <v>5</v>
      </c>
      <c r="AA155" s="30">
        <v>0.14736842105263159</v>
      </c>
      <c r="AB155" s="30">
        <v>0.25789473684210529</v>
      </c>
      <c r="AC155" s="30">
        <v>0.22631578947368419</v>
      </c>
      <c r="AD155" s="30">
        <v>0.36842105263157893</v>
      </c>
      <c r="AE155" s="27">
        <v>1.5</v>
      </c>
      <c r="AF155" s="27">
        <v>3.44</v>
      </c>
      <c r="AG155" s="27">
        <v>1.94</v>
      </c>
      <c r="AH155" s="27">
        <v>2.875714285714285</v>
      </c>
    </row>
    <row r="156" spans="1:34" x14ac:dyDescent="0.3">
      <c r="A156" s="2" t="s">
        <v>134</v>
      </c>
      <c r="B156" s="15" t="s">
        <v>784</v>
      </c>
      <c r="E156" s="2">
        <v>2.27</v>
      </c>
      <c r="F156" s="11" t="s">
        <v>599</v>
      </c>
      <c r="G156">
        <v>-1</v>
      </c>
      <c r="I156">
        <v>2.8614285714285712</v>
      </c>
      <c r="J156">
        <v>6.3069601507142856</v>
      </c>
      <c r="L156" s="27">
        <v>4</v>
      </c>
      <c r="Q156" s="27">
        <v>5.4952131800000004</v>
      </c>
      <c r="R156" s="27">
        <v>5.5421627200000003</v>
      </c>
      <c r="S156" s="27">
        <v>29.451395720000001</v>
      </c>
      <c r="T156">
        <v>16</v>
      </c>
      <c r="U156" s="27">
        <v>896.95302480881253</v>
      </c>
      <c r="V156" s="27">
        <v>7.1352677598296457E-2</v>
      </c>
      <c r="W156" s="30">
        <v>2</v>
      </c>
      <c r="X156" s="30">
        <v>3.5</v>
      </c>
      <c r="Y156" s="30">
        <v>3.785714285714286</v>
      </c>
      <c r="Z156" s="30">
        <v>5</v>
      </c>
      <c r="AA156" s="30">
        <v>0.14000000000000001</v>
      </c>
      <c r="AB156" s="30">
        <v>0.245</v>
      </c>
      <c r="AC156" s="30">
        <v>0.26500000000000001</v>
      </c>
      <c r="AD156" s="30">
        <v>0.35</v>
      </c>
      <c r="AE156" s="27">
        <v>1.5</v>
      </c>
      <c r="AF156" s="27">
        <v>3.44</v>
      </c>
      <c r="AG156" s="27">
        <v>1.94</v>
      </c>
      <c r="AH156" s="27">
        <v>2.8614285714285721</v>
      </c>
    </row>
    <row r="157" spans="1:34" x14ac:dyDescent="0.3">
      <c r="A157" s="2" t="s">
        <v>138</v>
      </c>
      <c r="B157" s="15" t="s">
        <v>785</v>
      </c>
      <c r="E157" s="2">
        <v>3.8</v>
      </c>
      <c r="F157" s="11">
        <v>-1</v>
      </c>
      <c r="G157">
        <v>-1</v>
      </c>
      <c r="I157">
        <v>2.7618181818181822</v>
      </c>
      <c r="J157">
        <v>6.4448628590773636</v>
      </c>
      <c r="L157" s="27">
        <v>0</v>
      </c>
      <c r="Q157" s="27">
        <v>0</v>
      </c>
      <c r="R157" s="27"/>
      <c r="S157" s="27"/>
      <c r="T157">
        <v>14</v>
      </c>
      <c r="U157" s="27">
        <v>0</v>
      </c>
      <c r="V157" s="27"/>
      <c r="W157" s="30">
        <v>1.9090909090909089</v>
      </c>
      <c r="X157" s="30">
        <v>2.545454545454545</v>
      </c>
      <c r="Y157" s="30">
        <v>0.63636363636363635</v>
      </c>
      <c r="Z157" s="30">
        <v>2.545454545454545</v>
      </c>
      <c r="AA157" s="30">
        <v>0.25</v>
      </c>
      <c r="AB157" s="30">
        <v>0.33333333333333331</v>
      </c>
      <c r="AC157" s="30">
        <v>8.3333333333333329E-2</v>
      </c>
      <c r="AD157" s="30">
        <v>0.33333333333333331</v>
      </c>
      <c r="AE157" s="27">
        <v>1.1000000000000001</v>
      </c>
      <c r="AF157" s="27">
        <v>3.44</v>
      </c>
      <c r="AG157" s="27">
        <v>2.34</v>
      </c>
      <c r="AH157" s="27">
        <v>2.7618181818181822</v>
      </c>
    </row>
    <row r="158" spans="1:34" x14ac:dyDescent="0.3">
      <c r="A158" s="2" t="s">
        <v>139</v>
      </c>
      <c r="B158" s="15" t="s">
        <v>786</v>
      </c>
      <c r="E158" s="2">
        <v>3.85</v>
      </c>
      <c r="F158" s="11" t="s">
        <v>600</v>
      </c>
      <c r="G158" t="s">
        <v>676</v>
      </c>
      <c r="I158">
        <v>2.646363636363636</v>
      </c>
      <c r="J158">
        <v>6.0509524322727266</v>
      </c>
      <c r="L158" s="27">
        <v>1</v>
      </c>
      <c r="P158" s="2" t="s">
        <v>450</v>
      </c>
      <c r="Q158" s="27">
        <v>11.210029909999999</v>
      </c>
      <c r="R158" s="27">
        <v>11.210029909999999</v>
      </c>
      <c r="S158" s="27">
        <v>11.210029909999999</v>
      </c>
      <c r="T158">
        <v>14</v>
      </c>
      <c r="U158" s="27">
        <v>167.3639996655379</v>
      </c>
      <c r="V158" s="27">
        <v>8.365000853216796E-2</v>
      </c>
      <c r="W158" s="30">
        <v>1.9090909090909089</v>
      </c>
      <c r="X158" s="30">
        <v>2.545454545454545</v>
      </c>
      <c r="Y158" s="30">
        <v>0.63636363636363635</v>
      </c>
      <c r="Z158" s="30">
        <v>2.545454545454545</v>
      </c>
      <c r="AA158" s="30">
        <v>0.25</v>
      </c>
      <c r="AB158" s="30">
        <v>0.33333333333333331</v>
      </c>
      <c r="AC158" s="30">
        <v>8.3333333333333329E-2</v>
      </c>
      <c r="AD158" s="30">
        <v>0.33333333333333331</v>
      </c>
      <c r="AE158" s="27">
        <v>0.93</v>
      </c>
      <c r="AF158" s="27">
        <v>3.44</v>
      </c>
      <c r="AG158" s="27">
        <v>2.5099999999999998</v>
      </c>
      <c r="AH158" s="27">
        <v>2.646363636363636</v>
      </c>
    </row>
    <row r="159" spans="1:34" x14ac:dyDescent="0.3">
      <c r="A159" s="2" t="s">
        <v>10</v>
      </c>
      <c r="B159" s="15" t="s">
        <v>719</v>
      </c>
      <c r="E159" s="2">
        <v>3.9</v>
      </c>
      <c r="F159" s="11" t="s">
        <v>555</v>
      </c>
      <c r="G159">
        <v>-1</v>
      </c>
      <c r="I159">
        <v>2.6363636363636371</v>
      </c>
      <c r="J159">
        <v>6.0044088459090901</v>
      </c>
      <c r="L159" s="27">
        <v>1</v>
      </c>
      <c r="P159" s="2" t="s">
        <v>449</v>
      </c>
      <c r="Q159" s="27">
        <v>3.9103940000000001</v>
      </c>
      <c r="R159" s="27">
        <v>3.9103940000000001</v>
      </c>
      <c r="S159" s="27">
        <v>11.314458</v>
      </c>
      <c r="T159">
        <v>14</v>
      </c>
      <c r="U159" s="27">
        <v>173.0114278564659</v>
      </c>
      <c r="V159" s="27">
        <v>8.0919510193365449E-2</v>
      </c>
      <c r="W159" s="30">
        <v>1.9090909090909089</v>
      </c>
      <c r="X159" s="30">
        <v>2.545454545454545</v>
      </c>
      <c r="Y159" s="30">
        <v>0.63636363636363635</v>
      </c>
      <c r="Z159" s="30">
        <v>2.545454545454545</v>
      </c>
      <c r="AA159" s="30">
        <v>0.25</v>
      </c>
      <c r="AB159" s="30">
        <v>0.33333333333333331</v>
      </c>
      <c r="AC159" s="30">
        <v>8.3333333333333329E-2</v>
      </c>
      <c r="AD159" s="30">
        <v>0.33333333333333331</v>
      </c>
      <c r="AE159" s="27">
        <v>0.82</v>
      </c>
      <c r="AF159" s="27">
        <v>3.44</v>
      </c>
      <c r="AG159" s="27">
        <v>2.62</v>
      </c>
      <c r="AH159" s="27">
        <v>2.6363636363636358</v>
      </c>
    </row>
    <row r="160" spans="1:34" x14ac:dyDescent="0.3">
      <c r="A160" s="2" t="s">
        <v>140</v>
      </c>
      <c r="B160" s="15" t="s">
        <v>787</v>
      </c>
      <c r="E160" s="2">
        <v>3.95</v>
      </c>
      <c r="F160" s="11">
        <v>-1</v>
      </c>
      <c r="G160">
        <v>-1</v>
      </c>
      <c r="I160">
        <v>2.6336363636363642</v>
      </c>
      <c r="J160">
        <v>5.9908857398831818</v>
      </c>
      <c r="L160" s="27">
        <v>0</v>
      </c>
      <c r="P160" s="2" t="s">
        <v>449</v>
      </c>
      <c r="Q160" s="27">
        <v>0</v>
      </c>
      <c r="R160" s="27"/>
      <c r="S160" s="27"/>
      <c r="T160">
        <v>14</v>
      </c>
      <c r="U160" s="27">
        <v>0</v>
      </c>
      <c r="V160" s="27"/>
      <c r="W160" s="30">
        <v>1.9090909090909089</v>
      </c>
      <c r="X160" s="30">
        <v>2.545454545454545</v>
      </c>
      <c r="Y160" s="30">
        <v>0.63636363636363635</v>
      </c>
      <c r="Z160" s="30">
        <v>2.545454545454545</v>
      </c>
      <c r="AA160" s="30">
        <v>0.25</v>
      </c>
      <c r="AB160" s="30">
        <v>0.33333333333333331</v>
      </c>
      <c r="AC160" s="30">
        <v>8.3333333333333329E-2</v>
      </c>
      <c r="AD160" s="30">
        <v>0.33333333333333331</v>
      </c>
      <c r="AE160" s="27">
        <v>0.79</v>
      </c>
      <c r="AF160" s="27">
        <v>3.44</v>
      </c>
      <c r="AG160" s="27">
        <v>2.65</v>
      </c>
      <c r="AH160" s="27">
        <v>2.6336363636363629</v>
      </c>
    </row>
    <row r="161" spans="1:34" x14ac:dyDescent="0.3">
      <c r="A161" s="2" t="s">
        <v>141</v>
      </c>
      <c r="B161" s="15" t="s">
        <v>788</v>
      </c>
      <c r="E161" s="2">
        <v>3.55</v>
      </c>
      <c r="F161" s="11">
        <v>-1</v>
      </c>
      <c r="G161">
        <v>-1</v>
      </c>
      <c r="I161">
        <v>2.7645454545454551</v>
      </c>
      <c r="J161">
        <v>6.4196350590773639</v>
      </c>
      <c r="L161" s="27">
        <v>0</v>
      </c>
      <c r="Q161" s="27">
        <v>0</v>
      </c>
      <c r="R161" s="27"/>
      <c r="S161" s="27"/>
      <c r="T161">
        <v>14</v>
      </c>
      <c r="U161" s="27">
        <v>0</v>
      </c>
      <c r="V161" s="27"/>
      <c r="W161" s="30">
        <v>1.9090909090909089</v>
      </c>
      <c r="X161" s="30">
        <v>2.545454545454545</v>
      </c>
      <c r="Y161" s="30">
        <v>0.54545454545454541</v>
      </c>
      <c r="Z161" s="30">
        <v>2.8181818181818179</v>
      </c>
      <c r="AA161" s="30">
        <v>0.2441860465116279</v>
      </c>
      <c r="AB161" s="30">
        <v>0.32558139534883718</v>
      </c>
      <c r="AC161" s="30">
        <v>6.9767441860465115E-2</v>
      </c>
      <c r="AD161" s="30">
        <v>0.3604651162790698</v>
      </c>
      <c r="AE161" s="27">
        <v>1.1299999999999999</v>
      </c>
      <c r="AF161" s="27">
        <v>3.44</v>
      </c>
      <c r="AG161" s="27">
        <v>2.31</v>
      </c>
      <c r="AH161" s="27">
        <v>2.7645454545454542</v>
      </c>
    </row>
    <row r="162" spans="1:34" x14ac:dyDescent="0.3">
      <c r="A162" s="2" t="s">
        <v>142</v>
      </c>
      <c r="B162" s="15" t="s">
        <v>789</v>
      </c>
      <c r="E162" s="2">
        <v>3.55</v>
      </c>
      <c r="F162" s="11">
        <v>-1</v>
      </c>
      <c r="G162">
        <v>-1</v>
      </c>
      <c r="I162">
        <v>2.6490909090909081</v>
      </c>
      <c r="J162">
        <v>6.0257246322727269</v>
      </c>
      <c r="L162" s="27">
        <v>0</v>
      </c>
      <c r="P162" s="2" t="s">
        <v>449</v>
      </c>
      <c r="Q162" s="27">
        <v>0</v>
      </c>
      <c r="R162" s="27"/>
      <c r="S162" s="27"/>
      <c r="T162">
        <v>14</v>
      </c>
      <c r="U162" s="27">
        <v>0</v>
      </c>
      <c r="V162" s="27"/>
      <c r="W162" s="30">
        <v>1.9090909090909089</v>
      </c>
      <c r="X162" s="30">
        <v>2.545454545454545</v>
      </c>
      <c r="Y162" s="30">
        <v>0.54545454545454541</v>
      </c>
      <c r="Z162" s="30">
        <v>2.8181818181818179</v>
      </c>
      <c r="AA162" s="30">
        <v>0.2441860465116279</v>
      </c>
      <c r="AB162" s="30">
        <v>0.32558139534883718</v>
      </c>
      <c r="AC162" s="30">
        <v>6.9767441860465115E-2</v>
      </c>
      <c r="AD162" s="30">
        <v>0.3604651162790698</v>
      </c>
      <c r="AE162" s="27">
        <v>0.93</v>
      </c>
      <c r="AF162" s="27">
        <v>3.44</v>
      </c>
      <c r="AG162" s="27">
        <v>2.5099999999999998</v>
      </c>
      <c r="AH162" s="27">
        <v>2.6490909090909089</v>
      </c>
    </row>
    <row r="163" spans="1:34" x14ac:dyDescent="0.3">
      <c r="A163" s="2" t="s">
        <v>11</v>
      </c>
      <c r="B163" s="15" t="s">
        <v>720</v>
      </c>
      <c r="E163" s="2">
        <v>3.55</v>
      </c>
      <c r="F163" s="11">
        <v>-1</v>
      </c>
      <c r="G163">
        <v>-1</v>
      </c>
      <c r="I163">
        <v>2.6390909090909092</v>
      </c>
      <c r="J163">
        <v>5.9791810459090904</v>
      </c>
      <c r="L163" s="27">
        <v>0</v>
      </c>
      <c r="P163" s="2" t="s">
        <v>449</v>
      </c>
      <c r="Q163" s="27">
        <v>0</v>
      </c>
      <c r="R163" s="27"/>
      <c r="S163" s="27"/>
      <c r="T163">
        <v>14</v>
      </c>
      <c r="U163" s="27">
        <v>0</v>
      </c>
      <c r="V163" s="27"/>
      <c r="W163" s="30">
        <v>1.9090909090909089</v>
      </c>
      <c r="X163" s="30">
        <v>2.545454545454545</v>
      </c>
      <c r="Y163" s="30">
        <v>0.54545454545454541</v>
      </c>
      <c r="Z163" s="30">
        <v>2.8181818181818179</v>
      </c>
      <c r="AA163" s="30">
        <v>0.2441860465116279</v>
      </c>
      <c r="AB163" s="30">
        <v>0.32558139534883718</v>
      </c>
      <c r="AC163" s="30">
        <v>6.9767441860465115E-2</v>
      </c>
      <c r="AD163" s="30">
        <v>0.3604651162790698</v>
      </c>
      <c r="AE163" s="27">
        <v>0.82</v>
      </c>
      <c r="AF163" s="27">
        <v>3.44</v>
      </c>
      <c r="AG163" s="27">
        <v>2.62</v>
      </c>
      <c r="AH163" s="27">
        <v>2.6390909090909092</v>
      </c>
    </row>
    <row r="164" spans="1:34" x14ac:dyDescent="0.3">
      <c r="A164" s="2" t="s">
        <v>143</v>
      </c>
      <c r="B164" s="15" t="s">
        <v>790</v>
      </c>
      <c r="E164" s="2">
        <v>3.55</v>
      </c>
      <c r="F164" s="11">
        <v>-1</v>
      </c>
      <c r="G164">
        <v>-1</v>
      </c>
      <c r="I164">
        <v>2.6363636363636358</v>
      </c>
      <c r="J164">
        <v>5.9656579398831813</v>
      </c>
      <c r="L164" s="27">
        <v>0</v>
      </c>
      <c r="P164" s="2" t="s">
        <v>449</v>
      </c>
      <c r="Q164" s="27">
        <v>0</v>
      </c>
      <c r="R164" s="27"/>
      <c r="S164" s="27"/>
      <c r="T164">
        <v>14</v>
      </c>
      <c r="U164" s="27">
        <v>0</v>
      </c>
      <c r="V164" s="27"/>
      <c r="W164" s="30">
        <v>1.9090909090909089</v>
      </c>
      <c r="X164" s="30">
        <v>2.545454545454545</v>
      </c>
      <c r="Y164" s="30">
        <v>0.54545454545454541</v>
      </c>
      <c r="Z164" s="30">
        <v>2.8181818181818179</v>
      </c>
      <c r="AA164" s="30">
        <v>0.2441860465116279</v>
      </c>
      <c r="AB164" s="30">
        <v>0.32558139534883718</v>
      </c>
      <c r="AC164" s="30">
        <v>6.9767441860465115E-2</v>
      </c>
      <c r="AD164" s="30">
        <v>0.3604651162790698</v>
      </c>
      <c r="AE164" s="27">
        <v>0.79</v>
      </c>
      <c r="AF164" s="27">
        <v>3.44</v>
      </c>
      <c r="AG164" s="27">
        <v>2.65</v>
      </c>
      <c r="AH164" s="27">
        <v>2.6363636363636358</v>
      </c>
    </row>
    <row r="165" spans="1:34" x14ac:dyDescent="0.3">
      <c r="A165" s="2" t="s">
        <v>144</v>
      </c>
      <c r="B165" s="15" t="s">
        <v>791</v>
      </c>
      <c r="E165" s="2">
        <v>4.2</v>
      </c>
      <c r="F165" s="11">
        <v>-1</v>
      </c>
      <c r="G165">
        <v>-1</v>
      </c>
      <c r="I165">
        <v>2.7654545454545461</v>
      </c>
      <c r="J165">
        <v>6.4215922727137267</v>
      </c>
      <c r="L165" s="27">
        <v>0</v>
      </c>
      <c r="Q165" s="27">
        <v>0</v>
      </c>
      <c r="R165" s="27"/>
      <c r="S165" s="27"/>
      <c r="T165">
        <v>14</v>
      </c>
      <c r="U165" s="27">
        <v>0</v>
      </c>
      <c r="V165" s="27"/>
      <c r="W165" s="30">
        <v>1.9090909090909089</v>
      </c>
      <c r="X165" s="30">
        <v>2.545454545454545</v>
      </c>
      <c r="Y165" s="30">
        <v>0.54545454545454541</v>
      </c>
      <c r="Z165" s="30">
        <v>2.9090909090909092</v>
      </c>
      <c r="AA165" s="30">
        <v>0.2413793103448276</v>
      </c>
      <c r="AB165" s="30">
        <v>0.32183908045977011</v>
      </c>
      <c r="AC165" s="30">
        <v>6.8965517241379309E-2</v>
      </c>
      <c r="AD165" s="30">
        <v>0.36781609195402298</v>
      </c>
      <c r="AE165" s="27">
        <v>1.1399999999999999</v>
      </c>
      <c r="AF165" s="27">
        <v>3.44</v>
      </c>
      <c r="AG165" s="27">
        <v>2.2999999999999998</v>
      </c>
      <c r="AH165" s="27">
        <v>2.7654545454545452</v>
      </c>
    </row>
    <row r="166" spans="1:34" x14ac:dyDescent="0.3">
      <c r="A166" s="2" t="s">
        <v>145</v>
      </c>
      <c r="B166" s="15" t="s">
        <v>792</v>
      </c>
      <c r="E166" s="2">
        <v>4.1500000000000004</v>
      </c>
      <c r="F166" s="11">
        <v>-1</v>
      </c>
      <c r="G166">
        <v>-1</v>
      </c>
      <c r="I166">
        <v>2.649999999999999</v>
      </c>
      <c r="J166">
        <v>6.0276818459090906</v>
      </c>
      <c r="L166" s="27">
        <v>0</v>
      </c>
      <c r="P166" s="2" t="s">
        <v>449</v>
      </c>
      <c r="Q166" s="27">
        <v>0</v>
      </c>
      <c r="R166" s="27"/>
      <c r="S166" s="27"/>
      <c r="T166">
        <v>14</v>
      </c>
      <c r="U166" s="27">
        <v>0</v>
      </c>
      <c r="V166" s="27"/>
      <c r="W166" s="30">
        <v>1.9090909090909089</v>
      </c>
      <c r="X166" s="30">
        <v>2.545454545454545</v>
      </c>
      <c r="Y166" s="30">
        <v>0.54545454545454541</v>
      </c>
      <c r="Z166" s="30">
        <v>2.9090909090909092</v>
      </c>
      <c r="AA166" s="30">
        <v>0.2413793103448276</v>
      </c>
      <c r="AB166" s="30">
        <v>0.32183908045977011</v>
      </c>
      <c r="AC166" s="30">
        <v>6.8965517241379309E-2</v>
      </c>
      <c r="AD166" s="30">
        <v>0.36781609195402298</v>
      </c>
      <c r="AE166" s="27">
        <v>0.93</v>
      </c>
      <c r="AF166" s="27">
        <v>3.44</v>
      </c>
      <c r="AG166" s="27">
        <v>2.5099999999999998</v>
      </c>
      <c r="AH166" s="27">
        <v>2.65</v>
      </c>
    </row>
    <row r="167" spans="1:34" x14ac:dyDescent="0.3">
      <c r="A167" s="2" t="s">
        <v>12</v>
      </c>
      <c r="B167" s="15" t="s">
        <v>721</v>
      </c>
      <c r="E167" s="2">
        <v>4.1500000000000004</v>
      </c>
      <c r="F167" s="11">
        <v>-1</v>
      </c>
      <c r="G167">
        <v>-1</v>
      </c>
      <c r="I167">
        <v>2.64</v>
      </c>
      <c r="J167">
        <v>5.9811382595454541</v>
      </c>
      <c r="L167" s="27">
        <v>0</v>
      </c>
      <c r="P167" s="2" t="s">
        <v>449</v>
      </c>
      <c r="Q167" s="27">
        <v>0</v>
      </c>
      <c r="R167" s="27"/>
      <c r="S167" s="27"/>
      <c r="T167">
        <v>14</v>
      </c>
      <c r="U167" s="27">
        <v>0</v>
      </c>
      <c r="V167" s="27"/>
      <c r="W167" s="30">
        <v>1.9090909090909089</v>
      </c>
      <c r="X167" s="30">
        <v>2.545454545454545</v>
      </c>
      <c r="Y167" s="30">
        <v>0.54545454545454541</v>
      </c>
      <c r="Z167" s="30">
        <v>2.9090909090909092</v>
      </c>
      <c r="AA167" s="30">
        <v>0.2413793103448276</v>
      </c>
      <c r="AB167" s="30">
        <v>0.32183908045977011</v>
      </c>
      <c r="AC167" s="30">
        <v>6.8965517241379309E-2</v>
      </c>
      <c r="AD167" s="30">
        <v>0.36781609195402298</v>
      </c>
      <c r="AE167" s="27">
        <v>0.82</v>
      </c>
      <c r="AF167" s="27">
        <v>3.44</v>
      </c>
      <c r="AG167" s="27">
        <v>2.62</v>
      </c>
      <c r="AH167" s="27">
        <v>2.64</v>
      </c>
    </row>
    <row r="168" spans="1:34" x14ac:dyDescent="0.3">
      <c r="A168" s="2" t="s">
        <v>146</v>
      </c>
      <c r="B168" s="15" t="s">
        <v>793</v>
      </c>
      <c r="E168" s="2">
        <v>4.1500000000000004</v>
      </c>
      <c r="F168" s="11">
        <v>-1</v>
      </c>
      <c r="G168">
        <v>-1</v>
      </c>
      <c r="I168">
        <v>2.6372727272727272</v>
      </c>
      <c r="J168">
        <v>5.967615153519545</v>
      </c>
      <c r="L168" s="27">
        <v>0</v>
      </c>
      <c r="P168" s="2" t="s">
        <v>449</v>
      </c>
      <c r="Q168" s="27">
        <v>0</v>
      </c>
      <c r="R168" s="27"/>
      <c r="S168" s="27"/>
      <c r="T168">
        <v>14</v>
      </c>
      <c r="U168" s="27">
        <v>0</v>
      </c>
      <c r="V168" s="27"/>
      <c r="W168" s="30">
        <v>1.9090909090909089</v>
      </c>
      <c r="X168" s="30">
        <v>2.545454545454545</v>
      </c>
      <c r="Y168" s="30">
        <v>0.54545454545454541</v>
      </c>
      <c r="Z168" s="30">
        <v>2.9090909090909092</v>
      </c>
      <c r="AA168" s="30">
        <v>0.2413793103448276</v>
      </c>
      <c r="AB168" s="30">
        <v>0.32183908045977011</v>
      </c>
      <c r="AC168" s="30">
        <v>6.8965517241379309E-2</v>
      </c>
      <c r="AD168" s="30">
        <v>0.36781609195402298</v>
      </c>
      <c r="AE168" s="27">
        <v>0.79</v>
      </c>
      <c r="AF168" s="27">
        <v>3.44</v>
      </c>
      <c r="AG168" s="27">
        <v>2.65</v>
      </c>
      <c r="AH168" s="27">
        <v>2.6372727272727272</v>
      </c>
    </row>
    <row r="169" spans="1:34" x14ac:dyDescent="0.3">
      <c r="A169" s="2" t="s">
        <v>147</v>
      </c>
      <c r="B169" s="15" t="s">
        <v>794</v>
      </c>
      <c r="E169" s="2">
        <v>4.1500000000000004</v>
      </c>
      <c r="F169" s="11">
        <v>-1</v>
      </c>
      <c r="G169">
        <v>-1</v>
      </c>
      <c r="I169">
        <v>2.768181818181819</v>
      </c>
      <c r="J169">
        <v>6.4299203045319091</v>
      </c>
      <c r="L169" s="27">
        <v>0</v>
      </c>
      <c r="Q169" s="27">
        <v>0</v>
      </c>
      <c r="R169" s="27"/>
      <c r="S169" s="27"/>
      <c r="T169">
        <v>14</v>
      </c>
      <c r="U169" s="27">
        <v>0</v>
      </c>
      <c r="V169" s="27"/>
      <c r="W169" s="30">
        <v>1.9090909090909089</v>
      </c>
      <c r="X169" s="30">
        <v>2.545454545454545</v>
      </c>
      <c r="Y169" s="30">
        <v>0.54545454545454541</v>
      </c>
      <c r="Z169" s="30">
        <v>3.0909090909090908</v>
      </c>
      <c r="AA169" s="30">
        <v>0.2359550561797753</v>
      </c>
      <c r="AB169" s="30">
        <v>0.3146067415730337</v>
      </c>
      <c r="AC169" s="30">
        <v>6.7415730337078636E-2</v>
      </c>
      <c r="AD169" s="30">
        <v>0.38202247191011229</v>
      </c>
      <c r="AE169" s="27">
        <v>1.17</v>
      </c>
      <c r="AF169" s="27">
        <v>3.44</v>
      </c>
      <c r="AG169" s="27">
        <v>2.27</v>
      </c>
      <c r="AH169" s="27">
        <v>2.7681818181818181</v>
      </c>
    </row>
    <row r="170" spans="1:34" x14ac:dyDescent="0.3">
      <c r="A170" s="2" t="s">
        <v>148</v>
      </c>
      <c r="B170" s="15" t="s">
        <v>795</v>
      </c>
      <c r="E170" s="2">
        <v>4.25</v>
      </c>
      <c r="F170" s="11">
        <v>-1</v>
      </c>
      <c r="G170">
        <v>-1</v>
      </c>
      <c r="I170">
        <v>2.6527272727272719</v>
      </c>
      <c r="J170">
        <v>6.0360098777272722</v>
      </c>
      <c r="L170" s="27">
        <v>0</v>
      </c>
      <c r="P170" s="2" t="s">
        <v>449</v>
      </c>
      <c r="Q170" s="27">
        <v>0</v>
      </c>
      <c r="R170" s="27"/>
      <c r="S170" s="27"/>
      <c r="T170">
        <v>14</v>
      </c>
      <c r="U170" s="27">
        <v>0</v>
      </c>
      <c r="V170" s="27"/>
      <c r="W170" s="30">
        <v>1.9090909090909089</v>
      </c>
      <c r="X170" s="30">
        <v>2.545454545454545</v>
      </c>
      <c r="Y170" s="30">
        <v>0.54545454545454541</v>
      </c>
      <c r="Z170" s="30">
        <v>3.0909090909090908</v>
      </c>
      <c r="AA170" s="30">
        <v>0.2359550561797753</v>
      </c>
      <c r="AB170" s="30">
        <v>0.3146067415730337</v>
      </c>
      <c r="AC170" s="30">
        <v>6.7415730337078636E-2</v>
      </c>
      <c r="AD170" s="30">
        <v>0.38202247191011229</v>
      </c>
      <c r="AE170" s="27">
        <v>0.93</v>
      </c>
      <c r="AF170" s="27">
        <v>3.44</v>
      </c>
      <c r="AG170" s="27">
        <v>2.5099999999999998</v>
      </c>
      <c r="AH170" s="27">
        <v>2.6527272727272728</v>
      </c>
    </row>
    <row r="171" spans="1:34" x14ac:dyDescent="0.3">
      <c r="A171" s="2" t="s">
        <v>13</v>
      </c>
      <c r="B171" s="15" t="s">
        <v>722</v>
      </c>
      <c r="E171" s="2">
        <v>4.25</v>
      </c>
      <c r="F171" s="11">
        <v>-1</v>
      </c>
      <c r="G171">
        <v>-1</v>
      </c>
      <c r="I171">
        <v>2.642727272727273</v>
      </c>
      <c r="J171">
        <v>5.9894662913636356</v>
      </c>
      <c r="L171" s="27">
        <v>0</v>
      </c>
      <c r="P171" s="2" t="s">
        <v>449</v>
      </c>
      <c r="Q171" s="27">
        <v>0</v>
      </c>
      <c r="R171" s="27"/>
      <c r="S171" s="27"/>
      <c r="T171">
        <v>14</v>
      </c>
      <c r="U171" s="27">
        <v>0</v>
      </c>
      <c r="V171" s="27"/>
      <c r="W171" s="30">
        <v>1.9090909090909089</v>
      </c>
      <c r="X171" s="30">
        <v>2.545454545454545</v>
      </c>
      <c r="Y171" s="30">
        <v>0.54545454545454541</v>
      </c>
      <c r="Z171" s="30">
        <v>3.0909090909090908</v>
      </c>
      <c r="AA171" s="30">
        <v>0.2359550561797753</v>
      </c>
      <c r="AB171" s="30">
        <v>0.3146067415730337</v>
      </c>
      <c r="AC171" s="30">
        <v>6.7415730337078636E-2</v>
      </c>
      <c r="AD171" s="30">
        <v>0.38202247191011229</v>
      </c>
      <c r="AE171" s="27">
        <v>0.82</v>
      </c>
      <c r="AF171" s="27">
        <v>3.44</v>
      </c>
      <c r="AG171" s="27">
        <v>2.62</v>
      </c>
      <c r="AH171" s="27">
        <v>2.642727272727273</v>
      </c>
    </row>
    <row r="172" spans="1:34" x14ac:dyDescent="0.3">
      <c r="A172" s="2" t="s">
        <v>149</v>
      </c>
      <c r="B172" s="15" t="s">
        <v>796</v>
      </c>
      <c r="E172" s="2">
        <v>4.25</v>
      </c>
      <c r="F172" s="11">
        <v>-1</v>
      </c>
      <c r="G172">
        <v>-1</v>
      </c>
      <c r="I172">
        <v>2.64</v>
      </c>
      <c r="J172">
        <v>5.9759431853377274</v>
      </c>
      <c r="L172" s="27">
        <v>0</v>
      </c>
      <c r="P172" s="2" t="s">
        <v>449</v>
      </c>
      <c r="Q172" s="27">
        <v>0</v>
      </c>
      <c r="R172" s="27"/>
      <c r="S172" s="27"/>
      <c r="T172">
        <v>14</v>
      </c>
      <c r="U172" s="27">
        <v>0</v>
      </c>
      <c r="V172" s="27"/>
      <c r="W172" s="30">
        <v>1.9090909090909089</v>
      </c>
      <c r="X172" s="30">
        <v>2.545454545454545</v>
      </c>
      <c r="Y172" s="30">
        <v>0.54545454545454541</v>
      </c>
      <c r="Z172" s="30">
        <v>3.0909090909090908</v>
      </c>
      <c r="AA172" s="30">
        <v>0.2359550561797753</v>
      </c>
      <c r="AB172" s="30">
        <v>0.3146067415730337</v>
      </c>
      <c r="AC172" s="30">
        <v>6.7415730337078636E-2</v>
      </c>
      <c r="AD172" s="30">
        <v>0.38202247191011229</v>
      </c>
      <c r="AE172" s="27">
        <v>0.79</v>
      </c>
      <c r="AF172" s="27">
        <v>3.44</v>
      </c>
      <c r="AG172" s="27">
        <v>2.65</v>
      </c>
      <c r="AH172" s="27">
        <v>2.64</v>
      </c>
    </row>
    <row r="173" spans="1:34" x14ac:dyDescent="0.3">
      <c r="A173" s="2" t="s">
        <v>150</v>
      </c>
      <c r="B173" s="15" t="s">
        <v>797</v>
      </c>
      <c r="E173" s="2">
        <v>3.2</v>
      </c>
      <c r="F173" s="11" t="s">
        <v>601</v>
      </c>
      <c r="G173" t="s">
        <v>677</v>
      </c>
      <c r="I173">
        <v>2.6175000000000002</v>
      </c>
      <c r="J173">
        <v>6.0217141611250007</v>
      </c>
      <c r="L173" s="27">
        <v>1</v>
      </c>
      <c r="M173" s="2">
        <v>3.85</v>
      </c>
      <c r="N173" s="2">
        <v>3.85</v>
      </c>
      <c r="O173" s="2">
        <v>28.361999999999998</v>
      </c>
      <c r="P173" s="2" t="s">
        <v>450</v>
      </c>
      <c r="Q173" s="27">
        <v>14.183127929999999</v>
      </c>
      <c r="R173" s="27">
        <v>14.183127929999999</v>
      </c>
      <c r="S173" s="27">
        <v>14.183127929999999</v>
      </c>
      <c r="T173">
        <v>20</v>
      </c>
      <c r="U173" s="27">
        <v>215.8165104701838</v>
      </c>
      <c r="V173" s="27">
        <v>9.2671315815585423E-2</v>
      </c>
      <c r="W173" s="30">
        <v>1.9375</v>
      </c>
      <c r="X173" s="30">
        <v>2.5</v>
      </c>
      <c r="Y173" s="30">
        <v>0.5625</v>
      </c>
      <c r="Z173" s="30">
        <v>2.625</v>
      </c>
      <c r="AA173" s="30">
        <v>0.25409836065573771</v>
      </c>
      <c r="AB173" s="30">
        <v>0.32786885245901642</v>
      </c>
      <c r="AC173" s="30">
        <v>7.3770491803278687E-2</v>
      </c>
      <c r="AD173" s="30">
        <v>0.34426229508196721</v>
      </c>
      <c r="AE173" s="27">
        <v>0.98</v>
      </c>
      <c r="AF173" s="27">
        <v>3.44</v>
      </c>
      <c r="AG173" s="27">
        <v>2.46</v>
      </c>
      <c r="AH173" s="27">
        <v>2.6175000000000002</v>
      </c>
    </row>
    <row r="174" spans="1:34" x14ac:dyDescent="0.3">
      <c r="A174" s="2" t="s">
        <v>64</v>
      </c>
      <c r="B174" s="15" t="s">
        <v>798</v>
      </c>
      <c r="E174" s="2">
        <v>3.5</v>
      </c>
      <c r="F174" s="11">
        <v>-1</v>
      </c>
      <c r="G174">
        <v>-1</v>
      </c>
      <c r="I174">
        <v>2.7124999999999999</v>
      </c>
      <c r="J174">
        <v>6.264025610615688</v>
      </c>
      <c r="L174" s="27">
        <v>0</v>
      </c>
      <c r="Q174" s="27">
        <v>0</v>
      </c>
      <c r="R174" s="27"/>
      <c r="S174" s="27"/>
      <c r="T174">
        <v>20</v>
      </c>
      <c r="U174" s="27">
        <v>0</v>
      </c>
      <c r="V174" s="27"/>
      <c r="W174" s="30">
        <v>1.75</v>
      </c>
      <c r="X174" s="30">
        <v>2.5</v>
      </c>
      <c r="Y174" s="30">
        <v>0.75</v>
      </c>
      <c r="Z174" s="30">
        <v>0</v>
      </c>
      <c r="AA174" s="30">
        <v>0.35</v>
      </c>
      <c r="AB174" s="30">
        <v>0.5</v>
      </c>
      <c r="AC174" s="30">
        <v>0.15</v>
      </c>
      <c r="AD174" s="30">
        <v>0</v>
      </c>
      <c r="AE174" s="27">
        <v>1</v>
      </c>
      <c r="AF174" s="27">
        <v>3.44</v>
      </c>
      <c r="AG174" s="27">
        <v>2.44</v>
      </c>
      <c r="AH174" s="27">
        <v>2.7124999999999999</v>
      </c>
    </row>
    <row r="175" spans="1:34" x14ac:dyDescent="0.3">
      <c r="A175" s="2" t="s">
        <v>64</v>
      </c>
      <c r="B175" s="15" t="s">
        <v>798</v>
      </c>
      <c r="E175" s="2">
        <v>3.5</v>
      </c>
      <c r="F175" s="11">
        <v>-1</v>
      </c>
      <c r="G175">
        <v>-1</v>
      </c>
      <c r="I175">
        <v>2.7124999999999999</v>
      </c>
      <c r="J175">
        <v>6.264025610615688</v>
      </c>
      <c r="L175" s="27">
        <v>0</v>
      </c>
      <c r="P175"/>
      <c r="Q175" s="27">
        <v>0</v>
      </c>
      <c r="R175" s="27"/>
      <c r="S175" s="27"/>
      <c r="T175">
        <v>20</v>
      </c>
      <c r="U175" s="27">
        <v>0</v>
      </c>
      <c r="V175" s="27"/>
      <c r="W175" s="30">
        <v>1.75</v>
      </c>
      <c r="X175" s="30">
        <v>2.5</v>
      </c>
      <c r="Y175" s="30">
        <v>0.75</v>
      </c>
      <c r="Z175" s="30">
        <v>0</v>
      </c>
      <c r="AA175" s="30">
        <v>0.35</v>
      </c>
      <c r="AB175" s="30">
        <v>0.5</v>
      </c>
      <c r="AC175" s="30">
        <v>0.15</v>
      </c>
      <c r="AD175" s="30">
        <v>0</v>
      </c>
      <c r="AE175" s="27">
        <v>1</v>
      </c>
      <c r="AF175" s="27">
        <v>3.44</v>
      </c>
      <c r="AG175" s="27">
        <v>2.44</v>
      </c>
      <c r="AH175" s="27">
        <v>2.7124999999999999</v>
      </c>
    </row>
    <row r="176" spans="1:34" x14ac:dyDescent="0.3">
      <c r="A176" s="2" t="s">
        <v>153</v>
      </c>
      <c r="B176" s="15" t="s">
        <v>799</v>
      </c>
      <c r="E176" s="2">
        <v>3.3</v>
      </c>
      <c r="F176" s="11">
        <v>-1</v>
      </c>
      <c r="G176">
        <v>-1</v>
      </c>
      <c r="I176">
        <v>2.7062499999999998</v>
      </c>
      <c r="J176">
        <v>6.2396022968656872</v>
      </c>
      <c r="L176" s="27">
        <v>0</v>
      </c>
      <c r="Q176" s="27">
        <v>0</v>
      </c>
      <c r="R176" s="27"/>
      <c r="S176" s="27"/>
      <c r="T176">
        <v>20</v>
      </c>
      <c r="U176" s="27">
        <v>0</v>
      </c>
      <c r="V176" s="27"/>
      <c r="W176" s="30">
        <v>1.75</v>
      </c>
      <c r="X176" s="30">
        <v>2.5</v>
      </c>
      <c r="Y176" s="30">
        <v>0.75</v>
      </c>
      <c r="Z176" s="30">
        <v>0</v>
      </c>
      <c r="AA176" s="30">
        <v>0.35</v>
      </c>
      <c r="AB176" s="30">
        <v>0.5</v>
      </c>
      <c r="AC176" s="30">
        <v>0.15</v>
      </c>
      <c r="AD176" s="30">
        <v>0</v>
      </c>
      <c r="AE176" s="27">
        <v>0.95</v>
      </c>
      <c r="AF176" s="27">
        <v>3.44</v>
      </c>
      <c r="AG176" s="27">
        <v>2.4900000000000002</v>
      </c>
      <c r="AH176" s="27">
        <v>2.7062499999999998</v>
      </c>
    </row>
    <row r="177" spans="1:34" x14ac:dyDescent="0.3">
      <c r="A177" s="2" t="s">
        <v>155</v>
      </c>
      <c r="B177" s="15" t="s">
        <v>800</v>
      </c>
      <c r="E177" s="2">
        <v>3.23</v>
      </c>
      <c r="F177" s="11" t="s">
        <v>602</v>
      </c>
      <c r="G177">
        <v>-1</v>
      </c>
      <c r="I177">
        <v>2.78</v>
      </c>
      <c r="J177">
        <v>6.4270052227137269</v>
      </c>
      <c r="L177" s="27">
        <v>1</v>
      </c>
      <c r="Q177" s="27">
        <v>3.9263319999999999</v>
      </c>
      <c r="R177" s="27">
        <v>3.9263319999999999</v>
      </c>
      <c r="S177" s="27">
        <v>10.74639</v>
      </c>
      <c r="T177">
        <v>14</v>
      </c>
      <c r="U177" s="27">
        <v>165.66723991337099</v>
      </c>
      <c r="V177" s="27">
        <v>8.4506749839743392E-2</v>
      </c>
      <c r="W177" s="30">
        <v>1.7272727272727271</v>
      </c>
      <c r="X177" s="30">
        <v>2.545454545454545</v>
      </c>
      <c r="Y177" s="30">
        <v>0.81818181818181823</v>
      </c>
      <c r="Z177" s="30">
        <v>0</v>
      </c>
      <c r="AA177" s="30">
        <v>0.3392857142857143</v>
      </c>
      <c r="AB177" s="30">
        <v>0.5</v>
      </c>
      <c r="AC177" s="30">
        <v>0.1607142857142857</v>
      </c>
      <c r="AD177" s="30">
        <v>0</v>
      </c>
      <c r="AE177" s="27">
        <v>1.1000000000000001</v>
      </c>
      <c r="AF177" s="27">
        <v>3.44</v>
      </c>
      <c r="AG177" s="27">
        <v>2.34</v>
      </c>
      <c r="AH177" s="27">
        <v>2.78</v>
      </c>
    </row>
    <row r="178" spans="1:34" x14ac:dyDescent="0.3">
      <c r="A178" s="2" t="s">
        <v>7</v>
      </c>
      <c r="B178" s="15" t="s">
        <v>716</v>
      </c>
      <c r="E178" s="2">
        <v>3.47</v>
      </c>
      <c r="F178" s="11">
        <v>-1</v>
      </c>
      <c r="G178">
        <v>-1</v>
      </c>
      <c r="I178">
        <v>2.62</v>
      </c>
      <c r="J178">
        <v>5.9423863675000002</v>
      </c>
      <c r="L178" s="27">
        <v>0</v>
      </c>
      <c r="M178" s="2">
        <v>7.8209999999999997</v>
      </c>
      <c r="N178" s="2">
        <v>7.7649999999999997</v>
      </c>
      <c r="O178" s="2">
        <v>30.08</v>
      </c>
      <c r="P178" t="s">
        <v>506</v>
      </c>
      <c r="Q178" s="27">
        <v>0</v>
      </c>
      <c r="R178" s="27"/>
      <c r="S178" s="27"/>
      <c r="T178">
        <v>20</v>
      </c>
      <c r="U178" s="27">
        <v>0</v>
      </c>
      <c r="V178" s="27"/>
      <c r="W178" s="30">
        <v>1.75</v>
      </c>
      <c r="X178" s="30">
        <v>2.5</v>
      </c>
      <c r="Y178" s="30">
        <v>0.75</v>
      </c>
      <c r="Z178" s="30">
        <v>0</v>
      </c>
      <c r="AA178" s="30">
        <v>0.35</v>
      </c>
      <c r="AB178" s="30">
        <v>0.5</v>
      </c>
      <c r="AC178" s="30">
        <v>0.15</v>
      </c>
      <c r="AD178" s="30">
        <v>0</v>
      </c>
      <c r="AE178" s="27">
        <v>0.82</v>
      </c>
      <c r="AF178" s="27">
        <v>3.44</v>
      </c>
      <c r="AG178" s="27">
        <v>2.62</v>
      </c>
      <c r="AH178" s="27">
        <v>2.62</v>
      </c>
    </row>
    <row r="179" spans="1:34" x14ac:dyDescent="0.3">
      <c r="A179" s="2" t="s">
        <v>157</v>
      </c>
      <c r="B179" s="15" t="s">
        <v>801</v>
      </c>
      <c r="E179" s="2">
        <v>3.76</v>
      </c>
      <c r="F179" s="11">
        <v>-1</v>
      </c>
      <c r="G179">
        <v>-1</v>
      </c>
      <c r="I179">
        <v>2.61375</v>
      </c>
      <c r="J179">
        <v>5.9485249299999996</v>
      </c>
      <c r="L179" s="27">
        <v>0</v>
      </c>
      <c r="O179" s="2">
        <v>30.96</v>
      </c>
      <c r="P179" t="s">
        <v>506</v>
      </c>
      <c r="Q179" s="27">
        <v>0</v>
      </c>
      <c r="R179" s="27"/>
      <c r="S179" s="27"/>
      <c r="T179">
        <v>20</v>
      </c>
      <c r="U179" s="27">
        <v>0</v>
      </c>
      <c r="V179" s="27"/>
      <c r="W179" s="30">
        <v>1.8125</v>
      </c>
      <c r="X179" s="30">
        <v>2.5</v>
      </c>
      <c r="Y179" s="30">
        <v>0.6875</v>
      </c>
      <c r="Z179" s="30">
        <v>0.875</v>
      </c>
      <c r="AA179" s="30">
        <v>0.30851063829787229</v>
      </c>
      <c r="AB179" s="30">
        <v>0.42553191489361702</v>
      </c>
      <c r="AC179" s="30">
        <v>0.1170212765957447</v>
      </c>
      <c r="AD179" s="30">
        <v>0.14893617021276601</v>
      </c>
      <c r="AE179" s="27">
        <v>0.82</v>
      </c>
      <c r="AF179" s="27">
        <v>3.44</v>
      </c>
      <c r="AG179" s="27">
        <v>2.62</v>
      </c>
      <c r="AH179" s="27">
        <v>2.61375</v>
      </c>
    </row>
    <row r="180" spans="1:34" x14ac:dyDescent="0.3">
      <c r="A180" s="2" t="s">
        <v>158</v>
      </c>
      <c r="B180" s="15" t="s">
        <v>802</v>
      </c>
      <c r="E180" s="2">
        <v>3.76</v>
      </c>
      <c r="F180" s="11">
        <v>-1</v>
      </c>
      <c r="G180">
        <v>-1</v>
      </c>
      <c r="I180">
        <v>2.6813333333333329</v>
      </c>
      <c r="J180">
        <v>6.0892180253333326</v>
      </c>
      <c r="L180" s="27">
        <v>0</v>
      </c>
      <c r="O180" s="2">
        <v>29.84</v>
      </c>
      <c r="P180" t="s">
        <v>506</v>
      </c>
      <c r="Q180" s="27">
        <v>0</v>
      </c>
      <c r="R180" s="27"/>
      <c r="S180" s="27"/>
      <c r="T180">
        <v>20</v>
      </c>
      <c r="U180" s="27">
        <v>0</v>
      </c>
      <c r="V180" s="27"/>
      <c r="W180" s="30">
        <v>1.8666666666666669</v>
      </c>
      <c r="X180" s="30">
        <v>2.666666666666667</v>
      </c>
      <c r="Y180" s="30">
        <v>0.46666666666666667</v>
      </c>
      <c r="Z180" s="30">
        <v>0.93333333333333335</v>
      </c>
      <c r="AA180" s="30">
        <v>0.3146067415730337</v>
      </c>
      <c r="AB180" s="30">
        <v>0.44943820224719089</v>
      </c>
      <c r="AC180" s="30">
        <v>7.8651685393258425E-2</v>
      </c>
      <c r="AD180" s="30">
        <v>0.15730337078651679</v>
      </c>
      <c r="AE180" s="27">
        <v>0.82</v>
      </c>
      <c r="AF180" s="27">
        <v>3.44</v>
      </c>
      <c r="AG180" s="27">
        <v>2.62</v>
      </c>
      <c r="AH180" s="27">
        <v>2.6813333333333329</v>
      </c>
    </row>
    <row r="181" spans="1:34" x14ac:dyDescent="0.3">
      <c r="A181" s="2" t="s">
        <v>159</v>
      </c>
      <c r="B181" s="15" t="s">
        <v>803</v>
      </c>
      <c r="E181" s="2">
        <v>3.91</v>
      </c>
      <c r="F181" s="11">
        <v>-1</v>
      </c>
      <c r="G181">
        <v>-1</v>
      </c>
      <c r="I181">
        <v>2.6074999999999999</v>
      </c>
      <c r="J181">
        <v>5.9546634925000008</v>
      </c>
      <c r="L181" s="27">
        <v>0</v>
      </c>
      <c r="O181" s="2">
        <v>30.08</v>
      </c>
      <c r="P181" t="s">
        <v>506</v>
      </c>
      <c r="Q181" s="27">
        <v>0</v>
      </c>
      <c r="R181" s="27"/>
      <c r="S181" s="27"/>
      <c r="T181">
        <v>20</v>
      </c>
      <c r="U181" s="27">
        <v>0</v>
      </c>
      <c r="V181" s="27"/>
      <c r="W181" s="30">
        <v>1.875</v>
      </c>
      <c r="X181" s="30">
        <v>2.5</v>
      </c>
      <c r="Y181" s="30">
        <v>0.625</v>
      </c>
      <c r="Z181" s="30">
        <v>1.75</v>
      </c>
      <c r="AA181" s="30">
        <v>0.27777777777777779</v>
      </c>
      <c r="AB181" s="30">
        <v>0.37037037037037029</v>
      </c>
      <c r="AC181" s="30">
        <v>9.2592592592592587E-2</v>
      </c>
      <c r="AD181" s="30">
        <v>0.25925925925925919</v>
      </c>
      <c r="AE181" s="27">
        <v>0.82</v>
      </c>
      <c r="AF181" s="27">
        <v>3.44</v>
      </c>
      <c r="AG181" s="27">
        <v>2.62</v>
      </c>
      <c r="AH181" s="27">
        <v>2.6074999999999999</v>
      </c>
    </row>
    <row r="182" spans="1:34" x14ac:dyDescent="0.3">
      <c r="A182" s="2" t="s">
        <v>160</v>
      </c>
      <c r="B182" s="15" t="s">
        <v>804</v>
      </c>
      <c r="E182" s="2">
        <v>4.29</v>
      </c>
      <c r="F182" s="11">
        <v>-1</v>
      </c>
      <c r="G182">
        <v>-1</v>
      </c>
      <c r="I182">
        <v>2.6012499999999998</v>
      </c>
      <c r="J182">
        <v>5.9608020550000003</v>
      </c>
      <c r="L182" s="27">
        <v>0</v>
      </c>
      <c r="M182" s="2">
        <v>7.8440000000000003</v>
      </c>
      <c r="N182" s="2">
        <v>7.7690000000000001</v>
      </c>
      <c r="O182" s="2">
        <v>29.72</v>
      </c>
      <c r="P182" t="s">
        <v>506</v>
      </c>
      <c r="Q182" s="27">
        <v>0</v>
      </c>
      <c r="R182" s="27"/>
      <c r="S182" s="27"/>
      <c r="T182">
        <v>20</v>
      </c>
      <c r="U182" s="27">
        <v>0</v>
      </c>
      <c r="V182" s="27"/>
      <c r="W182" s="30">
        <v>1.9375</v>
      </c>
      <c r="X182" s="30">
        <v>2.5</v>
      </c>
      <c r="Y182" s="30">
        <v>0.5625</v>
      </c>
      <c r="Z182" s="30">
        <v>2.625</v>
      </c>
      <c r="AA182" s="30">
        <v>0.25409836065573771</v>
      </c>
      <c r="AB182" s="30">
        <v>0.32786885245901642</v>
      </c>
      <c r="AC182" s="30">
        <v>7.3770491803278687E-2</v>
      </c>
      <c r="AD182" s="30">
        <v>0.34426229508196721</v>
      </c>
      <c r="AE182" s="27">
        <v>0.82</v>
      </c>
      <c r="AF182" s="27">
        <v>3.44</v>
      </c>
      <c r="AG182" s="27">
        <v>2.62</v>
      </c>
      <c r="AH182" s="27">
        <v>2.6012499999999998</v>
      </c>
    </row>
    <row r="183" spans="1:34" x14ac:dyDescent="0.3">
      <c r="A183" s="2" t="s">
        <v>153</v>
      </c>
      <c r="B183" s="15" t="s">
        <v>799</v>
      </c>
      <c r="E183" s="2">
        <v>3.5</v>
      </c>
      <c r="F183" s="11">
        <v>-1</v>
      </c>
      <c r="G183">
        <v>-1</v>
      </c>
      <c r="I183">
        <v>2.7062499999999998</v>
      </c>
      <c r="J183">
        <v>6.2396022968656872</v>
      </c>
      <c r="L183" s="27">
        <v>0</v>
      </c>
      <c r="O183" s="2">
        <v>33.06</v>
      </c>
      <c r="Q183" s="27">
        <v>0</v>
      </c>
      <c r="R183" s="27"/>
      <c r="S183" s="27"/>
      <c r="T183">
        <v>20</v>
      </c>
      <c r="U183" s="27">
        <v>0</v>
      </c>
      <c r="V183" s="27"/>
      <c r="W183" s="30">
        <v>1.75</v>
      </c>
      <c r="X183" s="30">
        <v>2.5</v>
      </c>
      <c r="Y183" s="30">
        <v>0.75</v>
      </c>
      <c r="Z183" s="30">
        <v>0</v>
      </c>
      <c r="AA183" s="30">
        <v>0.35</v>
      </c>
      <c r="AB183" s="30">
        <v>0.5</v>
      </c>
      <c r="AC183" s="30">
        <v>0.15</v>
      </c>
      <c r="AD183" s="30">
        <v>0</v>
      </c>
      <c r="AE183" s="27">
        <v>0.95</v>
      </c>
      <c r="AF183" s="27">
        <v>3.44</v>
      </c>
      <c r="AG183" s="27">
        <v>2.4900000000000002</v>
      </c>
      <c r="AH183" s="27">
        <v>2.7062499999999998</v>
      </c>
    </row>
    <row r="184" spans="1:34" x14ac:dyDescent="0.3">
      <c r="A184" s="2" t="s">
        <v>161</v>
      </c>
      <c r="B184" s="15" t="s">
        <v>805</v>
      </c>
      <c r="E184" s="2">
        <v>3.77</v>
      </c>
      <c r="F184" s="11">
        <v>-1</v>
      </c>
      <c r="G184">
        <v>-1</v>
      </c>
      <c r="I184">
        <v>2.7</v>
      </c>
      <c r="J184">
        <v>6.2457408593656876</v>
      </c>
      <c r="L184" s="27">
        <v>0</v>
      </c>
      <c r="O184" s="2">
        <v>32.86</v>
      </c>
      <c r="Q184" s="27">
        <v>0</v>
      </c>
      <c r="R184" s="27"/>
      <c r="S184" s="27"/>
      <c r="T184">
        <v>20</v>
      </c>
      <c r="U184" s="27">
        <v>0</v>
      </c>
      <c r="V184" s="27"/>
      <c r="W184" s="30">
        <v>1.8125</v>
      </c>
      <c r="X184" s="30">
        <v>2.5</v>
      </c>
      <c r="Y184" s="30">
        <v>0.6875</v>
      </c>
      <c r="Z184" s="30">
        <v>0.875</v>
      </c>
      <c r="AA184" s="30">
        <v>0.30851063829787229</v>
      </c>
      <c r="AB184" s="30">
        <v>0.42553191489361702</v>
      </c>
      <c r="AC184" s="30">
        <v>0.1170212765957447</v>
      </c>
      <c r="AD184" s="30">
        <v>0.14893617021276601</v>
      </c>
      <c r="AE184" s="27">
        <v>0.95</v>
      </c>
      <c r="AF184" s="27">
        <v>3.44</v>
      </c>
      <c r="AG184" s="27">
        <v>2.4900000000000002</v>
      </c>
      <c r="AH184" s="27">
        <v>2.7</v>
      </c>
    </row>
    <row r="185" spans="1:34" x14ac:dyDescent="0.3">
      <c r="A185" s="2" t="s">
        <v>162</v>
      </c>
      <c r="B185" s="15" t="s">
        <v>806</v>
      </c>
      <c r="E185" s="2">
        <v>3.8</v>
      </c>
      <c r="F185" s="11">
        <v>-1</v>
      </c>
      <c r="G185">
        <v>-1</v>
      </c>
      <c r="I185">
        <v>2.773333333333333</v>
      </c>
      <c r="J185">
        <v>6.4062483499900669</v>
      </c>
      <c r="L185" s="27">
        <v>0</v>
      </c>
      <c r="O185" s="2">
        <v>32.42</v>
      </c>
      <c r="Q185" s="27">
        <v>0</v>
      </c>
      <c r="R185" s="27"/>
      <c r="S185" s="27"/>
      <c r="T185">
        <v>20</v>
      </c>
      <c r="U185" s="27">
        <v>0</v>
      </c>
      <c r="V185" s="27"/>
      <c r="W185" s="30">
        <v>1.8666666666666669</v>
      </c>
      <c r="X185" s="30">
        <v>2.666666666666667</v>
      </c>
      <c r="Y185" s="30">
        <v>0.46666666666666667</v>
      </c>
      <c r="Z185" s="30">
        <v>0.93333333333333335</v>
      </c>
      <c r="AA185" s="30">
        <v>0.3146067415730337</v>
      </c>
      <c r="AB185" s="30">
        <v>0.44943820224719089</v>
      </c>
      <c r="AC185" s="30">
        <v>7.8651685393258425E-2</v>
      </c>
      <c r="AD185" s="30">
        <v>0.15730337078651679</v>
      </c>
      <c r="AE185" s="27">
        <v>0.95</v>
      </c>
      <c r="AF185" s="27">
        <v>3.44</v>
      </c>
      <c r="AG185" s="27">
        <v>2.4900000000000002</v>
      </c>
      <c r="AH185" s="27">
        <v>2.773333333333333</v>
      </c>
    </row>
    <row r="186" spans="1:34" x14ac:dyDescent="0.3">
      <c r="A186" s="2" t="s">
        <v>163</v>
      </c>
      <c r="B186" s="15" t="s">
        <v>807</v>
      </c>
      <c r="E186" s="2">
        <v>3.92</v>
      </c>
      <c r="F186" s="11">
        <v>-1</v>
      </c>
      <c r="G186">
        <v>-1</v>
      </c>
      <c r="I186">
        <v>2.6937500000000001</v>
      </c>
      <c r="J186">
        <v>6.2518794218656879</v>
      </c>
      <c r="L186" s="27">
        <v>0</v>
      </c>
      <c r="O186" s="2">
        <v>32.58</v>
      </c>
      <c r="Q186" s="27">
        <v>0</v>
      </c>
      <c r="R186" s="27"/>
      <c r="S186" s="27"/>
      <c r="T186">
        <v>20</v>
      </c>
      <c r="U186" s="27">
        <v>0</v>
      </c>
      <c r="V186" s="27"/>
      <c r="W186" s="30">
        <v>1.875</v>
      </c>
      <c r="X186" s="30">
        <v>2.5</v>
      </c>
      <c r="Y186" s="30">
        <v>0.625</v>
      </c>
      <c r="Z186" s="30">
        <v>1.75</v>
      </c>
      <c r="AA186" s="30">
        <v>0.27777777777777779</v>
      </c>
      <c r="AB186" s="30">
        <v>0.37037037037037029</v>
      </c>
      <c r="AC186" s="30">
        <v>9.2592592592592587E-2</v>
      </c>
      <c r="AD186" s="30">
        <v>0.25925925925925919</v>
      </c>
      <c r="AE186" s="27">
        <v>0.95</v>
      </c>
      <c r="AF186" s="27">
        <v>3.44</v>
      </c>
      <c r="AG186" s="27">
        <v>2.4900000000000002</v>
      </c>
      <c r="AH186" s="27">
        <v>2.6937500000000001</v>
      </c>
    </row>
    <row r="187" spans="1:34" x14ac:dyDescent="0.3">
      <c r="A187" s="2" t="s">
        <v>164</v>
      </c>
      <c r="B187" s="15" t="s">
        <v>808</v>
      </c>
      <c r="E187" s="2">
        <v>4.25</v>
      </c>
      <c r="F187" s="11">
        <v>-1</v>
      </c>
      <c r="G187">
        <v>-1</v>
      </c>
      <c r="I187">
        <v>2.6875</v>
      </c>
      <c r="J187">
        <v>6.2580179843656882</v>
      </c>
      <c r="L187" s="27">
        <v>0</v>
      </c>
      <c r="O187" s="2">
        <v>31.54</v>
      </c>
      <c r="Q187" s="27">
        <v>0</v>
      </c>
      <c r="R187" s="27"/>
      <c r="S187" s="27"/>
      <c r="T187">
        <v>20</v>
      </c>
      <c r="U187" s="27">
        <v>0</v>
      </c>
      <c r="V187" s="27"/>
      <c r="W187" s="30">
        <v>1.9375</v>
      </c>
      <c r="X187" s="30">
        <v>2.5</v>
      </c>
      <c r="Y187" s="30">
        <v>0.5625</v>
      </c>
      <c r="Z187" s="30">
        <v>2.625</v>
      </c>
      <c r="AA187" s="30">
        <v>0.25409836065573771</v>
      </c>
      <c r="AB187" s="30">
        <v>0.32786885245901642</v>
      </c>
      <c r="AC187" s="30">
        <v>7.3770491803278687E-2</v>
      </c>
      <c r="AD187" s="30">
        <v>0.34426229508196721</v>
      </c>
      <c r="AE187" s="27">
        <v>0.95</v>
      </c>
      <c r="AF187" s="27">
        <v>3.44</v>
      </c>
      <c r="AG187" s="27">
        <v>2.4900000000000002</v>
      </c>
      <c r="AH187" s="27">
        <v>2.6875</v>
      </c>
    </row>
    <row r="188" spans="1:34" x14ac:dyDescent="0.3">
      <c r="A188" s="2" t="s">
        <v>153</v>
      </c>
      <c r="B188" s="19" t="s">
        <v>799</v>
      </c>
      <c r="C188" s="2" t="s">
        <v>891</v>
      </c>
      <c r="D188" s="2">
        <v>4</v>
      </c>
      <c r="E188" s="2">
        <v>3.35</v>
      </c>
      <c r="F188" s="11">
        <v>-1</v>
      </c>
      <c r="G188">
        <v>-1</v>
      </c>
      <c r="I188">
        <v>2.7062499999999998</v>
      </c>
      <c r="J188">
        <v>6.2396022968656872</v>
      </c>
      <c r="L188" s="27">
        <v>0</v>
      </c>
      <c r="O188" s="2">
        <v>33</v>
      </c>
      <c r="Q188" s="27">
        <v>0</v>
      </c>
      <c r="R188" s="27"/>
      <c r="S188" s="27"/>
      <c r="T188">
        <v>20</v>
      </c>
      <c r="U188" s="27">
        <v>0</v>
      </c>
      <c r="V188" s="27"/>
      <c r="W188" s="30">
        <v>1.75</v>
      </c>
      <c r="X188" s="30">
        <v>2.5</v>
      </c>
      <c r="Y188" s="30">
        <v>0.75</v>
      </c>
      <c r="Z188" s="30">
        <v>0</v>
      </c>
      <c r="AA188" s="30">
        <v>0.35</v>
      </c>
      <c r="AB188" s="30">
        <v>0.5</v>
      </c>
      <c r="AC188" s="30">
        <v>0.15</v>
      </c>
      <c r="AD188" s="30">
        <v>0</v>
      </c>
      <c r="AE188" s="27">
        <v>0.95</v>
      </c>
      <c r="AF188" s="27">
        <v>3.44</v>
      </c>
      <c r="AG188" s="27">
        <v>2.4900000000000002</v>
      </c>
      <c r="AH188" s="27">
        <v>2.7062499999999998</v>
      </c>
    </row>
    <row r="189" spans="1:34" x14ac:dyDescent="0.3">
      <c r="A189" s="2" t="s">
        <v>161</v>
      </c>
      <c r="B189" s="19" t="s">
        <v>805</v>
      </c>
      <c r="C189" s="2" t="s">
        <v>891</v>
      </c>
      <c r="D189" s="2">
        <v>4</v>
      </c>
      <c r="E189" s="2">
        <v>3.74</v>
      </c>
      <c r="F189" s="11">
        <v>-1</v>
      </c>
      <c r="G189">
        <v>-1</v>
      </c>
      <c r="I189">
        <v>2.7</v>
      </c>
      <c r="J189">
        <v>6.2457408593656876</v>
      </c>
      <c r="L189" s="27">
        <v>0</v>
      </c>
      <c r="O189" s="2">
        <v>33.08</v>
      </c>
      <c r="Q189" s="27">
        <v>0</v>
      </c>
      <c r="R189" s="27"/>
      <c r="S189" s="27"/>
      <c r="T189">
        <v>20</v>
      </c>
      <c r="U189" s="27">
        <v>0</v>
      </c>
      <c r="V189" s="27"/>
      <c r="W189" s="30">
        <v>1.8125</v>
      </c>
      <c r="X189" s="30">
        <v>2.5</v>
      </c>
      <c r="Y189" s="30">
        <v>0.6875</v>
      </c>
      <c r="Z189" s="30">
        <v>0.875</v>
      </c>
      <c r="AA189" s="30">
        <v>0.30851063829787229</v>
      </c>
      <c r="AB189" s="30">
        <v>0.42553191489361702</v>
      </c>
      <c r="AC189" s="30">
        <v>0.1170212765957447</v>
      </c>
      <c r="AD189" s="30">
        <v>0.14893617021276601</v>
      </c>
      <c r="AE189" s="27">
        <v>0.95</v>
      </c>
      <c r="AF189" s="27">
        <v>3.44</v>
      </c>
      <c r="AG189" s="27">
        <v>2.4900000000000002</v>
      </c>
      <c r="AH189" s="27">
        <v>2.7</v>
      </c>
    </row>
    <row r="190" spans="1:34" x14ac:dyDescent="0.3">
      <c r="A190" s="2" t="s">
        <v>162</v>
      </c>
      <c r="B190" s="19" t="s">
        <v>806</v>
      </c>
      <c r="C190" s="2" t="s">
        <v>891</v>
      </c>
      <c r="D190" s="2">
        <v>4</v>
      </c>
      <c r="E190" s="2">
        <v>3.74</v>
      </c>
      <c r="F190" s="11">
        <v>-1</v>
      </c>
      <c r="G190">
        <v>-1</v>
      </c>
      <c r="I190">
        <v>2.773333333333333</v>
      </c>
      <c r="J190">
        <v>6.4062483499900669</v>
      </c>
      <c r="L190" s="27">
        <v>0</v>
      </c>
      <c r="O190" s="2">
        <v>33.24</v>
      </c>
      <c r="Q190" s="27">
        <v>0</v>
      </c>
      <c r="R190" s="27"/>
      <c r="S190" s="27"/>
      <c r="T190">
        <v>20</v>
      </c>
      <c r="U190" s="27">
        <v>0</v>
      </c>
      <c r="V190" s="27"/>
      <c r="W190" s="30">
        <v>1.8666666666666669</v>
      </c>
      <c r="X190" s="30">
        <v>2.666666666666667</v>
      </c>
      <c r="Y190" s="30">
        <v>0.46666666666666667</v>
      </c>
      <c r="Z190" s="30">
        <v>0.93333333333333335</v>
      </c>
      <c r="AA190" s="30">
        <v>0.3146067415730337</v>
      </c>
      <c r="AB190" s="30">
        <v>0.44943820224719089</v>
      </c>
      <c r="AC190" s="30">
        <v>7.8651685393258425E-2</v>
      </c>
      <c r="AD190" s="30">
        <v>0.15730337078651679</v>
      </c>
      <c r="AE190" s="27">
        <v>0.95</v>
      </c>
      <c r="AF190" s="27">
        <v>3.44</v>
      </c>
      <c r="AG190" s="27">
        <v>2.4900000000000002</v>
      </c>
      <c r="AH190" s="27">
        <v>2.773333333333333</v>
      </c>
    </row>
    <row r="191" spans="1:34" x14ac:dyDescent="0.3">
      <c r="A191" s="2" t="s">
        <v>163</v>
      </c>
      <c r="B191" s="19" t="s">
        <v>807</v>
      </c>
      <c r="C191" s="2" t="s">
        <v>891</v>
      </c>
      <c r="D191" s="2">
        <v>4</v>
      </c>
      <c r="E191" s="2">
        <v>3.78</v>
      </c>
      <c r="F191" s="11">
        <v>-1</v>
      </c>
      <c r="G191">
        <v>-1</v>
      </c>
      <c r="I191">
        <v>2.6937500000000001</v>
      </c>
      <c r="J191">
        <v>6.2518794218656879</v>
      </c>
      <c r="L191" s="27">
        <v>0</v>
      </c>
      <c r="O191" s="2">
        <v>33</v>
      </c>
      <c r="Q191" s="27">
        <v>0</v>
      </c>
      <c r="R191" s="27"/>
      <c r="S191" s="27"/>
      <c r="T191">
        <v>20</v>
      </c>
      <c r="U191" s="27">
        <v>0</v>
      </c>
      <c r="V191" s="27"/>
      <c r="W191" s="30">
        <v>1.875</v>
      </c>
      <c r="X191" s="30">
        <v>2.5</v>
      </c>
      <c r="Y191" s="30">
        <v>0.625</v>
      </c>
      <c r="Z191" s="30">
        <v>1.75</v>
      </c>
      <c r="AA191" s="30">
        <v>0.27777777777777779</v>
      </c>
      <c r="AB191" s="30">
        <v>0.37037037037037029</v>
      </c>
      <c r="AC191" s="30">
        <v>9.2592592592592587E-2</v>
      </c>
      <c r="AD191" s="30">
        <v>0.25925925925925919</v>
      </c>
      <c r="AE191" s="27">
        <v>0.95</v>
      </c>
      <c r="AF191" s="27">
        <v>3.44</v>
      </c>
      <c r="AG191" s="27">
        <v>2.4900000000000002</v>
      </c>
      <c r="AH191" s="27">
        <v>2.6937500000000001</v>
      </c>
    </row>
    <row r="192" spans="1:34" x14ac:dyDescent="0.3">
      <c r="A192" s="2" t="s">
        <v>164</v>
      </c>
      <c r="B192" s="19" t="s">
        <v>808</v>
      </c>
      <c r="C192" s="2" t="s">
        <v>891</v>
      </c>
      <c r="D192" s="2">
        <v>4</v>
      </c>
      <c r="E192" s="2">
        <v>3.99</v>
      </c>
      <c r="F192" s="11">
        <v>-1</v>
      </c>
      <c r="G192">
        <v>-1</v>
      </c>
      <c r="I192">
        <v>2.6875</v>
      </c>
      <c r="J192">
        <v>6.2580179843656882</v>
      </c>
      <c r="L192" s="27">
        <v>0</v>
      </c>
      <c r="O192" s="2">
        <v>29.18</v>
      </c>
      <c r="Q192" s="27">
        <v>0</v>
      </c>
      <c r="R192" s="27"/>
      <c r="S192" s="27"/>
      <c r="T192">
        <v>20</v>
      </c>
      <c r="U192" s="27">
        <v>0</v>
      </c>
      <c r="V192" s="27"/>
      <c r="W192" s="30">
        <v>1.9375</v>
      </c>
      <c r="X192" s="30">
        <v>2.5</v>
      </c>
      <c r="Y192" s="30">
        <v>0.5625</v>
      </c>
      <c r="Z192" s="30">
        <v>2.625</v>
      </c>
      <c r="AA192" s="30">
        <v>0.25409836065573771</v>
      </c>
      <c r="AB192" s="30">
        <v>0.32786885245901642</v>
      </c>
      <c r="AC192" s="30">
        <v>7.3770491803278687E-2</v>
      </c>
      <c r="AD192" s="30">
        <v>0.34426229508196721</v>
      </c>
      <c r="AE192" s="27">
        <v>0.95</v>
      </c>
      <c r="AF192" s="27">
        <v>3.44</v>
      </c>
      <c r="AG192" s="27">
        <v>2.4900000000000002</v>
      </c>
      <c r="AH192" s="27">
        <v>2.6875</v>
      </c>
    </row>
    <row r="193" spans="1:34" x14ac:dyDescent="0.3">
      <c r="A193" s="2" t="s">
        <v>4</v>
      </c>
      <c r="B193" s="15" t="s">
        <v>713</v>
      </c>
      <c r="E193" s="2">
        <v>3.5</v>
      </c>
      <c r="F193" s="11" t="s">
        <v>551</v>
      </c>
      <c r="G193" t="s">
        <v>633</v>
      </c>
      <c r="I193">
        <v>2.6262500000000002</v>
      </c>
      <c r="J193">
        <v>5.96680968125</v>
      </c>
      <c r="L193" s="27">
        <v>4</v>
      </c>
      <c r="Q193" s="27">
        <v>7.8084429999999996</v>
      </c>
      <c r="R193" s="27">
        <v>7.8548809999999998</v>
      </c>
      <c r="S193" s="27">
        <v>15.19056011</v>
      </c>
      <c r="T193">
        <v>20</v>
      </c>
      <c r="U193" s="27">
        <v>924.74694800021894</v>
      </c>
      <c r="V193" s="27">
        <v>8.6510153045653584E-2</v>
      </c>
      <c r="W193" s="30">
        <v>1.75</v>
      </c>
      <c r="X193" s="30">
        <v>2.5</v>
      </c>
      <c r="Y193" s="30">
        <v>0.75</v>
      </c>
      <c r="Z193" s="30">
        <v>0</v>
      </c>
      <c r="AA193" s="30">
        <v>0.35</v>
      </c>
      <c r="AB193" s="30">
        <v>0.5</v>
      </c>
      <c r="AC193" s="30">
        <v>0.15</v>
      </c>
      <c r="AD193" s="30">
        <v>0</v>
      </c>
      <c r="AE193" s="27">
        <v>0.82</v>
      </c>
      <c r="AF193" s="27">
        <v>3.44</v>
      </c>
      <c r="AG193" s="27">
        <v>2.62</v>
      </c>
      <c r="AH193" s="27">
        <v>2.6262500000000002</v>
      </c>
    </row>
    <row r="194" spans="1:34" x14ac:dyDescent="0.3">
      <c r="A194" s="2" t="s">
        <v>167</v>
      </c>
      <c r="B194" s="15" t="s">
        <v>809</v>
      </c>
      <c r="E194" s="2">
        <v>2.84</v>
      </c>
      <c r="F194" s="11">
        <v>-1</v>
      </c>
      <c r="G194">
        <v>-1</v>
      </c>
      <c r="I194">
        <v>2.6033333333333331</v>
      </c>
      <c r="J194">
        <v>5.9143459586666669</v>
      </c>
      <c r="L194" s="27">
        <v>0</v>
      </c>
      <c r="M194" s="2">
        <v>3.96</v>
      </c>
      <c r="N194" s="2">
        <v>3.96</v>
      </c>
      <c r="O194" s="2">
        <v>3.96</v>
      </c>
      <c r="Q194" s="27">
        <v>0</v>
      </c>
      <c r="R194" s="27"/>
      <c r="S194" s="27"/>
      <c r="T194">
        <v>18</v>
      </c>
      <c r="U194" s="27">
        <v>0</v>
      </c>
      <c r="V194" s="27"/>
      <c r="W194" s="30">
        <v>1.8</v>
      </c>
      <c r="X194" s="30">
        <v>2.4</v>
      </c>
      <c r="Y194" s="30">
        <v>1.1333333333333331</v>
      </c>
      <c r="Z194" s="30">
        <v>0</v>
      </c>
      <c r="AA194" s="30">
        <v>0.33750000000000002</v>
      </c>
      <c r="AB194" s="30">
        <v>0.45</v>
      </c>
      <c r="AC194" s="30">
        <v>0.21249999999999999</v>
      </c>
      <c r="AD194" s="30">
        <v>0</v>
      </c>
      <c r="AE194" s="27">
        <v>0.93</v>
      </c>
      <c r="AF194" s="27">
        <v>3.44</v>
      </c>
      <c r="AG194" s="27">
        <v>2.5099999999999998</v>
      </c>
      <c r="AH194" s="27">
        <v>2.6033333333333331</v>
      </c>
    </row>
    <row r="195" spans="1:34" x14ac:dyDescent="0.3">
      <c r="A195" s="2" t="s">
        <v>168</v>
      </c>
      <c r="B195" s="15" t="s">
        <v>810</v>
      </c>
      <c r="E195" s="2">
        <v>3.48</v>
      </c>
      <c r="F195" s="11">
        <v>-1</v>
      </c>
      <c r="G195">
        <v>-1</v>
      </c>
      <c r="I195">
        <v>2.5939999999999999</v>
      </c>
      <c r="J195">
        <v>5.870297050914334</v>
      </c>
      <c r="L195" s="27">
        <v>0</v>
      </c>
      <c r="M195" s="2">
        <v>3.97</v>
      </c>
      <c r="N195" s="2">
        <v>3.97</v>
      </c>
      <c r="O195" s="2">
        <v>22.5</v>
      </c>
      <c r="Q195" s="27">
        <v>0</v>
      </c>
      <c r="R195" s="27"/>
      <c r="S195" s="27"/>
      <c r="T195">
        <v>18</v>
      </c>
      <c r="U195" s="27">
        <v>0</v>
      </c>
      <c r="V195" s="27"/>
      <c r="W195" s="30">
        <v>1.8</v>
      </c>
      <c r="X195" s="30">
        <v>2.4</v>
      </c>
      <c r="Y195" s="30">
        <v>1.1333333333333331</v>
      </c>
      <c r="Z195" s="30">
        <v>0</v>
      </c>
      <c r="AA195" s="30">
        <v>0.33750000000000002</v>
      </c>
      <c r="AB195" s="30">
        <v>0.45</v>
      </c>
      <c r="AC195" s="30">
        <v>0.21249999999999999</v>
      </c>
      <c r="AD195" s="30">
        <v>0</v>
      </c>
      <c r="AE195" s="27">
        <v>0.79</v>
      </c>
      <c r="AF195" s="27">
        <v>3.44</v>
      </c>
      <c r="AG195" s="27">
        <v>2.65</v>
      </c>
      <c r="AH195" s="27">
        <v>2.5939999999999999</v>
      </c>
    </row>
    <row r="196" spans="1:34" x14ac:dyDescent="0.3">
      <c r="A196" s="2" t="s">
        <v>169</v>
      </c>
      <c r="B196" s="15" t="s">
        <v>811</v>
      </c>
      <c r="E196" s="2">
        <v>3.49</v>
      </c>
      <c r="F196" s="11">
        <v>-1</v>
      </c>
      <c r="G196">
        <v>-1</v>
      </c>
      <c r="I196">
        <v>2.6880000000000002</v>
      </c>
      <c r="J196">
        <v>6.2032136049900668</v>
      </c>
      <c r="L196" s="27">
        <v>0</v>
      </c>
      <c r="Q196" s="27">
        <v>0</v>
      </c>
      <c r="R196" s="27"/>
      <c r="S196" s="27"/>
      <c r="T196">
        <v>18</v>
      </c>
      <c r="U196" s="27">
        <v>0</v>
      </c>
      <c r="V196" s="27"/>
      <c r="W196" s="30">
        <v>1.8</v>
      </c>
      <c r="X196" s="30">
        <v>2.4</v>
      </c>
      <c r="Y196" s="30">
        <v>1.1333333333333331</v>
      </c>
      <c r="Z196" s="30">
        <v>0</v>
      </c>
      <c r="AA196" s="30">
        <v>0.33750000000000002</v>
      </c>
      <c r="AB196" s="30">
        <v>0.45</v>
      </c>
      <c r="AC196" s="30">
        <v>0.21249999999999999</v>
      </c>
      <c r="AD196" s="30">
        <v>0</v>
      </c>
      <c r="AE196" s="27">
        <v>0.95</v>
      </c>
      <c r="AF196" s="27">
        <v>3.44</v>
      </c>
      <c r="AG196" s="27">
        <v>2.4900000000000002</v>
      </c>
      <c r="AH196" s="27">
        <v>2.6880000000000011</v>
      </c>
    </row>
    <row r="197" spans="1:34" x14ac:dyDescent="0.3">
      <c r="A197" s="2" t="s">
        <v>171</v>
      </c>
      <c r="B197" s="15" t="s">
        <v>812</v>
      </c>
      <c r="E197" s="2">
        <v>3.75</v>
      </c>
      <c r="F197" s="11">
        <v>-1</v>
      </c>
      <c r="G197">
        <v>-1</v>
      </c>
      <c r="I197">
        <v>2.7124999999999999</v>
      </c>
      <c r="J197">
        <v>6.264025610615688</v>
      </c>
      <c r="L197" s="27">
        <v>0</v>
      </c>
      <c r="O197" s="2">
        <v>29</v>
      </c>
      <c r="P197"/>
      <c r="Q197" s="27">
        <v>0</v>
      </c>
      <c r="R197" s="27"/>
      <c r="S197" s="27"/>
      <c r="T197">
        <v>40</v>
      </c>
      <c r="U197" s="27">
        <v>0</v>
      </c>
      <c r="V197" s="27"/>
      <c r="W197" s="30">
        <v>1.75</v>
      </c>
      <c r="X197" s="30">
        <v>2.5</v>
      </c>
      <c r="Y197" s="30">
        <v>0.75</v>
      </c>
      <c r="Z197" s="30">
        <v>0</v>
      </c>
      <c r="AA197" s="30">
        <v>0.35</v>
      </c>
      <c r="AB197" s="30">
        <v>0.5</v>
      </c>
      <c r="AC197" s="30">
        <v>0.15</v>
      </c>
      <c r="AD197" s="30">
        <v>0</v>
      </c>
      <c r="AE197" s="27">
        <v>1</v>
      </c>
      <c r="AF197" s="27">
        <v>3.44</v>
      </c>
      <c r="AG197" s="27">
        <v>2.44</v>
      </c>
      <c r="AH197" s="27">
        <v>2.7124999999999999</v>
      </c>
    </row>
    <row r="198" spans="1:34" x14ac:dyDescent="0.3">
      <c r="A198" s="2" t="s">
        <v>172</v>
      </c>
      <c r="B198" s="15" t="s">
        <v>813</v>
      </c>
      <c r="E198" s="2">
        <v>3.86</v>
      </c>
      <c r="F198" s="11">
        <v>-1</v>
      </c>
      <c r="G198">
        <v>-1</v>
      </c>
      <c r="I198">
        <v>2.7062499999999998</v>
      </c>
      <c r="J198">
        <v>6.2701641731156874</v>
      </c>
      <c r="L198" s="27">
        <v>0</v>
      </c>
      <c r="O198" s="2">
        <v>31.24</v>
      </c>
      <c r="Q198" s="27">
        <v>0</v>
      </c>
      <c r="R198" s="27"/>
      <c r="S198" s="27"/>
      <c r="T198">
        <v>40</v>
      </c>
      <c r="U198" s="27">
        <v>0</v>
      </c>
      <c r="V198" s="27"/>
      <c r="W198" s="30">
        <v>1.8125</v>
      </c>
      <c r="X198" s="30">
        <v>2.5</v>
      </c>
      <c r="Y198" s="30">
        <v>0.6875</v>
      </c>
      <c r="Z198" s="30">
        <v>0.875</v>
      </c>
      <c r="AA198" s="30">
        <v>0.30851063829787229</v>
      </c>
      <c r="AB198" s="30">
        <v>0.42553191489361702</v>
      </c>
      <c r="AC198" s="30">
        <v>0.1170212765957447</v>
      </c>
      <c r="AD198" s="30">
        <v>0.14893617021276601</v>
      </c>
      <c r="AE198" s="27">
        <v>1</v>
      </c>
      <c r="AF198" s="27">
        <v>3.44</v>
      </c>
      <c r="AG198" s="27">
        <v>2.44</v>
      </c>
      <c r="AH198" s="27">
        <v>2.7062499999999998</v>
      </c>
    </row>
    <row r="199" spans="1:34" x14ac:dyDescent="0.3">
      <c r="A199" s="2" t="s">
        <v>173</v>
      </c>
      <c r="B199" s="15" t="s">
        <v>814</v>
      </c>
      <c r="E199" s="2">
        <v>4.01</v>
      </c>
      <c r="F199" s="11">
        <v>-1</v>
      </c>
      <c r="G199">
        <v>-1</v>
      </c>
      <c r="I199">
        <v>2.703125</v>
      </c>
      <c r="J199">
        <v>6.2732334543656876</v>
      </c>
      <c r="L199" s="27">
        <v>0</v>
      </c>
      <c r="O199" s="2">
        <v>31.54</v>
      </c>
      <c r="Q199" s="27">
        <v>0</v>
      </c>
      <c r="R199" s="27"/>
      <c r="S199" s="27"/>
      <c r="T199">
        <v>40</v>
      </c>
      <c r="U199" s="27">
        <v>0</v>
      </c>
      <c r="V199" s="27"/>
      <c r="W199" s="30">
        <v>1.84375</v>
      </c>
      <c r="X199" s="30">
        <v>2.5</v>
      </c>
      <c r="Y199" s="30">
        <v>0.65625</v>
      </c>
      <c r="Z199" s="30">
        <v>1.3125</v>
      </c>
      <c r="AA199" s="30">
        <v>0.29207920792079212</v>
      </c>
      <c r="AB199" s="30">
        <v>0.39603960396039611</v>
      </c>
      <c r="AC199" s="30">
        <v>0.103960396039604</v>
      </c>
      <c r="AD199" s="30">
        <v>0.20792079207920791</v>
      </c>
      <c r="AE199" s="27">
        <v>1</v>
      </c>
      <c r="AF199" s="27">
        <v>3.44</v>
      </c>
      <c r="AG199" s="27">
        <v>2.44</v>
      </c>
      <c r="AH199" s="27">
        <v>2.703125</v>
      </c>
    </row>
    <row r="200" spans="1:34" x14ac:dyDescent="0.3">
      <c r="A200" s="2" t="s">
        <v>174</v>
      </c>
      <c r="B200" s="15" t="s">
        <v>815</v>
      </c>
      <c r="E200" s="2">
        <v>4.16</v>
      </c>
      <c r="F200" s="11">
        <v>-1</v>
      </c>
      <c r="G200">
        <v>-1</v>
      </c>
      <c r="I200">
        <v>2.7</v>
      </c>
      <c r="J200">
        <v>6.2763027356156877</v>
      </c>
      <c r="L200" s="27">
        <v>0</v>
      </c>
      <c r="O200" s="2">
        <v>32.4</v>
      </c>
      <c r="Q200" s="27">
        <v>0</v>
      </c>
      <c r="R200" s="27"/>
      <c r="S200" s="27"/>
      <c r="T200">
        <v>40</v>
      </c>
      <c r="U200" s="27">
        <v>0</v>
      </c>
      <c r="V200" s="27"/>
      <c r="W200" s="30">
        <v>1.875</v>
      </c>
      <c r="X200" s="30">
        <v>2.5</v>
      </c>
      <c r="Y200" s="30">
        <v>0.625</v>
      </c>
      <c r="Z200" s="30">
        <v>1.75</v>
      </c>
      <c r="AA200" s="30">
        <v>0.27777777777777779</v>
      </c>
      <c r="AB200" s="30">
        <v>0.37037037037037029</v>
      </c>
      <c r="AC200" s="30">
        <v>9.2592592592592587E-2</v>
      </c>
      <c r="AD200" s="30">
        <v>0.25925925925925919</v>
      </c>
      <c r="AE200" s="27">
        <v>1</v>
      </c>
      <c r="AF200" s="27">
        <v>3.44</v>
      </c>
      <c r="AG200" s="27">
        <v>2.44</v>
      </c>
      <c r="AH200" s="27">
        <v>2.7</v>
      </c>
    </row>
    <row r="201" spans="1:34" x14ac:dyDescent="0.3">
      <c r="A201" s="2" t="s">
        <v>175</v>
      </c>
      <c r="B201" s="15" t="s">
        <v>816</v>
      </c>
      <c r="E201" s="2">
        <v>4.59</v>
      </c>
      <c r="F201" s="11">
        <v>-1</v>
      </c>
      <c r="G201">
        <v>-1</v>
      </c>
      <c r="I201">
        <v>2.6937500000000001</v>
      </c>
      <c r="J201">
        <v>6.2824412981156881</v>
      </c>
      <c r="L201" s="27">
        <v>0</v>
      </c>
      <c r="O201" s="2">
        <v>32.64</v>
      </c>
      <c r="P201" t="s">
        <v>507</v>
      </c>
      <c r="Q201" s="27">
        <v>0</v>
      </c>
      <c r="R201" s="27"/>
      <c r="S201" s="27"/>
      <c r="T201">
        <v>40</v>
      </c>
      <c r="U201" s="27">
        <v>0</v>
      </c>
      <c r="V201" s="27"/>
      <c r="W201" s="30">
        <v>1.9375</v>
      </c>
      <c r="X201" s="30">
        <v>2.5</v>
      </c>
      <c r="Y201" s="30">
        <v>0.5625</v>
      </c>
      <c r="Z201" s="30">
        <v>2.625</v>
      </c>
      <c r="AA201" s="30">
        <v>0.25409836065573771</v>
      </c>
      <c r="AB201" s="30">
        <v>0.32786885245901642</v>
      </c>
      <c r="AC201" s="30">
        <v>7.3770491803278687E-2</v>
      </c>
      <c r="AD201" s="30">
        <v>0.34426229508196721</v>
      </c>
      <c r="AE201" s="27">
        <v>1</v>
      </c>
      <c r="AF201" s="27">
        <v>3.44</v>
      </c>
      <c r="AG201" s="27">
        <v>2.44</v>
      </c>
      <c r="AH201" s="27">
        <v>2.6937500000000001</v>
      </c>
    </row>
    <row r="202" spans="1:34" x14ac:dyDescent="0.3">
      <c r="A202" s="2" t="s">
        <v>2</v>
      </c>
      <c r="B202" s="15" t="s">
        <v>711</v>
      </c>
      <c r="E202" s="2">
        <v>3.3</v>
      </c>
      <c r="F202" s="11" t="s">
        <v>549</v>
      </c>
      <c r="G202">
        <v>-1</v>
      </c>
      <c r="H202" s="2">
        <v>1</v>
      </c>
      <c r="I202">
        <v>2.6545454545454552</v>
      </c>
      <c r="J202">
        <v>5.9865512095454543</v>
      </c>
      <c r="L202" s="27">
        <v>2</v>
      </c>
      <c r="M202" s="2">
        <v>5.4763999999999999</v>
      </c>
      <c r="N202" s="2">
        <v>22.404199999999999</v>
      </c>
      <c r="O202" s="2">
        <v>5.1576000000000004</v>
      </c>
      <c r="P202" s="2" t="s">
        <v>535</v>
      </c>
      <c r="Q202" s="27">
        <v>11.92921406</v>
      </c>
      <c r="R202" s="27">
        <v>11.92921406</v>
      </c>
      <c r="S202" s="27">
        <v>11.92921406</v>
      </c>
      <c r="T202">
        <v>14</v>
      </c>
      <c r="U202" s="27">
        <v>349.00875366799971</v>
      </c>
      <c r="V202" s="27">
        <v>8.0227214090553903E-2</v>
      </c>
      <c r="W202" s="30">
        <v>1.7272727272727271</v>
      </c>
      <c r="X202" s="30">
        <v>2.545454545454545</v>
      </c>
      <c r="Y202" s="30">
        <v>0.81818181818181823</v>
      </c>
      <c r="Z202" s="30">
        <v>0</v>
      </c>
      <c r="AA202" s="30">
        <v>0.3392857142857143</v>
      </c>
      <c r="AB202" s="30">
        <v>0.5</v>
      </c>
      <c r="AC202" s="30">
        <v>0.1607142857142857</v>
      </c>
      <c r="AD202" s="30">
        <v>0</v>
      </c>
      <c r="AE202" s="27">
        <v>0.82</v>
      </c>
      <c r="AF202" s="27">
        <v>3.44</v>
      </c>
      <c r="AG202" s="27">
        <v>2.62</v>
      </c>
      <c r="AH202" s="27">
        <v>2.6545454545454539</v>
      </c>
    </row>
    <row r="203" spans="1:34" x14ac:dyDescent="0.3">
      <c r="A203" s="2" t="s">
        <v>177</v>
      </c>
      <c r="B203" s="15" t="s">
        <v>817</v>
      </c>
      <c r="E203" s="2">
        <v>2.98</v>
      </c>
      <c r="F203" s="11" t="s">
        <v>603</v>
      </c>
      <c r="G203" t="s">
        <v>678</v>
      </c>
      <c r="H203" s="2">
        <v>1</v>
      </c>
      <c r="I203">
        <v>2.7554545454545449</v>
      </c>
      <c r="J203">
        <v>6.1782631499999994</v>
      </c>
      <c r="L203" s="27">
        <v>1</v>
      </c>
      <c r="M203" s="2">
        <v>7.7803000000000004</v>
      </c>
      <c r="N203" s="2">
        <v>7.7803000000000004</v>
      </c>
      <c r="O203" s="2">
        <v>42.569200000000002</v>
      </c>
      <c r="P203" s="2" t="s">
        <v>536</v>
      </c>
      <c r="Q203" s="27">
        <v>11.30538971</v>
      </c>
      <c r="R203" s="27">
        <v>11.30538971</v>
      </c>
      <c r="S203" s="27">
        <v>11.30538971</v>
      </c>
      <c r="T203">
        <v>14</v>
      </c>
      <c r="U203" s="27">
        <v>169.7295487154349</v>
      </c>
      <c r="V203" s="27">
        <v>8.248416440128592E-2</v>
      </c>
      <c r="W203" s="30">
        <v>1.7272727272727271</v>
      </c>
      <c r="X203" s="30">
        <v>2.545454545454545</v>
      </c>
      <c r="Y203" s="30">
        <v>1.7272727272727271</v>
      </c>
      <c r="Z203" s="30">
        <v>0</v>
      </c>
      <c r="AA203" s="30">
        <v>0.2878787878787879</v>
      </c>
      <c r="AB203" s="30">
        <v>0.42424242424242431</v>
      </c>
      <c r="AC203" s="30">
        <v>0.2878787878787879</v>
      </c>
      <c r="AD203" s="30">
        <v>0</v>
      </c>
      <c r="AE203" s="27">
        <v>1.1000000000000001</v>
      </c>
      <c r="AF203" s="27">
        <v>3.44</v>
      </c>
      <c r="AG203" s="27">
        <v>2.34</v>
      </c>
      <c r="AH203" s="27">
        <v>2.7554545454545449</v>
      </c>
    </row>
    <row r="204" spans="1:34" x14ac:dyDescent="0.3">
      <c r="A204" s="2" t="s">
        <v>2</v>
      </c>
      <c r="B204" s="15" t="s">
        <v>711</v>
      </c>
      <c r="E204" s="2">
        <v>3.3</v>
      </c>
      <c r="F204" s="11" t="s">
        <v>549</v>
      </c>
      <c r="G204">
        <v>-1</v>
      </c>
      <c r="H204" s="2">
        <v>1</v>
      </c>
      <c r="I204">
        <v>2.6545454545454552</v>
      </c>
      <c r="J204">
        <v>5.9865512095454543</v>
      </c>
      <c r="L204" s="27">
        <v>2</v>
      </c>
      <c r="M204" s="2">
        <v>5.5339999999999998</v>
      </c>
      <c r="N204" s="2">
        <v>22.083300000000001</v>
      </c>
      <c r="O204" s="2">
        <v>5.5033000000000003</v>
      </c>
      <c r="P204" s="2" t="s">
        <v>535</v>
      </c>
      <c r="Q204" s="27">
        <v>11.92921406</v>
      </c>
      <c r="R204" s="27">
        <v>11.92921406</v>
      </c>
      <c r="S204" s="27">
        <v>11.92921406</v>
      </c>
      <c r="T204">
        <v>14</v>
      </c>
      <c r="U204" s="27">
        <v>349.00875366799971</v>
      </c>
      <c r="V204" s="27">
        <v>8.0227214090553903E-2</v>
      </c>
      <c r="W204" s="30">
        <v>1.7272727272727271</v>
      </c>
      <c r="X204" s="30">
        <v>2.545454545454545</v>
      </c>
      <c r="Y204" s="30">
        <v>0.81818181818181823</v>
      </c>
      <c r="Z204" s="30">
        <v>0</v>
      </c>
      <c r="AA204" s="30">
        <v>0.3392857142857143</v>
      </c>
      <c r="AB204" s="30">
        <v>0.5</v>
      </c>
      <c r="AC204" s="30">
        <v>0.1607142857142857</v>
      </c>
      <c r="AD204" s="30">
        <v>0</v>
      </c>
      <c r="AE204" s="27">
        <v>0.82</v>
      </c>
      <c r="AF204" s="27">
        <v>3.44</v>
      </c>
      <c r="AG204" s="27">
        <v>2.62</v>
      </c>
      <c r="AH204" s="27">
        <v>2.6545454545454539</v>
      </c>
    </row>
    <row r="205" spans="1:34" x14ac:dyDescent="0.3">
      <c r="A205" s="2" t="s">
        <v>177</v>
      </c>
      <c r="B205" s="15" t="s">
        <v>817</v>
      </c>
      <c r="E205" s="2">
        <v>2.85</v>
      </c>
      <c r="F205" s="11" t="s">
        <v>603</v>
      </c>
      <c r="G205" t="s">
        <v>678</v>
      </c>
      <c r="H205" s="2">
        <v>1</v>
      </c>
      <c r="I205">
        <v>2.7554545454545449</v>
      </c>
      <c r="J205">
        <v>6.1782631499999994</v>
      </c>
      <c r="L205" s="27">
        <v>1</v>
      </c>
      <c r="M205" s="2">
        <v>3.9045000000000001</v>
      </c>
      <c r="N205" s="2">
        <v>3.9045000000000001</v>
      </c>
      <c r="O205" s="2">
        <v>21.652100000000001</v>
      </c>
      <c r="P205" s="2" t="s">
        <v>536</v>
      </c>
      <c r="Q205" s="27">
        <v>11.30538971</v>
      </c>
      <c r="R205" s="27">
        <v>11.30538971</v>
      </c>
      <c r="S205" s="27">
        <v>11.30538971</v>
      </c>
      <c r="T205">
        <v>14</v>
      </c>
      <c r="U205" s="27">
        <v>169.7295487154349</v>
      </c>
      <c r="V205" s="27">
        <v>8.248416440128592E-2</v>
      </c>
      <c r="W205" s="30">
        <v>1.7272727272727271</v>
      </c>
      <c r="X205" s="30">
        <v>2.545454545454545</v>
      </c>
      <c r="Y205" s="30">
        <v>1.7272727272727271</v>
      </c>
      <c r="Z205" s="30">
        <v>0</v>
      </c>
      <c r="AA205" s="30">
        <v>0.2878787878787879</v>
      </c>
      <c r="AB205" s="30">
        <v>0.42424242424242431</v>
      </c>
      <c r="AC205" s="30">
        <v>0.2878787878787879</v>
      </c>
      <c r="AD205" s="30">
        <v>0</v>
      </c>
      <c r="AE205" s="27">
        <v>1.1000000000000001</v>
      </c>
      <c r="AF205" s="27">
        <v>3.44</v>
      </c>
      <c r="AG205" s="27">
        <v>2.34</v>
      </c>
      <c r="AH205" s="27">
        <v>2.7554545454545449</v>
      </c>
    </row>
    <row r="206" spans="1:34" x14ac:dyDescent="0.3">
      <c r="A206" s="2" t="s">
        <v>5</v>
      </c>
      <c r="B206" s="15" t="s">
        <v>714</v>
      </c>
      <c r="E206" s="2">
        <v>3.5</v>
      </c>
      <c r="F206" s="11" t="s">
        <v>552</v>
      </c>
      <c r="G206" t="s">
        <v>634</v>
      </c>
      <c r="H206" s="2">
        <v>1</v>
      </c>
      <c r="I206">
        <v>2.6262500000000002</v>
      </c>
      <c r="J206">
        <v>5.9612134765624996</v>
      </c>
      <c r="L206" s="27">
        <v>1</v>
      </c>
      <c r="M206" s="2">
        <v>3.8650000000000002</v>
      </c>
      <c r="N206" s="2">
        <v>3.8650000000000002</v>
      </c>
      <c r="O206" s="2">
        <v>14.974299999999999</v>
      </c>
      <c r="P206" s="2" t="s">
        <v>449</v>
      </c>
      <c r="Q206" s="27">
        <v>3.9661010000000001</v>
      </c>
      <c r="R206" s="27">
        <v>3.9661010000000001</v>
      </c>
      <c r="S206" s="27">
        <v>15.283337</v>
      </c>
      <c r="T206">
        <v>20</v>
      </c>
      <c r="U206" s="27">
        <v>240.40623599981481</v>
      </c>
      <c r="V206" s="27">
        <v>8.3192517518619641E-2</v>
      </c>
      <c r="W206" s="30">
        <v>1.75</v>
      </c>
      <c r="X206" s="30">
        <v>2.5</v>
      </c>
      <c r="Y206" s="30">
        <v>0.75</v>
      </c>
      <c r="Z206" s="30">
        <v>0</v>
      </c>
      <c r="AA206" s="30">
        <v>0.35</v>
      </c>
      <c r="AB206" s="30">
        <v>0.5</v>
      </c>
      <c r="AC206" s="30">
        <v>0.15</v>
      </c>
      <c r="AD206" s="30">
        <v>0</v>
      </c>
      <c r="AE206" s="27">
        <v>0.82</v>
      </c>
      <c r="AF206" s="27">
        <v>3.44</v>
      </c>
      <c r="AG206" s="27">
        <v>2.62</v>
      </c>
      <c r="AH206" s="27">
        <v>2.6262500000000002</v>
      </c>
    </row>
    <row r="207" spans="1:34" x14ac:dyDescent="0.3">
      <c r="A207" s="2" t="s">
        <v>179</v>
      </c>
      <c r="B207" s="15" t="s">
        <v>818</v>
      </c>
      <c r="E207" s="2">
        <v>2.65</v>
      </c>
      <c r="F207" s="11">
        <v>-1</v>
      </c>
      <c r="G207">
        <v>-1</v>
      </c>
      <c r="H207" s="2">
        <v>1</v>
      </c>
      <c r="I207">
        <v>2.6956250000000002</v>
      </c>
      <c r="J207">
        <v>6.0930154356250004</v>
      </c>
      <c r="L207" s="27">
        <v>0</v>
      </c>
      <c r="Q207" s="27">
        <v>0</v>
      </c>
      <c r="R207" s="27"/>
      <c r="S207" s="27"/>
      <c r="T207">
        <v>20</v>
      </c>
      <c r="U207" s="27">
        <v>0</v>
      </c>
      <c r="V207" s="27"/>
      <c r="W207" s="30">
        <v>1.75</v>
      </c>
      <c r="X207" s="30">
        <v>2.5</v>
      </c>
      <c r="Y207" s="30">
        <v>1.375</v>
      </c>
      <c r="Z207" s="30">
        <v>0</v>
      </c>
      <c r="AA207" s="30">
        <v>0.31111111111111112</v>
      </c>
      <c r="AB207" s="30">
        <v>0.44444444444444442</v>
      </c>
      <c r="AC207" s="30">
        <v>0.24444444444444441</v>
      </c>
      <c r="AD207" s="30">
        <v>0</v>
      </c>
      <c r="AE207" s="27">
        <v>1</v>
      </c>
      <c r="AF207" s="27">
        <v>3.44</v>
      </c>
      <c r="AG207" s="27">
        <v>2.44</v>
      </c>
      <c r="AH207" s="27">
        <v>2.6956250000000002</v>
      </c>
    </row>
    <row r="208" spans="1:34" x14ac:dyDescent="0.3">
      <c r="A208" s="2" t="s">
        <v>180</v>
      </c>
      <c r="B208" s="15" t="s">
        <v>819</v>
      </c>
      <c r="E208" s="2">
        <v>3.1</v>
      </c>
      <c r="F208" s="11" t="s">
        <v>604</v>
      </c>
      <c r="G208" t="s">
        <v>679</v>
      </c>
      <c r="H208" s="2">
        <v>1</v>
      </c>
      <c r="I208">
        <v>2.62</v>
      </c>
      <c r="J208">
        <v>5.9367901628125006</v>
      </c>
      <c r="L208" s="27">
        <v>1</v>
      </c>
      <c r="M208" s="2">
        <v>3.9007999999999998</v>
      </c>
      <c r="N208" s="2">
        <v>3.9007999999999998</v>
      </c>
      <c r="O208" s="2">
        <v>15.317</v>
      </c>
      <c r="P208" s="2" t="s">
        <v>449</v>
      </c>
      <c r="Q208" s="27">
        <v>3.9860820000000001</v>
      </c>
      <c r="R208" s="27">
        <v>3.9860820000000001</v>
      </c>
      <c r="S208" s="27">
        <v>15.440419</v>
      </c>
      <c r="T208">
        <v>20</v>
      </c>
      <c r="U208" s="27">
        <v>245.33049696160739</v>
      </c>
      <c r="V208" s="27">
        <v>8.1522681638434333E-2</v>
      </c>
      <c r="W208" s="30">
        <v>1.75</v>
      </c>
      <c r="X208" s="30">
        <v>2.5</v>
      </c>
      <c r="Y208" s="30">
        <v>0.75</v>
      </c>
      <c r="Z208" s="30">
        <v>0</v>
      </c>
      <c r="AA208" s="30">
        <v>0.35</v>
      </c>
      <c r="AB208" s="30">
        <v>0.5</v>
      </c>
      <c r="AC208" s="30">
        <v>0.15</v>
      </c>
      <c r="AD208" s="30">
        <v>0</v>
      </c>
      <c r="AE208" s="27">
        <v>0.82</v>
      </c>
      <c r="AF208" s="27">
        <v>3.44</v>
      </c>
      <c r="AG208" s="27">
        <v>2.62</v>
      </c>
      <c r="AH208" s="27">
        <v>2.62</v>
      </c>
    </row>
    <row r="209" spans="1:34" x14ac:dyDescent="0.3">
      <c r="A209" s="2" t="s">
        <v>181</v>
      </c>
      <c r="B209" s="15" t="s">
        <v>820</v>
      </c>
      <c r="E209" s="2">
        <v>2.66</v>
      </c>
      <c r="F209" s="11">
        <v>-1</v>
      </c>
      <c r="G209">
        <v>-1</v>
      </c>
      <c r="H209" s="2">
        <v>1</v>
      </c>
      <c r="I209">
        <v>2.6893750000000001</v>
      </c>
      <c r="J209">
        <v>6.0685921218750014</v>
      </c>
      <c r="L209" s="27">
        <v>0</v>
      </c>
      <c r="Q209" s="27">
        <v>0</v>
      </c>
      <c r="R209" s="27"/>
      <c r="S209" s="27"/>
      <c r="T209">
        <v>20</v>
      </c>
      <c r="U209" s="27">
        <v>0</v>
      </c>
      <c r="V209" s="27"/>
      <c r="W209" s="30">
        <v>1.75</v>
      </c>
      <c r="X209" s="30">
        <v>2.5</v>
      </c>
      <c r="Y209" s="30">
        <v>1.375</v>
      </c>
      <c r="Z209" s="30">
        <v>0</v>
      </c>
      <c r="AA209" s="30">
        <v>0.31111111111111112</v>
      </c>
      <c r="AB209" s="30">
        <v>0.44444444444444442</v>
      </c>
      <c r="AC209" s="30">
        <v>0.24444444444444441</v>
      </c>
      <c r="AD209" s="30">
        <v>0</v>
      </c>
      <c r="AE209" s="27">
        <v>0.95</v>
      </c>
      <c r="AF209" s="27">
        <v>3.44</v>
      </c>
      <c r="AG209" s="27">
        <v>2.4900000000000002</v>
      </c>
      <c r="AH209" s="27">
        <v>2.6893750000000001</v>
      </c>
    </row>
    <row r="210" spans="1:34" x14ac:dyDescent="0.3">
      <c r="A210" s="2" t="s">
        <v>182</v>
      </c>
      <c r="B210" s="15" t="s">
        <v>821</v>
      </c>
      <c r="E210" s="2">
        <v>3.6</v>
      </c>
      <c r="F210" s="11">
        <v>-1</v>
      </c>
      <c r="G210">
        <v>-1</v>
      </c>
      <c r="H210" s="2">
        <v>1</v>
      </c>
      <c r="I210">
        <v>2.521176470588236</v>
      </c>
      <c r="J210">
        <v>5.6793405594117647</v>
      </c>
      <c r="L210" s="27">
        <v>0</v>
      </c>
      <c r="M210" s="2">
        <v>3.9287999999999998</v>
      </c>
      <c r="N210" s="2">
        <v>3.9287999999999998</v>
      </c>
      <c r="O210" s="2">
        <v>30.2698</v>
      </c>
      <c r="P210" s="2" t="s">
        <v>449</v>
      </c>
      <c r="Q210" s="27">
        <v>0</v>
      </c>
      <c r="R210" s="27"/>
      <c r="S210" s="27"/>
      <c r="T210">
        <v>20</v>
      </c>
      <c r="U210" s="27">
        <v>0</v>
      </c>
      <c r="V210" s="27"/>
      <c r="W210" s="30">
        <v>1.882352941176471</v>
      </c>
      <c r="X210" s="30">
        <v>2.3529411764705879</v>
      </c>
      <c r="Y210" s="30">
        <v>0.47058823529411759</v>
      </c>
      <c r="Z210" s="30">
        <v>0</v>
      </c>
      <c r="AA210" s="30">
        <v>0.4</v>
      </c>
      <c r="AB210" s="30">
        <v>0.5</v>
      </c>
      <c r="AC210" s="30">
        <v>9.9999999999999992E-2</v>
      </c>
      <c r="AD210" s="30">
        <v>0</v>
      </c>
      <c r="AE210" s="27">
        <v>0.82</v>
      </c>
      <c r="AF210" s="27">
        <v>3.44</v>
      </c>
      <c r="AG210" s="27">
        <v>2.62</v>
      </c>
      <c r="AH210" s="27">
        <v>2.5211764705882351</v>
      </c>
    </row>
    <row r="211" spans="1:34" x14ac:dyDescent="0.3">
      <c r="A211" s="2" t="s">
        <v>183</v>
      </c>
      <c r="B211" s="15" t="s">
        <v>822</v>
      </c>
      <c r="E211" s="2">
        <v>2.4</v>
      </c>
      <c r="F211" s="11" t="s">
        <v>605</v>
      </c>
      <c r="G211" t="s">
        <v>680</v>
      </c>
      <c r="H211" s="2">
        <v>1</v>
      </c>
      <c r="I211">
        <v>2.651764705882353</v>
      </c>
      <c r="J211">
        <v>5.9274383647058819</v>
      </c>
      <c r="L211" s="27">
        <v>1</v>
      </c>
      <c r="M211" s="2">
        <v>3.8313999999999999</v>
      </c>
      <c r="N211" s="2">
        <v>3.8313999999999999</v>
      </c>
      <c r="O211" s="2">
        <v>28.871400000000001</v>
      </c>
      <c r="P211" s="2" t="s">
        <v>450</v>
      </c>
      <c r="Q211" s="27">
        <v>14.88329339</v>
      </c>
      <c r="R211" s="27">
        <v>14.88329339</v>
      </c>
      <c r="S211" s="27">
        <v>14.88329339</v>
      </c>
      <c r="T211">
        <v>20</v>
      </c>
      <c r="U211" s="27">
        <v>218.43262216091571</v>
      </c>
      <c r="V211" s="27">
        <v>9.1561415150097566E-2</v>
      </c>
      <c r="W211" s="30">
        <v>1.882352941176471</v>
      </c>
      <c r="X211" s="30">
        <v>2.3529411764705879</v>
      </c>
      <c r="Y211" s="30">
        <v>1.6470588235294119</v>
      </c>
      <c r="Z211" s="30">
        <v>0</v>
      </c>
      <c r="AA211" s="30">
        <v>0.32</v>
      </c>
      <c r="AB211" s="30">
        <v>0.4</v>
      </c>
      <c r="AC211" s="30">
        <v>0.28000000000000003</v>
      </c>
      <c r="AD211" s="30">
        <v>0</v>
      </c>
      <c r="AE211" s="27">
        <v>1.1000000000000001</v>
      </c>
      <c r="AF211" s="27">
        <v>3.44</v>
      </c>
      <c r="AG211" s="27">
        <v>2.34</v>
      </c>
      <c r="AH211" s="27">
        <v>2.651764705882353</v>
      </c>
    </row>
    <row r="212" spans="1:34" x14ac:dyDescent="0.3">
      <c r="A212" s="2" t="s">
        <v>177</v>
      </c>
      <c r="B212" s="19" t="s">
        <v>817</v>
      </c>
      <c r="C212" s="2" t="s">
        <v>891</v>
      </c>
      <c r="D212" s="2">
        <v>1</v>
      </c>
      <c r="E212" s="2">
        <v>3.15</v>
      </c>
      <c r="F212" s="11" t="s">
        <v>603</v>
      </c>
      <c r="G212" t="s">
        <v>678</v>
      </c>
      <c r="H212" s="2">
        <v>1</v>
      </c>
      <c r="I212">
        <v>2.7554545454545449</v>
      </c>
      <c r="J212">
        <v>6.1782631499999994</v>
      </c>
      <c r="L212" s="27">
        <v>1</v>
      </c>
      <c r="Q212" s="27">
        <v>11.30538971</v>
      </c>
      <c r="R212" s="27">
        <v>11.30538971</v>
      </c>
      <c r="S212" s="27">
        <v>11.30538971</v>
      </c>
      <c r="T212">
        <v>14</v>
      </c>
      <c r="U212" s="27">
        <v>169.7295487154349</v>
      </c>
      <c r="V212" s="27">
        <v>8.248416440128592E-2</v>
      </c>
      <c r="W212" s="30">
        <v>1.7272727272727271</v>
      </c>
      <c r="X212" s="30">
        <v>2.545454545454545</v>
      </c>
      <c r="Y212" s="30">
        <v>1.7272727272727271</v>
      </c>
      <c r="Z212" s="30">
        <v>0</v>
      </c>
      <c r="AA212" s="30">
        <v>0.2878787878787879</v>
      </c>
      <c r="AB212" s="30">
        <v>0.42424242424242431</v>
      </c>
      <c r="AC212" s="30">
        <v>0.2878787878787879</v>
      </c>
      <c r="AD212" s="30">
        <v>0</v>
      </c>
      <c r="AE212" s="27">
        <v>1.1000000000000001</v>
      </c>
      <c r="AF212" s="27">
        <v>3.44</v>
      </c>
      <c r="AG212" s="27">
        <v>2.34</v>
      </c>
      <c r="AH212" s="27">
        <v>2.7554545454545449</v>
      </c>
    </row>
    <row r="213" spans="1:34" x14ac:dyDescent="0.3">
      <c r="A213" s="2" t="s">
        <v>179</v>
      </c>
      <c r="B213" s="19" t="s">
        <v>818</v>
      </c>
      <c r="C213" s="2" t="s">
        <v>891</v>
      </c>
      <c r="D213" s="2">
        <v>1</v>
      </c>
      <c r="E213" s="2">
        <v>3.14</v>
      </c>
      <c r="F213" s="11">
        <v>-1</v>
      </c>
      <c r="G213">
        <v>-1</v>
      </c>
      <c r="H213" s="2">
        <v>1</v>
      </c>
      <c r="I213">
        <v>2.6956250000000002</v>
      </c>
      <c r="J213">
        <v>6.0930154356250004</v>
      </c>
      <c r="L213" s="27">
        <v>0</v>
      </c>
      <c r="Q213" s="27">
        <v>0</v>
      </c>
      <c r="R213" s="27"/>
      <c r="S213" s="27"/>
      <c r="T213">
        <v>20</v>
      </c>
      <c r="U213" s="27">
        <v>0</v>
      </c>
      <c r="V213" s="27"/>
      <c r="W213" s="30">
        <v>1.75</v>
      </c>
      <c r="X213" s="30">
        <v>2.5</v>
      </c>
      <c r="Y213" s="30">
        <v>1.375</v>
      </c>
      <c r="Z213" s="30">
        <v>0</v>
      </c>
      <c r="AA213" s="30">
        <v>0.31111111111111112</v>
      </c>
      <c r="AB213" s="30">
        <v>0.44444444444444442</v>
      </c>
      <c r="AC213" s="30">
        <v>0.24444444444444441</v>
      </c>
      <c r="AD213" s="30">
        <v>0</v>
      </c>
      <c r="AE213" s="27">
        <v>1</v>
      </c>
      <c r="AF213" s="27">
        <v>3.44</v>
      </c>
      <c r="AG213" s="27">
        <v>2.44</v>
      </c>
      <c r="AH213" s="27">
        <v>2.6956250000000002</v>
      </c>
    </row>
    <row r="214" spans="1:34" x14ac:dyDescent="0.3">
      <c r="A214" s="2" t="s">
        <v>181</v>
      </c>
      <c r="B214" s="19" t="s">
        <v>820</v>
      </c>
      <c r="C214" s="2" t="s">
        <v>891</v>
      </c>
      <c r="D214" s="2">
        <v>1</v>
      </c>
      <c r="E214" s="2">
        <v>3.22</v>
      </c>
      <c r="F214" s="11">
        <v>-1</v>
      </c>
      <c r="G214">
        <v>-1</v>
      </c>
      <c r="H214" s="2">
        <v>1</v>
      </c>
      <c r="I214">
        <v>2.6893750000000001</v>
      </c>
      <c r="J214">
        <v>6.0685921218750014</v>
      </c>
      <c r="L214" s="27">
        <v>0</v>
      </c>
      <c r="Q214" s="27">
        <v>0</v>
      </c>
      <c r="R214" s="27"/>
      <c r="S214" s="27"/>
      <c r="T214">
        <v>20</v>
      </c>
      <c r="U214" s="27">
        <v>0</v>
      </c>
      <c r="V214" s="27"/>
      <c r="W214" s="30">
        <v>1.75</v>
      </c>
      <c r="X214" s="30">
        <v>2.5</v>
      </c>
      <c r="Y214" s="30">
        <v>1.375</v>
      </c>
      <c r="Z214" s="30">
        <v>0</v>
      </c>
      <c r="AA214" s="30">
        <v>0.31111111111111112</v>
      </c>
      <c r="AB214" s="30">
        <v>0.44444444444444442</v>
      </c>
      <c r="AC214" s="30">
        <v>0.24444444444444441</v>
      </c>
      <c r="AD214" s="30">
        <v>0</v>
      </c>
      <c r="AE214" s="27">
        <v>0.95</v>
      </c>
      <c r="AF214" s="27">
        <v>3.44</v>
      </c>
      <c r="AG214" s="27">
        <v>2.4900000000000002</v>
      </c>
      <c r="AH214" s="27">
        <v>2.6893750000000001</v>
      </c>
    </row>
    <row r="215" spans="1:34" x14ac:dyDescent="0.3">
      <c r="A215" s="2" t="s">
        <v>183</v>
      </c>
      <c r="B215" s="19" t="s">
        <v>822</v>
      </c>
      <c r="C215" s="2" t="s">
        <v>891</v>
      </c>
      <c r="D215" s="2">
        <v>1</v>
      </c>
      <c r="E215" s="2">
        <v>3.42</v>
      </c>
      <c r="F215" s="11" t="s">
        <v>605</v>
      </c>
      <c r="G215" t="s">
        <v>680</v>
      </c>
      <c r="H215" s="2">
        <v>1</v>
      </c>
      <c r="I215">
        <v>2.651764705882353</v>
      </c>
      <c r="J215">
        <v>5.9274383647058819</v>
      </c>
      <c r="L215" s="27">
        <v>1</v>
      </c>
      <c r="Q215" s="27">
        <v>14.88329339</v>
      </c>
      <c r="R215" s="27">
        <v>14.88329339</v>
      </c>
      <c r="S215" s="27">
        <v>14.88329339</v>
      </c>
      <c r="T215">
        <v>20</v>
      </c>
      <c r="U215" s="27">
        <v>218.43262216091571</v>
      </c>
      <c r="V215" s="27">
        <v>9.1561415150097566E-2</v>
      </c>
      <c r="W215" s="30">
        <v>1.882352941176471</v>
      </c>
      <c r="X215" s="30">
        <v>2.3529411764705879</v>
      </c>
      <c r="Y215" s="30">
        <v>1.6470588235294119</v>
      </c>
      <c r="Z215" s="30">
        <v>0</v>
      </c>
      <c r="AA215" s="30">
        <v>0.32</v>
      </c>
      <c r="AB215" s="30">
        <v>0.4</v>
      </c>
      <c r="AC215" s="30">
        <v>0.28000000000000003</v>
      </c>
      <c r="AD215" s="30">
        <v>0</v>
      </c>
      <c r="AE215" s="27">
        <v>1.1000000000000001</v>
      </c>
      <c r="AF215" s="27">
        <v>3.44</v>
      </c>
      <c r="AG215" s="27">
        <v>2.34</v>
      </c>
      <c r="AH215" s="27">
        <v>2.651764705882353</v>
      </c>
    </row>
    <row r="216" spans="1:34" x14ac:dyDescent="0.3">
      <c r="A216" s="2" t="s">
        <v>38</v>
      </c>
      <c r="B216" s="15" t="s">
        <v>738</v>
      </c>
      <c r="E216" s="2">
        <v>3.9</v>
      </c>
      <c r="F216" s="11" t="s">
        <v>569</v>
      </c>
      <c r="G216" t="s">
        <v>650</v>
      </c>
      <c r="H216" s="2">
        <v>1</v>
      </c>
      <c r="I216">
        <v>2.6020833333333329</v>
      </c>
      <c r="J216">
        <v>5.9098726145833336</v>
      </c>
      <c r="L216" s="27">
        <v>1</v>
      </c>
      <c r="Q216" s="27">
        <v>5.8532381300000003</v>
      </c>
      <c r="R216" s="27">
        <v>5.8532371599999999</v>
      </c>
      <c r="S216" s="27">
        <v>11.912811489999999</v>
      </c>
      <c r="T216">
        <v>30</v>
      </c>
      <c r="U216" s="27">
        <v>353.45760058531442</v>
      </c>
      <c r="V216" s="27">
        <v>8.487580957467307E-2</v>
      </c>
      <c r="W216" s="30">
        <v>1.833333333333333</v>
      </c>
      <c r="X216" s="30">
        <v>2.5</v>
      </c>
      <c r="Y216" s="30">
        <v>0.66666666666666663</v>
      </c>
      <c r="Z216" s="30">
        <v>0</v>
      </c>
      <c r="AA216" s="30">
        <v>0.36666666666666659</v>
      </c>
      <c r="AB216" s="30">
        <v>0.5</v>
      </c>
      <c r="AC216" s="30">
        <v>0.1333333333333333</v>
      </c>
      <c r="AD216" s="30">
        <v>0</v>
      </c>
      <c r="AE216" s="27">
        <v>0.89</v>
      </c>
      <c r="AF216" s="27">
        <v>3.44</v>
      </c>
      <c r="AG216" s="27">
        <v>2.5499999999999998</v>
      </c>
      <c r="AH216" s="27">
        <v>2.6020833333333329</v>
      </c>
    </row>
    <row r="217" spans="1:34" x14ac:dyDescent="0.3">
      <c r="A217" s="2" t="s">
        <v>48</v>
      </c>
      <c r="B217" s="15" t="s">
        <v>748</v>
      </c>
      <c r="E217" s="2">
        <v>4.3</v>
      </c>
      <c r="F217" s="11" t="s">
        <v>576</v>
      </c>
      <c r="G217" t="s">
        <v>654</v>
      </c>
      <c r="H217" s="2">
        <v>1</v>
      </c>
      <c r="I217">
        <v>2.6618181818181821</v>
      </c>
      <c r="J217">
        <v>6.0537295018181814</v>
      </c>
      <c r="L217" s="27">
        <v>2</v>
      </c>
      <c r="Q217" s="27">
        <v>7.4836094600000003</v>
      </c>
      <c r="R217" s="27">
        <v>7.4836094600000003</v>
      </c>
      <c r="S217" s="27">
        <v>7.4836094600000003</v>
      </c>
      <c r="T217">
        <v>14</v>
      </c>
      <c r="U217" s="27">
        <v>296.35915518228359</v>
      </c>
      <c r="V217" s="27">
        <v>9.4479956196318104E-2</v>
      </c>
      <c r="W217" s="30">
        <v>1.8181818181818179</v>
      </c>
      <c r="X217" s="30">
        <v>2.545454545454545</v>
      </c>
      <c r="Y217" s="30">
        <v>0.72727272727272729</v>
      </c>
      <c r="Z217" s="30">
        <v>0</v>
      </c>
      <c r="AA217" s="30">
        <v>0.35714285714285721</v>
      </c>
      <c r="AB217" s="30">
        <v>0.5</v>
      </c>
      <c r="AC217" s="30">
        <v>0.1428571428571429</v>
      </c>
      <c r="AD217" s="30">
        <v>0</v>
      </c>
      <c r="AE217" s="27">
        <v>1</v>
      </c>
      <c r="AF217" s="27">
        <v>3.44</v>
      </c>
      <c r="AG217" s="27">
        <v>2.44</v>
      </c>
      <c r="AH217" s="27">
        <v>2.6618181818181821</v>
      </c>
    </row>
    <row r="218" spans="1:34" x14ac:dyDescent="0.3">
      <c r="A218" s="2" t="s">
        <v>49</v>
      </c>
      <c r="B218" s="15" t="s">
        <v>749</v>
      </c>
      <c r="E218" s="2">
        <v>4.0999999999999996</v>
      </c>
      <c r="F218" s="11" t="s">
        <v>577</v>
      </c>
      <c r="G218" t="s">
        <v>655</v>
      </c>
      <c r="H218" s="2">
        <v>1</v>
      </c>
      <c r="I218">
        <v>2.6527272727272728</v>
      </c>
      <c r="J218">
        <v>6.0182046818181814</v>
      </c>
      <c r="L218" s="27">
        <v>8</v>
      </c>
      <c r="Q218" s="27">
        <v>5.8017180100000001</v>
      </c>
      <c r="R218" s="27">
        <v>7.9756520899999996</v>
      </c>
      <c r="S218" s="27">
        <v>27.352093400000001</v>
      </c>
      <c r="T218">
        <v>14</v>
      </c>
      <c r="U218" s="27">
        <v>1265.6493143942739</v>
      </c>
      <c r="V218" s="27">
        <v>8.8492127105210025E-2</v>
      </c>
      <c r="W218" s="30">
        <v>1.8181818181818179</v>
      </c>
      <c r="X218" s="30">
        <v>2.545454545454545</v>
      </c>
      <c r="Y218" s="30">
        <v>0.72727272727272729</v>
      </c>
      <c r="Z218" s="30">
        <v>0</v>
      </c>
      <c r="AA218" s="30">
        <v>0.35714285714285721</v>
      </c>
      <c r="AB218" s="30">
        <v>0.5</v>
      </c>
      <c r="AC218" s="30">
        <v>0.1428571428571429</v>
      </c>
      <c r="AD218" s="30">
        <v>0</v>
      </c>
      <c r="AE218" s="27">
        <v>0.95</v>
      </c>
      <c r="AF218" s="27">
        <v>3.44</v>
      </c>
      <c r="AG218" s="27">
        <v>2.4900000000000002</v>
      </c>
      <c r="AH218" s="27">
        <v>2.6527272727272719</v>
      </c>
    </row>
    <row r="219" spans="1:34" x14ac:dyDescent="0.3">
      <c r="A219" s="2" t="s">
        <v>46</v>
      </c>
      <c r="B219" s="15" t="s">
        <v>746</v>
      </c>
      <c r="E219" s="2">
        <v>3.2</v>
      </c>
      <c r="F219" s="11" t="s">
        <v>575</v>
      </c>
      <c r="G219" t="s">
        <v>653</v>
      </c>
      <c r="H219" s="2">
        <v>1</v>
      </c>
      <c r="I219">
        <v>2.669090909090909</v>
      </c>
      <c r="J219">
        <v>5.9831974772727277</v>
      </c>
      <c r="L219" s="27">
        <v>2</v>
      </c>
      <c r="Q219" s="27">
        <v>7.41544296</v>
      </c>
      <c r="R219" s="27">
        <v>7.4154429599999991</v>
      </c>
      <c r="S219" s="27">
        <v>7.41544296</v>
      </c>
      <c r="T219">
        <v>14</v>
      </c>
      <c r="U219" s="27">
        <v>288.33429290182369</v>
      </c>
      <c r="V219" s="27">
        <v>9.7109503410799117E-2</v>
      </c>
      <c r="W219" s="30">
        <v>2</v>
      </c>
      <c r="X219" s="30">
        <v>2.545454545454545</v>
      </c>
      <c r="Y219" s="30">
        <v>0.54545454545454541</v>
      </c>
      <c r="Z219" s="30">
        <v>0</v>
      </c>
      <c r="AA219" s="30">
        <v>0.39285714285714279</v>
      </c>
      <c r="AB219" s="30">
        <v>0.5</v>
      </c>
      <c r="AC219" s="30">
        <v>0.1071428571428571</v>
      </c>
      <c r="AD219" s="30">
        <v>0</v>
      </c>
      <c r="AE219" s="27">
        <v>1.1000000000000001</v>
      </c>
      <c r="AF219" s="27">
        <v>3.44</v>
      </c>
      <c r="AG219" s="27">
        <v>2.34</v>
      </c>
      <c r="AH219" s="27">
        <v>2.669090909090909</v>
      </c>
    </row>
    <row r="220" spans="1:34" x14ac:dyDescent="0.3">
      <c r="A220" s="2" t="s">
        <v>47</v>
      </c>
      <c r="B220" s="15" t="s">
        <v>747</v>
      </c>
      <c r="E220" s="2">
        <v>3.8</v>
      </c>
      <c r="F220" s="11">
        <v>-1</v>
      </c>
      <c r="G220">
        <v>-1</v>
      </c>
      <c r="H220" s="2">
        <v>1</v>
      </c>
      <c r="I220">
        <v>2.6511111111111112</v>
      </c>
      <c r="J220">
        <v>5.9544359512962952</v>
      </c>
      <c r="L220" s="27">
        <v>0</v>
      </c>
      <c r="Q220" s="27">
        <v>0</v>
      </c>
      <c r="R220" s="27"/>
      <c r="S220" s="27"/>
      <c r="T220">
        <v>34</v>
      </c>
      <c r="U220" s="27">
        <v>0</v>
      </c>
      <c r="V220" s="27"/>
      <c r="W220" s="30">
        <v>2</v>
      </c>
      <c r="X220" s="30">
        <v>2.518518518518519</v>
      </c>
      <c r="Y220" s="30">
        <v>0.51851851851851849</v>
      </c>
      <c r="Z220" s="30">
        <v>0</v>
      </c>
      <c r="AA220" s="30">
        <v>0.39705882352941169</v>
      </c>
      <c r="AB220" s="30">
        <v>0.5</v>
      </c>
      <c r="AC220" s="30">
        <v>0.1029411764705882</v>
      </c>
      <c r="AD220" s="30">
        <v>0</v>
      </c>
      <c r="AE220" s="27">
        <v>1</v>
      </c>
      <c r="AF220" s="27">
        <v>3.44</v>
      </c>
      <c r="AG220" s="27">
        <v>2.44</v>
      </c>
      <c r="AH220" s="27">
        <v>2.6511111111111112</v>
      </c>
    </row>
    <row r="221" spans="1:34" x14ac:dyDescent="0.3">
      <c r="A221" s="2" t="s">
        <v>8</v>
      </c>
      <c r="B221" s="15" t="s">
        <v>718</v>
      </c>
      <c r="E221" s="2">
        <v>3.1</v>
      </c>
      <c r="F221" s="11" t="s">
        <v>554</v>
      </c>
      <c r="G221" t="s">
        <v>636</v>
      </c>
      <c r="H221" s="2">
        <v>1</v>
      </c>
      <c r="I221">
        <v>2.8066666666666662</v>
      </c>
      <c r="J221">
        <v>6.1769976</v>
      </c>
      <c r="L221" s="27">
        <v>30</v>
      </c>
      <c r="Q221" s="27">
        <v>10.59112378</v>
      </c>
      <c r="R221" s="27">
        <v>10.784736629999999</v>
      </c>
      <c r="S221" s="27">
        <v>10.486176179999999</v>
      </c>
      <c r="T221">
        <v>4</v>
      </c>
      <c r="U221" s="27">
        <v>1182.741260108548</v>
      </c>
      <c r="V221" s="27">
        <v>0.1014592151701775</v>
      </c>
      <c r="W221" s="30">
        <v>2</v>
      </c>
      <c r="X221" s="30">
        <v>2.666666666666667</v>
      </c>
      <c r="Y221" s="30">
        <v>0.66666666666666663</v>
      </c>
      <c r="Z221" s="30">
        <v>0</v>
      </c>
      <c r="AA221" s="30">
        <v>0.375</v>
      </c>
      <c r="AB221" s="30">
        <v>0.5</v>
      </c>
      <c r="AC221" s="30">
        <v>0.125</v>
      </c>
      <c r="AD221" s="30">
        <v>0</v>
      </c>
      <c r="AE221" s="27">
        <v>1.54</v>
      </c>
      <c r="AF221" s="27">
        <v>3.44</v>
      </c>
      <c r="AG221" s="27">
        <v>1.9</v>
      </c>
      <c r="AH221" s="27">
        <v>2.8066666666666671</v>
      </c>
    </row>
    <row r="222" spans="1:34" x14ac:dyDescent="0.3">
      <c r="A222" s="2" t="s">
        <v>0</v>
      </c>
      <c r="B222" s="15" t="s">
        <v>709</v>
      </c>
      <c r="E222" s="2">
        <v>3.3</v>
      </c>
      <c r="F222" s="11" t="s">
        <v>547</v>
      </c>
      <c r="G222" t="s">
        <v>630</v>
      </c>
      <c r="H222" s="2">
        <v>1</v>
      </c>
      <c r="I222">
        <v>2.642962962962963</v>
      </c>
      <c r="J222">
        <v>5.9587362692592576</v>
      </c>
      <c r="L222" s="27">
        <v>4</v>
      </c>
      <c r="Q222" s="27">
        <v>6.6040679999999998</v>
      </c>
      <c r="R222" s="27">
        <v>7.9389519999999996</v>
      </c>
      <c r="S222" s="27">
        <v>33.703336</v>
      </c>
      <c r="T222">
        <v>34</v>
      </c>
      <c r="U222" s="27">
        <v>1767.0449718798691</v>
      </c>
      <c r="V222" s="27">
        <v>7.6964651247849417E-2</v>
      </c>
      <c r="W222" s="30">
        <v>1.62962962962963</v>
      </c>
      <c r="X222" s="30">
        <v>2.518518518518519</v>
      </c>
      <c r="Y222" s="30">
        <v>0.88888888888888884</v>
      </c>
      <c r="Z222" s="30">
        <v>0</v>
      </c>
      <c r="AA222" s="30">
        <v>0.32352941176470579</v>
      </c>
      <c r="AB222" s="30">
        <v>0.5</v>
      </c>
      <c r="AC222" s="30">
        <v>0.1764705882352941</v>
      </c>
      <c r="AD222" s="30">
        <v>0</v>
      </c>
      <c r="AE222" s="27">
        <v>0.82</v>
      </c>
      <c r="AF222" s="27">
        <v>3.44</v>
      </c>
      <c r="AG222" s="27">
        <v>2.62</v>
      </c>
      <c r="AH222" s="27">
        <v>2.642962962962963</v>
      </c>
    </row>
    <row r="223" spans="1:34" x14ac:dyDescent="0.3">
      <c r="A223" s="2" t="s">
        <v>186</v>
      </c>
      <c r="B223" s="15" t="s">
        <v>823</v>
      </c>
      <c r="E223" s="2">
        <v>3.5</v>
      </c>
      <c r="F223" s="11">
        <v>-1</v>
      </c>
      <c r="G223">
        <v>-1</v>
      </c>
      <c r="H223" s="2">
        <v>1</v>
      </c>
      <c r="I223">
        <v>2.59375</v>
      </c>
      <c r="J223">
        <v>5.9363868768750008</v>
      </c>
      <c r="L223" s="27">
        <v>0</v>
      </c>
      <c r="Q223" s="27">
        <v>0</v>
      </c>
      <c r="R223" s="27"/>
      <c r="S223" s="27"/>
      <c r="T223">
        <v>20</v>
      </c>
      <c r="U223" s="27">
        <v>0</v>
      </c>
      <c r="V223" s="27"/>
      <c r="W223" s="30">
        <v>1.9375</v>
      </c>
      <c r="X223" s="30">
        <v>2.5</v>
      </c>
      <c r="Y223" s="30">
        <v>0.5625</v>
      </c>
      <c r="Z223" s="30">
        <v>2.625</v>
      </c>
      <c r="AA223" s="30">
        <v>0.25409836065573771</v>
      </c>
      <c r="AB223" s="30">
        <v>0.32786885245901642</v>
      </c>
      <c r="AC223" s="30">
        <v>7.3770491803278687E-2</v>
      </c>
      <c r="AD223" s="30">
        <v>0.34426229508196721</v>
      </c>
      <c r="AE223" s="27">
        <v>0.82</v>
      </c>
      <c r="AF223" s="27">
        <v>3.44</v>
      </c>
      <c r="AG223" s="27">
        <v>2.62</v>
      </c>
      <c r="AH223" s="27">
        <v>2.59375</v>
      </c>
    </row>
    <row r="224" spans="1:34" x14ac:dyDescent="0.3">
      <c r="A224" s="2" t="s">
        <v>187</v>
      </c>
      <c r="B224" s="15" t="s">
        <v>753</v>
      </c>
      <c r="E224" s="2">
        <v>4.55</v>
      </c>
      <c r="F224" s="11" t="s">
        <v>580</v>
      </c>
      <c r="G224" t="s">
        <v>657</v>
      </c>
      <c r="H224" s="2">
        <v>1</v>
      </c>
      <c r="I224">
        <v>2.6345454545454552</v>
      </c>
      <c r="J224">
        <v>6.036062318181818</v>
      </c>
      <c r="L224" s="27">
        <v>2</v>
      </c>
      <c r="M224" s="2">
        <v>3.9369999999999998</v>
      </c>
      <c r="N224" s="2">
        <v>27.198</v>
      </c>
      <c r="O224" s="2">
        <v>5.6920000000000002</v>
      </c>
      <c r="Q224" s="27">
        <v>13.81974189</v>
      </c>
      <c r="R224" s="27">
        <v>13.81974189</v>
      </c>
      <c r="S224" s="27">
        <v>5.7110870199999999</v>
      </c>
      <c r="T224">
        <v>14</v>
      </c>
      <c r="U224" s="27">
        <v>309.44138863753989</v>
      </c>
      <c r="V224" s="27">
        <v>9.0485633235046756E-2</v>
      </c>
      <c r="W224" s="30">
        <v>2</v>
      </c>
      <c r="X224" s="30">
        <v>2.545454545454545</v>
      </c>
      <c r="Y224" s="30">
        <v>0.54545454545454541</v>
      </c>
      <c r="Z224" s="30">
        <v>2.545454545454545</v>
      </c>
      <c r="AA224" s="30">
        <v>0.26190476190476192</v>
      </c>
      <c r="AB224" s="30">
        <v>0.33333333333333331</v>
      </c>
      <c r="AC224" s="30">
        <v>7.1428571428571425E-2</v>
      </c>
      <c r="AD224" s="30">
        <v>0.33333333333333331</v>
      </c>
      <c r="AE224" s="27">
        <v>0.95</v>
      </c>
      <c r="AF224" s="27">
        <v>3.44</v>
      </c>
      <c r="AG224" s="27">
        <v>2.4900000000000002</v>
      </c>
      <c r="AH224" s="27">
        <v>2.6345454545454539</v>
      </c>
    </row>
    <row r="225" spans="1:34" x14ac:dyDescent="0.3">
      <c r="A225" s="2" t="s">
        <v>188</v>
      </c>
      <c r="B225" s="19" t="s">
        <v>956</v>
      </c>
      <c r="E225" s="2">
        <v>4.43</v>
      </c>
      <c r="F225" s="11">
        <v>-1</v>
      </c>
      <c r="G225">
        <v>-1</v>
      </c>
      <c r="H225" s="2">
        <v>1</v>
      </c>
      <c r="I225">
        <v>2.7484999999999999</v>
      </c>
      <c r="J225">
        <v>6.2455429149999997</v>
      </c>
      <c r="L225" s="27">
        <v>0</v>
      </c>
      <c r="Q225" s="27">
        <v>0</v>
      </c>
      <c r="R225" s="27"/>
      <c r="S225" s="27"/>
      <c r="T225">
        <v>14</v>
      </c>
      <c r="U225" s="27">
        <v>0</v>
      </c>
      <c r="V225" s="27"/>
      <c r="W225" s="30">
        <v>1.9950000000000001</v>
      </c>
      <c r="X225" s="30">
        <v>2.8</v>
      </c>
      <c r="Y225" s="30">
        <v>0.30499999999999999</v>
      </c>
      <c r="Z225" s="30">
        <v>1.33</v>
      </c>
      <c r="AA225" s="30">
        <v>0.31026438569206838</v>
      </c>
      <c r="AB225" s="30">
        <v>0.43545878693623641</v>
      </c>
      <c r="AC225" s="30">
        <v>4.7433903576982892E-2</v>
      </c>
      <c r="AD225" s="30">
        <v>0.20684292379471231</v>
      </c>
      <c r="AE225" s="27">
        <v>0.95</v>
      </c>
      <c r="AF225" s="27">
        <v>3.44</v>
      </c>
      <c r="AG225" s="27">
        <v>2.4900000000000002</v>
      </c>
      <c r="AH225" s="27">
        <v>2.7484999999999991</v>
      </c>
    </row>
    <row r="226" spans="1:34" x14ac:dyDescent="0.3">
      <c r="A226" s="2" t="s">
        <v>894</v>
      </c>
      <c r="B226" s="19" t="s">
        <v>957</v>
      </c>
      <c r="E226" s="2">
        <v>4.34</v>
      </c>
      <c r="F226" s="11">
        <v>-1</v>
      </c>
      <c r="G226">
        <v>-1</v>
      </c>
      <c r="H226" s="2">
        <v>1</v>
      </c>
      <c r="I226">
        <v>2.7490000000000001</v>
      </c>
      <c r="J226">
        <v>6.2450518300000004</v>
      </c>
      <c r="L226" s="27">
        <v>0</v>
      </c>
      <c r="Q226" s="27">
        <v>0</v>
      </c>
      <c r="R226" s="27"/>
      <c r="S226" s="27"/>
      <c r="T226">
        <v>14</v>
      </c>
      <c r="U226" s="27">
        <v>0</v>
      </c>
      <c r="V226" s="27"/>
      <c r="W226" s="30">
        <v>1.99</v>
      </c>
      <c r="X226" s="30">
        <v>2.8</v>
      </c>
      <c r="Y226" s="30">
        <v>0.31</v>
      </c>
      <c r="Z226" s="30">
        <v>1.26</v>
      </c>
      <c r="AA226" s="30">
        <v>0.31289308176100628</v>
      </c>
      <c r="AB226" s="30">
        <v>0.44025157232704398</v>
      </c>
      <c r="AC226" s="30">
        <v>4.874213836477987E-2</v>
      </c>
      <c r="AD226" s="30">
        <v>0.1981132075471698</v>
      </c>
      <c r="AE226" s="27">
        <v>0.95</v>
      </c>
      <c r="AF226" s="27">
        <v>3.44</v>
      </c>
      <c r="AG226" s="27">
        <v>2.4900000000000002</v>
      </c>
      <c r="AH226" s="27">
        <v>2.7490000000000001</v>
      </c>
    </row>
    <row r="227" spans="1:34" x14ac:dyDescent="0.3">
      <c r="A227" s="2" t="s">
        <v>189</v>
      </c>
      <c r="B227" s="19" t="s">
        <v>958</v>
      </c>
      <c r="E227" s="2">
        <v>4.2699999999999996</v>
      </c>
      <c r="F227" s="11">
        <v>-1</v>
      </c>
      <c r="G227">
        <v>-1</v>
      </c>
      <c r="H227" s="2">
        <v>1</v>
      </c>
      <c r="I227">
        <v>2.7494999999999998</v>
      </c>
      <c r="J227">
        <v>6.2445607449999994</v>
      </c>
      <c r="L227" s="27">
        <v>0</v>
      </c>
      <c r="Q227" s="27">
        <v>0</v>
      </c>
      <c r="R227" s="27"/>
      <c r="S227" s="27"/>
      <c r="T227">
        <v>14</v>
      </c>
      <c r="U227" s="27">
        <v>0</v>
      </c>
      <c r="V227" s="27"/>
      <c r="W227" s="30">
        <v>1.9850000000000001</v>
      </c>
      <c r="X227" s="30">
        <v>2.8</v>
      </c>
      <c r="Y227" s="30">
        <v>0.315</v>
      </c>
      <c r="Z227" s="30">
        <v>1.19</v>
      </c>
      <c r="AA227" s="30">
        <v>0.31558028616852152</v>
      </c>
      <c r="AB227" s="30">
        <v>0.4451510333863275</v>
      </c>
      <c r="AC227" s="30">
        <v>5.0079491255961853E-2</v>
      </c>
      <c r="AD227" s="30">
        <v>0.1891891891891892</v>
      </c>
      <c r="AE227" s="27">
        <v>0.95</v>
      </c>
      <c r="AF227" s="27">
        <v>3.44</v>
      </c>
      <c r="AG227" s="27">
        <v>2.4900000000000002</v>
      </c>
      <c r="AH227" s="27">
        <v>2.7494999999999989</v>
      </c>
    </row>
    <row r="228" spans="1:34" x14ac:dyDescent="0.3">
      <c r="A228" s="2" t="s">
        <v>190</v>
      </c>
      <c r="B228" s="19" t="s">
        <v>959</v>
      </c>
      <c r="E228" s="2">
        <v>4.13</v>
      </c>
      <c r="F228" s="11">
        <v>-1</v>
      </c>
      <c r="G228">
        <v>-1</v>
      </c>
      <c r="H228" s="2">
        <v>1</v>
      </c>
      <c r="I228">
        <v>2.7505000000000002</v>
      </c>
      <c r="J228">
        <v>6.2435785749999999</v>
      </c>
      <c r="L228" s="27">
        <v>0</v>
      </c>
      <c r="Q228" s="27">
        <v>0</v>
      </c>
      <c r="R228" s="27"/>
      <c r="S228" s="27"/>
      <c r="T228">
        <v>14</v>
      </c>
      <c r="U228" s="27">
        <v>0</v>
      </c>
      <c r="V228" s="27"/>
      <c r="W228" s="30">
        <v>1.9750000000000001</v>
      </c>
      <c r="X228" s="30">
        <v>2.8</v>
      </c>
      <c r="Y228" s="30">
        <v>0.32500000000000001</v>
      </c>
      <c r="Z228" s="30">
        <v>1.05</v>
      </c>
      <c r="AA228" s="30">
        <v>0.32113821138211379</v>
      </c>
      <c r="AB228" s="30">
        <v>0.45528455284552838</v>
      </c>
      <c r="AC228" s="30">
        <v>5.2845528455284549E-2</v>
      </c>
      <c r="AD228" s="30">
        <v>0.17073170731707321</v>
      </c>
      <c r="AE228" s="27">
        <v>0.95</v>
      </c>
      <c r="AF228" s="27">
        <v>3.44</v>
      </c>
      <c r="AG228" s="27">
        <v>2.4900000000000002</v>
      </c>
      <c r="AH228" s="27">
        <v>2.7505000000000002</v>
      </c>
    </row>
    <row r="229" spans="1:34" x14ac:dyDescent="0.3">
      <c r="A229" s="2" t="s">
        <v>191</v>
      </c>
      <c r="B229" s="19" t="s">
        <v>960</v>
      </c>
      <c r="E229" s="2">
        <v>4.07</v>
      </c>
      <c r="F229" s="11">
        <v>-1</v>
      </c>
      <c r="G229">
        <v>-1</v>
      </c>
      <c r="H229" s="2">
        <v>1</v>
      </c>
      <c r="I229">
        <v>2.7515000000000001</v>
      </c>
      <c r="J229">
        <v>6.2425964049999996</v>
      </c>
      <c r="L229" s="27">
        <v>0</v>
      </c>
      <c r="Q229" s="27">
        <v>0</v>
      </c>
      <c r="R229" s="27"/>
      <c r="S229" s="27"/>
      <c r="T229">
        <v>14</v>
      </c>
      <c r="U229" s="27">
        <v>0</v>
      </c>
      <c r="V229" s="27"/>
      <c r="W229" s="30">
        <v>1.9650000000000001</v>
      </c>
      <c r="X229" s="30">
        <v>2.8</v>
      </c>
      <c r="Y229" s="30">
        <v>0.33500000000000002</v>
      </c>
      <c r="Z229" s="30">
        <v>0.90999999999999992</v>
      </c>
      <c r="AA229" s="30">
        <v>0.32695507487520797</v>
      </c>
      <c r="AB229" s="30">
        <v>0.46589018302828622</v>
      </c>
      <c r="AC229" s="30">
        <v>5.5740432612312818E-2</v>
      </c>
      <c r="AD229" s="30">
        <v>0.15141430948419299</v>
      </c>
      <c r="AE229" s="27">
        <v>0.95</v>
      </c>
      <c r="AF229" s="27">
        <v>3.44</v>
      </c>
      <c r="AG229" s="27">
        <v>2.4900000000000002</v>
      </c>
      <c r="AH229" s="27">
        <v>2.7515000000000001</v>
      </c>
    </row>
    <row r="230" spans="1:34" x14ac:dyDescent="0.3">
      <c r="A230" s="2" t="s">
        <v>192</v>
      </c>
      <c r="B230" s="19" t="s">
        <v>961</v>
      </c>
      <c r="E230" s="2">
        <v>4.03</v>
      </c>
      <c r="F230" s="11">
        <v>-1</v>
      </c>
      <c r="G230">
        <v>-1</v>
      </c>
      <c r="H230" s="2">
        <v>1</v>
      </c>
      <c r="I230">
        <v>2.7530000000000001</v>
      </c>
      <c r="J230">
        <v>6.24112315</v>
      </c>
      <c r="L230" s="27">
        <v>0</v>
      </c>
      <c r="Q230" s="27">
        <v>0</v>
      </c>
      <c r="R230" s="27"/>
      <c r="S230" s="27"/>
      <c r="T230">
        <v>14</v>
      </c>
      <c r="U230" s="27">
        <v>0</v>
      </c>
      <c r="V230" s="27"/>
      <c r="W230" s="30">
        <v>1.95</v>
      </c>
      <c r="X230" s="30">
        <v>2.8</v>
      </c>
      <c r="Y230" s="30">
        <v>0.35</v>
      </c>
      <c r="Z230" s="30">
        <v>0.7</v>
      </c>
      <c r="AA230" s="30">
        <v>0.33620689655172409</v>
      </c>
      <c r="AB230" s="30">
        <v>0.48275862068965508</v>
      </c>
      <c r="AC230" s="30">
        <v>6.0344827586206892E-2</v>
      </c>
      <c r="AD230" s="30">
        <v>0.1206896551724138</v>
      </c>
      <c r="AE230" s="27">
        <v>0.95</v>
      </c>
      <c r="AF230" s="27">
        <v>3.44</v>
      </c>
      <c r="AG230" s="27">
        <v>2.4900000000000002</v>
      </c>
      <c r="AH230" s="27">
        <v>2.7530000000000001</v>
      </c>
    </row>
    <row r="231" spans="1:34" x14ac:dyDescent="0.3">
      <c r="A231" s="2" t="s">
        <v>193</v>
      </c>
      <c r="B231" s="19" t="s">
        <v>962</v>
      </c>
      <c r="E231" s="2">
        <v>3.96</v>
      </c>
      <c r="F231" s="11">
        <v>-1</v>
      </c>
      <c r="G231">
        <v>-1</v>
      </c>
      <c r="H231" s="2">
        <v>1</v>
      </c>
      <c r="I231">
        <v>2.7559999999999998</v>
      </c>
      <c r="J231">
        <v>6.2381766400000007</v>
      </c>
      <c r="L231" s="27">
        <v>0</v>
      </c>
      <c r="Q231" s="27">
        <v>0</v>
      </c>
      <c r="R231" s="27"/>
      <c r="S231" s="27"/>
      <c r="T231">
        <v>14</v>
      </c>
      <c r="U231" s="27">
        <v>0</v>
      </c>
      <c r="V231" s="27"/>
      <c r="W231" s="30">
        <v>1.92</v>
      </c>
      <c r="X231" s="30">
        <v>2.8</v>
      </c>
      <c r="Y231" s="30">
        <v>0.38</v>
      </c>
      <c r="Z231" s="30">
        <v>0.28000000000000003</v>
      </c>
      <c r="AA231" s="30">
        <v>0.35687732342007428</v>
      </c>
      <c r="AB231" s="30">
        <v>0.5204460966542751</v>
      </c>
      <c r="AC231" s="30">
        <v>7.0631970260223054E-2</v>
      </c>
      <c r="AD231" s="30">
        <v>5.2044609665427517E-2</v>
      </c>
      <c r="AE231" s="27">
        <v>0.95</v>
      </c>
      <c r="AF231" s="27">
        <v>3.44</v>
      </c>
      <c r="AG231" s="27">
        <v>2.4900000000000002</v>
      </c>
      <c r="AH231" s="27">
        <v>2.7559999999999998</v>
      </c>
    </row>
    <row r="232" spans="1:34" x14ac:dyDescent="0.3">
      <c r="A232" s="2" t="s">
        <v>49</v>
      </c>
      <c r="B232" s="15" t="s">
        <v>749</v>
      </c>
      <c r="E232" s="2">
        <v>3.92</v>
      </c>
      <c r="F232" s="11" t="s">
        <v>577</v>
      </c>
      <c r="G232" t="s">
        <v>655</v>
      </c>
      <c r="H232" s="2">
        <v>1</v>
      </c>
      <c r="I232">
        <v>2.6527272727272728</v>
      </c>
      <c r="J232">
        <v>6.0182046818181814</v>
      </c>
      <c r="L232" s="27">
        <v>8</v>
      </c>
      <c r="M232" s="2">
        <v>3.9329999999999998</v>
      </c>
      <c r="N232" s="2">
        <v>26.725999999999999</v>
      </c>
      <c r="O232" s="2">
        <v>5.8630000000000004</v>
      </c>
      <c r="P232" s="2" t="s">
        <v>1124</v>
      </c>
      <c r="Q232" s="27">
        <v>5.8017180100000001</v>
      </c>
      <c r="R232" s="27">
        <v>7.9756520899999996</v>
      </c>
      <c r="S232" s="27">
        <v>27.352093400000001</v>
      </c>
      <c r="T232">
        <v>14</v>
      </c>
      <c r="U232" s="27">
        <v>1265.6493143942739</v>
      </c>
      <c r="V232" s="27">
        <v>8.8492127105210025E-2</v>
      </c>
      <c r="W232" s="30">
        <v>1.8181818181818179</v>
      </c>
      <c r="X232" s="30">
        <v>2.545454545454545</v>
      </c>
      <c r="Y232" s="30">
        <v>0.72727272727272729</v>
      </c>
      <c r="Z232" s="30">
        <v>0</v>
      </c>
      <c r="AA232" s="30">
        <v>0.35714285714285721</v>
      </c>
      <c r="AB232" s="30">
        <v>0.5</v>
      </c>
      <c r="AC232" s="30">
        <v>0.1428571428571429</v>
      </c>
      <c r="AD232" s="30">
        <v>0</v>
      </c>
      <c r="AE232" s="27">
        <v>0.95</v>
      </c>
      <c r="AF232" s="27">
        <v>3.44</v>
      </c>
      <c r="AG232" s="27">
        <v>2.4900000000000002</v>
      </c>
      <c r="AH232" s="27">
        <v>2.6527272727272719</v>
      </c>
    </row>
    <row r="233" spans="1:34" x14ac:dyDescent="0.3">
      <c r="A233" s="2" t="s">
        <v>46</v>
      </c>
      <c r="B233" s="15" t="s">
        <v>746</v>
      </c>
      <c r="E233" s="2">
        <v>3.82</v>
      </c>
      <c r="F233" s="11" t="s">
        <v>575</v>
      </c>
      <c r="G233" t="s">
        <v>653</v>
      </c>
      <c r="I233">
        <v>2.669090909090909</v>
      </c>
      <c r="J233">
        <v>5.9831974772727277</v>
      </c>
      <c r="L233" s="27">
        <v>2</v>
      </c>
      <c r="M233" s="2">
        <v>13.01</v>
      </c>
      <c r="N233" s="2">
        <v>5.5439999999999996</v>
      </c>
      <c r="O233" s="2">
        <v>7.81</v>
      </c>
      <c r="P233" s="2" t="s">
        <v>1124</v>
      </c>
      <c r="Q233" s="27">
        <v>7.41544296</v>
      </c>
      <c r="R233" s="27">
        <v>7.4154429599999991</v>
      </c>
      <c r="S233" s="27">
        <v>7.41544296</v>
      </c>
      <c r="T233">
        <v>14</v>
      </c>
      <c r="U233" s="27">
        <v>288.33429290182369</v>
      </c>
      <c r="V233" s="27">
        <v>9.7109503410799117E-2</v>
      </c>
      <c r="W233" s="30">
        <v>2</v>
      </c>
      <c r="X233" s="30">
        <v>2.545454545454545</v>
      </c>
      <c r="Y233" s="30">
        <v>0.54545454545454541</v>
      </c>
      <c r="Z233" s="30">
        <v>0</v>
      </c>
      <c r="AA233" s="30">
        <v>0.39285714285714279</v>
      </c>
      <c r="AB233" s="30">
        <v>0.5</v>
      </c>
      <c r="AC233" s="30">
        <v>0.1071428571428571</v>
      </c>
      <c r="AD233" s="30">
        <v>0</v>
      </c>
      <c r="AE233" s="27">
        <v>1.1000000000000001</v>
      </c>
      <c r="AF233" s="27">
        <v>3.44</v>
      </c>
      <c r="AG233" s="27">
        <v>2.34</v>
      </c>
      <c r="AH233" s="27">
        <v>2.669090909090909</v>
      </c>
    </row>
    <row r="234" spans="1:34" x14ac:dyDescent="0.3">
      <c r="A234" s="2" t="s">
        <v>195</v>
      </c>
      <c r="B234" s="15" t="s">
        <v>824</v>
      </c>
      <c r="E234" s="2">
        <v>3.68</v>
      </c>
      <c r="F234" s="11">
        <v>-1</v>
      </c>
      <c r="G234">
        <v>-1</v>
      </c>
      <c r="I234">
        <v>2.6727272727272728</v>
      </c>
      <c r="J234">
        <v>5.9599268909090908</v>
      </c>
      <c r="L234" s="27">
        <v>0</v>
      </c>
      <c r="M234" s="2">
        <v>13.02</v>
      </c>
      <c r="N234" s="2">
        <v>5.5119999999999996</v>
      </c>
      <c r="O234" s="2">
        <v>7.7450000000000001</v>
      </c>
      <c r="P234" s="2" t="s">
        <v>1124</v>
      </c>
      <c r="Q234" s="27">
        <v>0</v>
      </c>
      <c r="R234" s="27"/>
      <c r="S234" s="27"/>
      <c r="T234">
        <v>14</v>
      </c>
      <c r="U234" s="27">
        <v>0</v>
      </c>
      <c r="V234" s="27"/>
      <c r="W234" s="30">
        <v>2</v>
      </c>
      <c r="X234" s="30">
        <v>2.545454545454545</v>
      </c>
      <c r="Y234" s="30">
        <v>0.45454545454545447</v>
      </c>
      <c r="Z234" s="30">
        <v>0.36363636363636359</v>
      </c>
      <c r="AA234" s="30">
        <v>0.3728813559322034</v>
      </c>
      <c r="AB234" s="30">
        <v>0.47457627118644069</v>
      </c>
      <c r="AC234" s="30">
        <v>8.4745762711864403E-2</v>
      </c>
      <c r="AD234" s="30">
        <v>6.7796610169491525E-2</v>
      </c>
      <c r="AE234" s="27">
        <v>1.1000000000000001</v>
      </c>
      <c r="AF234" s="27">
        <v>3.44</v>
      </c>
      <c r="AG234" s="27">
        <v>2.34</v>
      </c>
      <c r="AH234" s="27">
        <v>2.672727272727272</v>
      </c>
    </row>
    <row r="235" spans="1:34" x14ac:dyDescent="0.3">
      <c r="A235" s="2" t="s">
        <v>196</v>
      </c>
      <c r="B235" s="15" t="s">
        <v>825</v>
      </c>
      <c r="E235" s="2">
        <v>3.65</v>
      </c>
      <c r="F235" s="11" t="s">
        <v>606</v>
      </c>
      <c r="G235" t="s">
        <v>681</v>
      </c>
      <c r="I235">
        <v>2.6763636363636358</v>
      </c>
      <c r="J235">
        <v>5.9366563045454548</v>
      </c>
      <c r="L235" s="27">
        <v>2</v>
      </c>
      <c r="M235" s="2">
        <v>13.02</v>
      </c>
      <c r="N235" s="2">
        <v>5.48</v>
      </c>
      <c r="O235" s="2">
        <v>7.68</v>
      </c>
      <c r="P235" s="2" t="s">
        <v>1124</v>
      </c>
      <c r="Q235" s="27">
        <v>7.2854997800000012</v>
      </c>
      <c r="R235" s="27">
        <v>7.2855000099999998</v>
      </c>
      <c r="S235" s="27">
        <v>7.28550129</v>
      </c>
      <c r="T235">
        <v>14</v>
      </c>
      <c r="U235" s="27">
        <v>273.44070809730869</v>
      </c>
      <c r="V235" s="27">
        <v>0.1023987986091511</v>
      </c>
      <c r="W235" s="30">
        <v>2</v>
      </c>
      <c r="X235" s="30">
        <v>2.545454545454545</v>
      </c>
      <c r="Y235" s="30">
        <v>0.36363636363636359</v>
      </c>
      <c r="Z235" s="30">
        <v>0.72727272727272729</v>
      </c>
      <c r="AA235" s="30">
        <v>0.35483870967741932</v>
      </c>
      <c r="AB235" s="30">
        <v>0.45161290322580638</v>
      </c>
      <c r="AC235" s="30">
        <v>6.4516129032258063E-2</v>
      </c>
      <c r="AD235" s="30">
        <v>0.1290322580645161</v>
      </c>
      <c r="AE235" s="27">
        <v>1.1399999999999999</v>
      </c>
      <c r="AF235" s="27">
        <v>3.44</v>
      </c>
      <c r="AG235" s="27">
        <v>2.2999999999999998</v>
      </c>
      <c r="AH235" s="27">
        <v>2.6763636363636358</v>
      </c>
    </row>
    <row r="236" spans="1:34" x14ac:dyDescent="0.3">
      <c r="A236" s="2" t="s">
        <v>197</v>
      </c>
      <c r="B236" s="15" t="s">
        <v>826</v>
      </c>
      <c r="E236" s="2">
        <v>2.99</v>
      </c>
      <c r="F236" s="11" t="s">
        <v>607</v>
      </c>
      <c r="G236">
        <v>-1</v>
      </c>
      <c r="I236">
        <v>2.6745454545454548</v>
      </c>
      <c r="J236">
        <v>5.9327418772727274</v>
      </c>
      <c r="L236" s="27">
        <v>4</v>
      </c>
      <c r="M236" s="2">
        <v>12.996</v>
      </c>
      <c r="N236" s="2">
        <v>5.4850000000000003</v>
      </c>
      <c r="O236" s="2">
        <v>7.7039999999999997</v>
      </c>
      <c r="P236" s="2" t="s">
        <v>1124</v>
      </c>
      <c r="Q236" s="27">
        <v>5.5191434299999997</v>
      </c>
      <c r="R236" s="27">
        <v>7.7203982699999987</v>
      </c>
      <c r="S236" s="27">
        <v>13.117043880000001</v>
      </c>
      <c r="T236">
        <v>14</v>
      </c>
      <c r="U236" s="27">
        <v>552.74712386171507</v>
      </c>
      <c r="V236" s="27">
        <v>0.1013121508598025</v>
      </c>
      <c r="W236" s="30">
        <v>2</v>
      </c>
      <c r="X236" s="30">
        <v>2.545454545454545</v>
      </c>
      <c r="Y236" s="30">
        <v>0.36363636363636359</v>
      </c>
      <c r="Z236" s="30">
        <v>0.54545454545454541</v>
      </c>
      <c r="AA236" s="30">
        <v>0.3666666666666667</v>
      </c>
      <c r="AB236" s="30">
        <v>0.46666666666666667</v>
      </c>
      <c r="AC236" s="30">
        <v>6.666666666666668E-2</v>
      </c>
      <c r="AD236" s="30">
        <v>0.1</v>
      </c>
      <c r="AE236" s="27">
        <v>1.1299999999999999</v>
      </c>
      <c r="AF236" s="27">
        <v>3.44</v>
      </c>
      <c r="AG236" s="27">
        <v>2.31</v>
      </c>
      <c r="AH236" s="27">
        <v>2.6745454545454539</v>
      </c>
    </row>
    <row r="237" spans="1:34" x14ac:dyDescent="0.3">
      <c r="A237" s="2" t="s">
        <v>198</v>
      </c>
      <c r="B237" s="15" t="s">
        <v>827</v>
      </c>
      <c r="E237" s="2">
        <v>2.98</v>
      </c>
      <c r="F237" s="11">
        <v>-1</v>
      </c>
      <c r="G237">
        <v>-1</v>
      </c>
      <c r="I237">
        <v>2.6718181818181819</v>
      </c>
      <c r="J237">
        <v>5.9579696772727271</v>
      </c>
      <c r="L237" s="27">
        <v>0</v>
      </c>
      <c r="M237" s="2">
        <v>13.003</v>
      </c>
      <c r="N237" s="2">
        <v>5.5149999999999997</v>
      </c>
      <c r="O237" s="2">
        <v>7.7569999999999997</v>
      </c>
      <c r="P237" s="2" t="s">
        <v>1124</v>
      </c>
      <c r="Q237" s="27">
        <v>0</v>
      </c>
      <c r="R237" s="27"/>
      <c r="S237" s="27"/>
      <c r="T237">
        <v>14</v>
      </c>
      <c r="U237" s="27">
        <v>0</v>
      </c>
      <c r="V237" s="27"/>
      <c r="W237" s="30">
        <v>2</v>
      </c>
      <c r="X237" s="30">
        <v>2.545454545454545</v>
      </c>
      <c r="Y237" s="30">
        <v>0.45454545454545447</v>
      </c>
      <c r="Z237" s="30">
        <v>0.27272727272727271</v>
      </c>
      <c r="AA237" s="30">
        <v>0.37931034482758619</v>
      </c>
      <c r="AB237" s="30">
        <v>0.48275862068965519</v>
      </c>
      <c r="AC237" s="30">
        <v>8.6206896551724144E-2</v>
      </c>
      <c r="AD237" s="30">
        <v>5.1724137931034482E-2</v>
      </c>
      <c r="AE237" s="27">
        <v>1.1000000000000001</v>
      </c>
      <c r="AF237" s="27">
        <v>3.44</v>
      </c>
      <c r="AG237" s="27">
        <v>2.34</v>
      </c>
      <c r="AH237" s="27">
        <v>2.6718181818181819</v>
      </c>
    </row>
    <row r="238" spans="1:34" x14ac:dyDescent="0.3">
      <c r="A238" s="2" t="s">
        <v>44</v>
      </c>
      <c r="B238" s="15" t="s">
        <v>744</v>
      </c>
      <c r="E238" s="2">
        <v>2.1</v>
      </c>
      <c r="F238" s="11" t="s">
        <v>573</v>
      </c>
      <c r="G238">
        <v>-1</v>
      </c>
      <c r="I238">
        <v>2.521176470588236</v>
      </c>
      <c r="J238">
        <v>5.6898745917647062</v>
      </c>
      <c r="L238" s="27">
        <v>1</v>
      </c>
      <c r="M238" s="2">
        <v>3.871</v>
      </c>
      <c r="N238" s="2">
        <v>3.871</v>
      </c>
      <c r="O238" s="2">
        <v>29.783999999999999</v>
      </c>
      <c r="P238" s="2" t="s">
        <v>450</v>
      </c>
      <c r="Q238" s="27">
        <v>15.28115725</v>
      </c>
      <c r="R238" s="27">
        <v>15.28115725</v>
      </c>
      <c r="S238" s="27">
        <v>15.28115725</v>
      </c>
      <c r="T238">
        <v>20</v>
      </c>
      <c r="U238" s="27">
        <v>229.90248606119221</v>
      </c>
      <c r="V238" s="27">
        <v>8.6993404650164072E-2</v>
      </c>
      <c r="W238" s="30">
        <v>1.882352941176471</v>
      </c>
      <c r="X238" s="30">
        <v>2.3529411764705879</v>
      </c>
      <c r="Y238" s="30">
        <v>0.47058823529411759</v>
      </c>
      <c r="Z238" s="30">
        <v>0</v>
      </c>
      <c r="AA238" s="30">
        <v>0.4</v>
      </c>
      <c r="AB238" s="30">
        <v>0.5</v>
      </c>
      <c r="AC238" s="30">
        <v>9.9999999999999992E-2</v>
      </c>
      <c r="AD238" s="30">
        <v>0</v>
      </c>
      <c r="AE238" s="27">
        <v>0.82</v>
      </c>
      <c r="AF238" s="27">
        <v>3.44</v>
      </c>
      <c r="AG238" s="27">
        <v>2.62</v>
      </c>
      <c r="AH238" s="27">
        <v>2.5211764705882351</v>
      </c>
    </row>
    <row r="239" spans="1:34" x14ac:dyDescent="0.3">
      <c r="A239" s="2" t="s">
        <v>201</v>
      </c>
      <c r="B239" s="15" t="s">
        <v>895</v>
      </c>
      <c r="E239" s="2">
        <v>2</v>
      </c>
      <c r="F239" s="11">
        <v>-1</v>
      </c>
      <c r="G239">
        <v>-1</v>
      </c>
      <c r="I239">
        <v>2.6482352941176468</v>
      </c>
      <c r="J239">
        <v>5.9322299529411762</v>
      </c>
      <c r="L239" s="27">
        <v>0</v>
      </c>
      <c r="M239" s="2">
        <v>-1</v>
      </c>
      <c r="Q239" s="27">
        <v>0</v>
      </c>
      <c r="R239" s="27"/>
      <c r="S239" s="27"/>
      <c r="T239">
        <v>20</v>
      </c>
      <c r="U239" s="27">
        <v>0</v>
      </c>
      <c r="V239" s="27"/>
      <c r="W239" s="30">
        <v>1.882352941176471</v>
      </c>
      <c r="X239" s="30">
        <v>2.3529411764705879</v>
      </c>
      <c r="Y239" s="30">
        <v>1.6470588235294119</v>
      </c>
      <c r="Z239" s="30">
        <v>0</v>
      </c>
      <c r="AA239" s="30">
        <v>0.32</v>
      </c>
      <c r="AB239" s="30">
        <v>0.4</v>
      </c>
      <c r="AC239" s="30">
        <v>0.28000000000000003</v>
      </c>
      <c r="AD239" s="30">
        <v>0</v>
      </c>
      <c r="AE239" s="27">
        <v>1.1000000000000001</v>
      </c>
      <c r="AF239" s="27">
        <v>3.44</v>
      </c>
      <c r="AG239" s="27">
        <v>2.34</v>
      </c>
      <c r="AH239" s="27">
        <v>2.6482352941176468</v>
      </c>
    </row>
    <row r="240" spans="1:34" x14ac:dyDescent="0.3">
      <c r="A240" s="2" t="s">
        <v>202</v>
      </c>
      <c r="B240" s="15" t="s">
        <v>896</v>
      </c>
      <c r="E240" s="2">
        <v>2.2000000000000002</v>
      </c>
      <c r="F240" s="11">
        <v>-1</v>
      </c>
      <c r="G240">
        <v>-1</v>
      </c>
      <c r="I240">
        <v>2.7533629629629628</v>
      </c>
      <c r="J240">
        <v>6.1693161497481483</v>
      </c>
      <c r="L240" s="27">
        <v>0</v>
      </c>
      <c r="M240" s="2">
        <v>-1</v>
      </c>
      <c r="Q240" s="27">
        <v>0</v>
      </c>
      <c r="R240" s="27"/>
      <c r="S240" s="27"/>
      <c r="T240">
        <v>34</v>
      </c>
      <c r="U240" s="27">
        <v>0</v>
      </c>
      <c r="V240" s="27"/>
      <c r="W240" s="30">
        <v>1.62962962962963</v>
      </c>
      <c r="X240" s="30">
        <v>2.518518518518519</v>
      </c>
      <c r="Y240" s="30">
        <v>1.911111111111111</v>
      </c>
      <c r="Z240" s="30">
        <v>0</v>
      </c>
      <c r="AA240" s="30">
        <v>0.26894865525672368</v>
      </c>
      <c r="AB240" s="30">
        <v>0.41564792176039123</v>
      </c>
      <c r="AC240" s="30">
        <v>0.31540342298288498</v>
      </c>
      <c r="AD240" s="30">
        <v>0</v>
      </c>
      <c r="AE240" s="27">
        <v>0.82</v>
      </c>
      <c r="AF240" s="27">
        <v>3.44</v>
      </c>
      <c r="AG240" s="27">
        <v>2.62</v>
      </c>
      <c r="AH240" s="27">
        <v>2.7533629629629628</v>
      </c>
    </row>
    <row r="241" spans="1:34" x14ac:dyDescent="0.3">
      <c r="A241" s="2" t="s">
        <v>0</v>
      </c>
      <c r="B241" s="15" t="s">
        <v>709</v>
      </c>
      <c r="E241" s="2">
        <v>3.3</v>
      </c>
      <c r="F241" s="11" t="s">
        <v>547</v>
      </c>
      <c r="G241" t="s">
        <v>630</v>
      </c>
      <c r="I241">
        <v>2.642962962962963</v>
      </c>
      <c r="J241">
        <v>5.9587362692592576</v>
      </c>
      <c r="L241" s="27">
        <v>4</v>
      </c>
      <c r="M241" s="2">
        <v>-1</v>
      </c>
      <c r="Q241" s="27">
        <v>6.6040679999999998</v>
      </c>
      <c r="R241" s="27">
        <v>7.9389519999999996</v>
      </c>
      <c r="S241" s="27">
        <v>33.703336</v>
      </c>
      <c r="T241">
        <v>34</v>
      </c>
      <c r="U241" s="27">
        <v>1767.0449718798691</v>
      </c>
      <c r="V241" s="27">
        <v>7.6964651247849417E-2</v>
      </c>
      <c r="W241" s="30">
        <v>1.62962962962963</v>
      </c>
      <c r="X241" s="30">
        <v>2.518518518518519</v>
      </c>
      <c r="Y241" s="30">
        <v>0.88888888888888884</v>
      </c>
      <c r="Z241" s="30">
        <v>0</v>
      </c>
      <c r="AA241" s="30">
        <v>0.32352941176470579</v>
      </c>
      <c r="AB241" s="30">
        <v>0.5</v>
      </c>
      <c r="AC241" s="30">
        <v>0.1764705882352941</v>
      </c>
      <c r="AD241" s="30">
        <v>0</v>
      </c>
      <c r="AE241" s="27">
        <v>0.82</v>
      </c>
      <c r="AF241" s="27">
        <v>3.44</v>
      </c>
      <c r="AG241" s="27">
        <v>2.62</v>
      </c>
      <c r="AH241" s="27">
        <v>2.642962962962963</v>
      </c>
    </row>
    <row r="242" spans="1:34" x14ac:dyDescent="0.3">
      <c r="A242" s="2" t="s">
        <v>203</v>
      </c>
      <c r="B242" s="15" t="s">
        <v>897</v>
      </c>
      <c r="E242" s="2">
        <v>2.2999999999999998</v>
      </c>
      <c r="F242" s="11">
        <v>-1</v>
      </c>
      <c r="G242">
        <v>-1</v>
      </c>
      <c r="I242">
        <v>2.718363636363637</v>
      </c>
      <c r="J242">
        <v>6.1164196318636357</v>
      </c>
      <c r="L242" s="27">
        <v>0</v>
      </c>
      <c r="M242" s="2">
        <v>-1</v>
      </c>
      <c r="Q242" s="27">
        <v>0</v>
      </c>
      <c r="R242" s="27"/>
      <c r="S242" s="27"/>
      <c r="T242">
        <v>14</v>
      </c>
      <c r="U242" s="27">
        <v>0</v>
      </c>
      <c r="V242" s="27"/>
      <c r="W242" s="30">
        <v>1.7272727272727271</v>
      </c>
      <c r="X242" s="30">
        <v>2.545454545454545</v>
      </c>
      <c r="Y242" s="30">
        <v>1.4090909090909089</v>
      </c>
      <c r="Z242" s="30">
        <v>0</v>
      </c>
      <c r="AA242" s="30">
        <v>0.30399999999999999</v>
      </c>
      <c r="AB242" s="30">
        <v>0.44800000000000001</v>
      </c>
      <c r="AC242" s="30">
        <v>0.248</v>
      </c>
      <c r="AD242" s="30">
        <v>0</v>
      </c>
      <c r="AE242" s="27">
        <v>0.82</v>
      </c>
      <c r="AF242" s="27">
        <v>3.44</v>
      </c>
      <c r="AG242" s="27">
        <v>2.62</v>
      </c>
      <c r="AH242" s="27">
        <v>2.7183636363636361</v>
      </c>
    </row>
    <row r="243" spans="1:34" x14ac:dyDescent="0.3">
      <c r="A243" s="2" t="s">
        <v>1</v>
      </c>
      <c r="B243" s="15" t="s">
        <v>710</v>
      </c>
      <c r="E243" s="2">
        <v>3.2</v>
      </c>
      <c r="F243" s="11" t="s">
        <v>548</v>
      </c>
      <c r="G243" t="s">
        <v>631</v>
      </c>
      <c r="I243">
        <v>2.6545454545454539</v>
      </c>
      <c r="J243">
        <v>5.9946911436363637</v>
      </c>
      <c r="L243" s="27">
        <v>1</v>
      </c>
      <c r="M243" s="2">
        <v>-1</v>
      </c>
      <c r="Q243" s="27">
        <v>3.9327019999999999</v>
      </c>
      <c r="R243" s="27">
        <v>3.9458000000000002</v>
      </c>
      <c r="S243" s="27">
        <v>11.356398779999999</v>
      </c>
      <c r="T243">
        <v>14</v>
      </c>
      <c r="U243" s="27">
        <v>173.54502164551991</v>
      </c>
      <c r="V243" s="27">
        <v>8.0670709348241429E-2</v>
      </c>
      <c r="W243" s="30">
        <v>1.7272727272727271</v>
      </c>
      <c r="X243" s="30">
        <v>2.545454545454545</v>
      </c>
      <c r="Y243" s="30">
        <v>0.81818181818181823</v>
      </c>
      <c r="Z243" s="30">
        <v>0</v>
      </c>
      <c r="AA243" s="30">
        <v>0.3392857142857143</v>
      </c>
      <c r="AB243" s="30">
        <v>0.5</v>
      </c>
      <c r="AC243" s="30">
        <v>0.1607142857142857</v>
      </c>
      <c r="AD243" s="30">
        <v>0</v>
      </c>
      <c r="AE243" s="27">
        <v>0.82</v>
      </c>
      <c r="AF243" s="27">
        <v>3.44</v>
      </c>
      <c r="AG243" s="27">
        <v>2.62</v>
      </c>
      <c r="AH243" s="27">
        <v>2.6545454545454539</v>
      </c>
    </row>
    <row r="244" spans="1:34" x14ac:dyDescent="0.3">
      <c r="A244" s="2" t="s">
        <v>204</v>
      </c>
      <c r="B244" s="15" t="s">
        <v>898</v>
      </c>
      <c r="E244" s="2">
        <v>2.8</v>
      </c>
      <c r="F244" s="11">
        <v>-1</v>
      </c>
      <c r="G244">
        <v>-1</v>
      </c>
      <c r="I244">
        <v>2.6142500000000002</v>
      </c>
      <c r="J244">
        <v>5.9930639130937511</v>
      </c>
      <c r="L244" s="27">
        <v>0</v>
      </c>
      <c r="M244" s="2">
        <v>-1</v>
      </c>
      <c r="Q244" s="27">
        <v>0</v>
      </c>
      <c r="R244" s="27"/>
      <c r="S244" s="27"/>
      <c r="T244">
        <v>20</v>
      </c>
      <c r="U244" s="27">
        <v>0</v>
      </c>
      <c r="V244" s="27"/>
      <c r="W244" s="30">
        <v>1.9375</v>
      </c>
      <c r="X244" s="30">
        <v>2.5</v>
      </c>
      <c r="Y244" s="30">
        <v>0.625</v>
      </c>
      <c r="Z244" s="30">
        <v>2.625</v>
      </c>
      <c r="AA244" s="30">
        <v>0.25203252032520318</v>
      </c>
      <c r="AB244" s="30">
        <v>0.32520325203252032</v>
      </c>
      <c r="AC244" s="30">
        <v>8.1300813008130079E-2</v>
      </c>
      <c r="AD244" s="30">
        <v>0.34146341463414642</v>
      </c>
      <c r="AE244" s="27">
        <v>0.82</v>
      </c>
      <c r="AF244" s="27">
        <v>3.44</v>
      </c>
      <c r="AG244" s="27">
        <v>2.62</v>
      </c>
      <c r="AH244" s="27">
        <v>2.6142500000000002</v>
      </c>
    </row>
    <row r="245" spans="1:34" x14ac:dyDescent="0.3">
      <c r="A245" s="2" t="s">
        <v>205</v>
      </c>
      <c r="B245" s="15" t="s">
        <v>828</v>
      </c>
      <c r="E245" s="2">
        <v>4.5</v>
      </c>
      <c r="F245" s="11" t="s">
        <v>608</v>
      </c>
      <c r="G245" t="s">
        <v>682</v>
      </c>
      <c r="I245">
        <v>2.6074999999999999</v>
      </c>
      <c r="J245">
        <v>5.9796291640625006</v>
      </c>
      <c r="L245" s="27">
        <v>1</v>
      </c>
      <c r="M245" s="2">
        <v>-1</v>
      </c>
      <c r="Q245" s="27">
        <v>3.9414189999999998</v>
      </c>
      <c r="R245" s="27">
        <v>3.9414189999999998</v>
      </c>
      <c r="S245" s="27">
        <v>15.312718</v>
      </c>
      <c r="T245">
        <v>20</v>
      </c>
      <c r="U245" s="27">
        <v>237.8797625030067</v>
      </c>
      <c r="V245" s="27">
        <v>8.4076088648975381E-2</v>
      </c>
      <c r="W245" s="30">
        <v>1.9375</v>
      </c>
      <c r="X245" s="30">
        <v>2.5</v>
      </c>
      <c r="Y245" s="30">
        <v>0.5625</v>
      </c>
      <c r="Z245" s="30">
        <v>2.625</v>
      </c>
      <c r="AA245" s="30">
        <v>0.25409836065573771</v>
      </c>
      <c r="AB245" s="30">
        <v>0.32786885245901642</v>
      </c>
      <c r="AC245" s="30">
        <v>7.3770491803278687E-2</v>
      </c>
      <c r="AD245" s="30">
        <v>0.34426229508196721</v>
      </c>
      <c r="AE245" s="27">
        <v>0.82</v>
      </c>
      <c r="AF245" s="27">
        <v>3.44</v>
      </c>
      <c r="AG245" s="27">
        <v>2.62</v>
      </c>
      <c r="AH245" s="27">
        <v>2.6074999999999999</v>
      </c>
    </row>
    <row r="246" spans="1:34" x14ac:dyDescent="0.3">
      <c r="A246" s="2" t="s">
        <v>206</v>
      </c>
      <c r="B246" s="15" t="s">
        <v>829</v>
      </c>
      <c r="E246" s="2">
        <v>4.8</v>
      </c>
      <c r="F246" s="11" t="s">
        <v>609</v>
      </c>
      <c r="G246" t="s">
        <v>683</v>
      </c>
      <c r="I246">
        <v>2.56</v>
      </c>
      <c r="J246">
        <v>5.9119936115999998</v>
      </c>
      <c r="L246" s="27">
        <v>2</v>
      </c>
      <c r="M246" s="2">
        <v>-1</v>
      </c>
      <c r="Q246" s="27">
        <v>5.4445069999999998</v>
      </c>
      <c r="R246" s="27">
        <v>5.4445069999999998</v>
      </c>
      <c r="S246" s="27">
        <v>3.9426230000000002</v>
      </c>
      <c r="T246">
        <v>6</v>
      </c>
      <c r="U246" s="27">
        <v>116.8698191917419</v>
      </c>
      <c r="V246" s="27">
        <v>0.10267834829377349</v>
      </c>
      <c r="W246" s="30">
        <v>1.8</v>
      </c>
      <c r="X246" s="30">
        <v>2.4</v>
      </c>
      <c r="Y246" s="30">
        <v>0.6</v>
      </c>
      <c r="Z246" s="30">
        <v>2.8</v>
      </c>
      <c r="AA246" s="30">
        <v>0.23684210526315791</v>
      </c>
      <c r="AB246" s="30">
        <v>0.31578947368421051</v>
      </c>
      <c r="AC246" s="30">
        <v>7.8947368421052627E-2</v>
      </c>
      <c r="AD246" s="30">
        <v>0.36842105263157893</v>
      </c>
      <c r="AE246" s="27">
        <v>0.98</v>
      </c>
      <c r="AF246" s="27">
        <v>3.44</v>
      </c>
      <c r="AG246" s="27">
        <v>2.46</v>
      </c>
      <c r="AH246" s="27">
        <v>2.56</v>
      </c>
    </row>
    <row r="247" spans="1:34" x14ac:dyDescent="0.3">
      <c r="A247" s="2" t="s">
        <v>28</v>
      </c>
      <c r="B247" s="15" t="s">
        <v>830</v>
      </c>
      <c r="E247" s="2">
        <v>4</v>
      </c>
      <c r="F247" s="11" t="s">
        <v>610</v>
      </c>
      <c r="G247" t="s">
        <v>684</v>
      </c>
      <c r="I247">
        <v>2.5499999999999998</v>
      </c>
      <c r="J247">
        <v>5.8797175109999991</v>
      </c>
      <c r="L247" s="27">
        <v>8</v>
      </c>
      <c r="M247" s="2">
        <v>-1</v>
      </c>
      <c r="Q247" s="27">
        <v>7.5714817599999993</v>
      </c>
      <c r="R247" s="27">
        <v>7.4441355800000002</v>
      </c>
      <c r="S247" s="27">
        <v>14.785262019999999</v>
      </c>
      <c r="T247">
        <v>6</v>
      </c>
      <c r="U247" s="27">
        <v>583.54908217201648</v>
      </c>
      <c r="V247" s="27">
        <v>8.2255291742281814E-2</v>
      </c>
      <c r="W247" s="30">
        <v>1.8</v>
      </c>
      <c r="X247" s="30">
        <v>2.4</v>
      </c>
      <c r="Y247" s="30">
        <v>0.6</v>
      </c>
      <c r="Z247" s="30">
        <v>2.8</v>
      </c>
      <c r="AA247" s="30">
        <v>0.23684210526315791</v>
      </c>
      <c r="AB247" s="30">
        <v>0.31578947368421051</v>
      </c>
      <c r="AC247" s="30">
        <v>7.8947368421052627E-2</v>
      </c>
      <c r="AD247" s="30">
        <v>0.36842105263157893</v>
      </c>
      <c r="AE247" s="27">
        <v>0.93</v>
      </c>
      <c r="AF247" s="27">
        <v>3.44</v>
      </c>
      <c r="AG247" s="27">
        <v>2.5099999999999998</v>
      </c>
      <c r="AH247" s="27">
        <v>2.5499999999999998</v>
      </c>
    </row>
    <row r="248" spans="1:34" x14ac:dyDescent="0.3">
      <c r="A248" s="2" t="s">
        <v>207</v>
      </c>
      <c r="B248" s="15" t="s">
        <v>899</v>
      </c>
      <c r="E248" s="2">
        <v>2.8</v>
      </c>
      <c r="F248" s="11">
        <v>-1</v>
      </c>
      <c r="G248">
        <v>-1</v>
      </c>
      <c r="I248">
        <v>2.5636800000000002</v>
      </c>
      <c r="J248">
        <v>5.9178984111680002</v>
      </c>
      <c r="L248" s="27">
        <v>0</v>
      </c>
      <c r="M248" s="2">
        <v>-1</v>
      </c>
      <c r="Q248" s="27">
        <v>0</v>
      </c>
      <c r="R248" s="27"/>
      <c r="S248" s="27"/>
      <c r="T248">
        <v>6</v>
      </c>
      <c r="U248" s="27">
        <v>0</v>
      </c>
      <c r="V248" s="27"/>
      <c r="W248" s="30">
        <v>1.8</v>
      </c>
      <c r="X248" s="30">
        <v>2.4</v>
      </c>
      <c r="Y248" s="30">
        <v>0.64</v>
      </c>
      <c r="Z248" s="30">
        <v>2.8</v>
      </c>
      <c r="AA248" s="30">
        <v>0.2356020942408377</v>
      </c>
      <c r="AB248" s="30">
        <v>0.3141361256544502</v>
      </c>
      <c r="AC248" s="30">
        <v>8.3769633507853394E-2</v>
      </c>
      <c r="AD248" s="30">
        <v>0.36649214659685858</v>
      </c>
      <c r="AE248" s="27">
        <v>0.98</v>
      </c>
      <c r="AF248" s="27">
        <v>3.44</v>
      </c>
      <c r="AG248" s="27">
        <v>2.46</v>
      </c>
      <c r="AH248" s="27">
        <v>2.5636800000000002</v>
      </c>
    </row>
    <row r="249" spans="1:34" x14ac:dyDescent="0.3">
      <c r="A249" s="2" t="s">
        <v>208</v>
      </c>
      <c r="B249" s="15" t="s">
        <v>900</v>
      </c>
      <c r="E249" s="2">
        <v>2</v>
      </c>
      <c r="F249" s="11">
        <v>-1</v>
      </c>
      <c r="G249">
        <v>-1</v>
      </c>
      <c r="I249">
        <v>2.5674600000000001</v>
      </c>
      <c r="J249">
        <v>5.9091939581100004</v>
      </c>
      <c r="L249" s="27">
        <v>0</v>
      </c>
      <c r="M249" s="2">
        <v>-1</v>
      </c>
      <c r="Q249" s="27">
        <v>0</v>
      </c>
      <c r="R249" s="27"/>
      <c r="S249" s="27"/>
      <c r="T249">
        <v>6</v>
      </c>
      <c r="U249" s="27">
        <v>0</v>
      </c>
      <c r="V249" s="27"/>
      <c r="W249" s="30">
        <v>1.8</v>
      </c>
      <c r="X249" s="30">
        <v>2.4</v>
      </c>
      <c r="Y249" s="30">
        <v>0.78</v>
      </c>
      <c r="Z249" s="30">
        <v>2.8</v>
      </c>
      <c r="AA249" s="30">
        <v>0.23136246786632389</v>
      </c>
      <c r="AB249" s="30">
        <v>0.30848329048843193</v>
      </c>
      <c r="AC249" s="30">
        <v>0.10025706940874041</v>
      </c>
      <c r="AD249" s="30">
        <v>0.35989717223650391</v>
      </c>
      <c r="AE249" s="27">
        <v>0.93</v>
      </c>
      <c r="AF249" s="27">
        <v>3.44</v>
      </c>
      <c r="AG249" s="27">
        <v>2.5099999999999998</v>
      </c>
      <c r="AH249" s="27">
        <v>2.5674600000000001</v>
      </c>
    </row>
    <row r="250" spans="1:34" x14ac:dyDescent="0.3">
      <c r="A250" s="2" t="s">
        <v>155</v>
      </c>
      <c r="B250" s="15" t="s">
        <v>800</v>
      </c>
      <c r="E250" s="2">
        <v>3.36</v>
      </c>
      <c r="F250" s="11" t="s">
        <v>602</v>
      </c>
      <c r="G250">
        <v>-1</v>
      </c>
      <c r="I250">
        <v>2.78</v>
      </c>
      <c r="J250">
        <v>6.4270052227137269</v>
      </c>
      <c r="K250" s="2">
        <v>1</v>
      </c>
      <c r="L250" s="27">
        <v>1</v>
      </c>
      <c r="M250" s="2">
        <v>3.8860000000000001</v>
      </c>
      <c r="N250" s="2">
        <v>3.8860000000000001</v>
      </c>
      <c r="O250" s="2">
        <v>10.548299999999999</v>
      </c>
      <c r="P250" s="2" t="s">
        <v>1126</v>
      </c>
      <c r="Q250" s="27">
        <v>3.9263319999999999</v>
      </c>
      <c r="R250" s="27">
        <v>3.9263319999999999</v>
      </c>
      <c r="S250" s="27">
        <v>10.74639</v>
      </c>
      <c r="T250">
        <v>14</v>
      </c>
      <c r="U250" s="27">
        <v>165.66723991337099</v>
      </c>
      <c r="V250" s="27">
        <v>8.4506749839743392E-2</v>
      </c>
      <c r="W250" s="30">
        <v>1.7272727272727271</v>
      </c>
      <c r="X250" s="30">
        <v>2.545454545454545</v>
      </c>
      <c r="Y250" s="30">
        <v>0.81818181818181823</v>
      </c>
      <c r="Z250" s="30">
        <v>0</v>
      </c>
      <c r="AA250" s="30">
        <v>0.3392857142857143</v>
      </c>
      <c r="AB250" s="30">
        <v>0.5</v>
      </c>
      <c r="AC250" s="30">
        <v>0.1607142857142857</v>
      </c>
      <c r="AD250" s="30">
        <v>0</v>
      </c>
      <c r="AE250" s="27">
        <v>1.1000000000000001</v>
      </c>
      <c r="AF250" s="27">
        <v>3.44</v>
      </c>
      <c r="AG250" s="27">
        <v>2.34</v>
      </c>
      <c r="AH250" s="27">
        <v>2.78</v>
      </c>
    </row>
    <row r="251" spans="1:34" x14ac:dyDescent="0.3">
      <c r="A251" s="2" t="s">
        <v>155</v>
      </c>
      <c r="B251" s="15" t="s">
        <v>800</v>
      </c>
      <c r="C251" s="2" t="s">
        <v>993</v>
      </c>
      <c r="D251" s="2">
        <v>0.66</v>
      </c>
      <c r="E251" s="2">
        <v>3.48</v>
      </c>
      <c r="F251" s="11" t="s">
        <v>602</v>
      </c>
      <c r="G251">
        <v>-1</v>
      </c>
      <c r="I251">
        <v>2.78</v>
      </c>
      <c r="J251">
        <v>6.4270052227137269</v>
      </c>
      <c r="K251" s="2">
        <v>1</v>
      </c>
      <c r="L251" s="27">
        <v>1</v>
      </c>
      <c r="M251" s="2">
        <v>3.8860000000000001</v>
      </c>
      <c r="N251" s="2">
        <v>3.8860000000000001</v>
      </c>
      <c r="O251" s="2">
        <v>10.548299999999999</v>
      </c>
      <c r="P251" s="2" t="s">
        <v>1126</v>
      </c>
      <c r="Q251" s="27">
        <v>3.9263319999999999</v>
      </c>
      <c r="R251" s="27">
        <v>3.9263319999999999</v>
      </c>
      <c r="S251" s="27">
        <v>10.74639</v>
      </c>
      <c r="T251">
        <v>14</v>
      </c>
      <c r="U251" s="27">
        <v>165.66723991337099</v>
      </c>
      <c r="V251" s="27">
        <v>8.4506749839743392E-2</v>
      </c>
      <c r="W251" s="30">
        <v>1.7272727272727271</v>
      </c>
      <c r="X251" s="30">
        <v>2.545454545454545</v>
      </c>
      <c r="Y251" s="30">
        <v>0.81818181818181823</v>
      </c>
      <c r="Z251" s="30">
        <v>0</v>
      </c>
      <c r="AA251" s="30">
        <v>0.3392857142857143</v>
      </c>
      <c r="AB251" s="30">
        <v>0.5</v>
      </c>
      <c r="AC251" s="30">
        <v>0.1607142857142857</v>
      </c>
      <c r="AD251" s="30">
        <v>0</v>
      </c>
      <c r="AE251" s="27">
        <v>1.1000000000000001</v>
      </c>
      <c r="AF251" s="27">
        <v>3.44</v>
      </c>
      <c r="AG251" s="27">
        <v>2.34</v>
      </c>
      <c r="AH251" s="27">
        <v>2.78</v>
      </c>
    </row>
    <row r="252" spans="1:34" x14ac:dyDescent="0.3">
      <c r="A252" s="2" t="s">
        <v>155</v>
      </c>
      <c r="B252" s="15" t="s">
        <v>800</v>
      </c>
      <c r="C252" s="2" t="s">
        <v>993</v>
      </c>
      <c r="D252" s="2">
        <f>D251*2</f>
        <v>1.32</v>
      </c>
      <c r="E252" s="2">
        <v>3.47</v>
      </c>
      <c r="F252" s="11" t="s">
        <v>602</v>
      </c>
      <c r="G252">
        <v>-1</v>
      </c>
      <c r="I252">
        <v>2.78</v>
      </c>
      <c r="J252">
        <v>6.4270052227137269</v>
      </c>
      <c r="K252" s="2">
        <v>1</v>
      </c>
      <c r="L252" s="27">
        <v>1</v>
      </c>
      <c r="M252" s="2">
        <v>3.8860000000000001</v>
      </c>
      <c r="N252" s="2">
        <v>3.8860000000000001</v>
      </c>
      <c r="O252" s="2">
        <v>10.548299999999999</v>
      </c>
      <c r="P252" s="2" t="s">
        <v>1126</v>
      </c>
      <c r="Q252" s="27">
        <v>3.9263319999999999</v>
      </c>
      <c r="R252" s="27">
        <v>3.9263319999999999</v>
      </c>
      <c r="S252" s="27">
        <v>10.74639</v>
      </c>
      <c r="T252">
        <v>14</v>
      </c>
      <c r="U252" s="27">
        <v>165.66723991337099</v>
      </c>
      <c r="V252" s="27">
        <v>8.4506749839743392E-2</v>
      </c>
      <c r="W252" s="30">
        <v>1.7272727272727271</v>
      </c>
      <c r="X252" s="30">
        <v>2.545454545454545</v>
      </c>
      <c r="Y252" s="30">
        <v>0.81818181818181823</v>
      </c>
      <c r="Z252" s="30">
        <v>0</v>
      </c>
      <c r="AA252" s="30">
        <v>0.3392857142857143</v>
      </c>
      <c r="AB252" s="30">
        <v>0.5</v>
      </c>
      <c r="AC252" s="30">
        <v>0.1607142857142857</v>
      </c>
      <c r="AD252" s="30">
        <v>0</v>
      </c>
      <c r="AE252" s="27">
        <v>1.1000000000000001</v>
      </c>
      <c r="AF252" s="27">
        <v>3.44</v>
      </c>
      <c r="AG252" s="27">
        <v>2.34</v>
      </c>
      <c r="AH252" s="27">
        <v>2.78</v>
      </c>
    </row>
    <row r="253" spans="1:34" x14ac:dyDescent="0.3">
      <c r="A253" s="2" t="s">
        <v>155</v>
      </c>
      <c r="B253" s="15" t="s">
        <v>800</v>
      </c>
      <c r="C253" s="2" t="s">
        <v>993</v>
      </c>
      <c r="D253" s="2">
        <f>D251*3</f>
        <v>1.98</v>
      </c>
      <c r="E253" s="2">
        <v>3.41</v>
      </c>
      <c r="F253" s="11" t="s">
        <v>602</v>
      </c>
      <c r="G253">
        <v>-1</v>
      </c>
      <c r="I253">
        <v>2.78</v>
      </c>
      <c r="J253">
        <v>6.4270052227137269</v>
      </c>
      <c r="K253" s="2">
        <v>1</v>
      </c>
      <c r="L253" s="27">
        <v>1</v>
      </c>
      <c r="M253" s="2">
        <v>3.8860000000000001</v>
      </c>
      <c r="N253" s="2">
        <v>3.8860000000000001</v>
      </c>
      <c r="O253" s="2">
        <v>10.548299999999999</v>
      </c>
      <c r="P253" s="2" t="s">
        <v>1126</v>
      </c>
      <c r="Q253" s="27">
        <v>3.9263319999999999</v>
      </c>
      <c r="R253" s="27">
        <v>3.9263319999999999</v>
      </c>
      <c r="S253" s="27">
        <v>10.74639</v>
      </c>
      <c r="T253">
        <v>14</v>
      </c>
      <c r="U253" s="27">
        <v>165.66723991337099</v>
      </c>
      <c r="V253" s="27">
        <v>8.4506749839743392E-2</v>
      </c>
      <c r="W253" s="30">
        <v>1.7272727272727271</v>
      </c>
      <c r="X253" s="30">
        <v>2.545454545454545</v>
      </c>
      <c r="Y253" s="30">
        <v>0.81818181818181823</v>
      </c>
      <c r="Z253" s="30">
        <v>0</v>
      </c>
      <c r="AA253" s="30">
        <v>0.3392857142857143</v>
      </c>
      <c r="AB253" s="30">
        <v>0.5</v>
      </c>
      <c r="AC253" s="30">
        <v>0.1607142857142857</v>
      </c>
      <c r="AD253" s="30">
        <v>0</v>
      </c>
      <c r="AE253" s="27">
        <v>1.1000000000000001</v>
      </c>
      <c r="AF253" s="27">
        <v>3.44</v>
      </c>
      <c r="AG253" s="27">
        <v>2.34</v>
      </c>
      <c r="AH253" s="27">
        <v>2.78</v>
      </c>
    </row>
    <row r="254" spans="1:34" x14ac:dyDescent="0.3">
      <c r="A254" s="2" t="s">
        <v>155</v>
      </c>
      <c r="B254" s="15" t="s">
        <v>800</v>
      </c>
      <c r="C254" s="2" t="s">
        <v>993</v>
      </c>
      <c r="D254" s="2">
        <f>D251*4</f>
        <v>2.64</v>
      </c>
      <c r="E254" s="2">
        <v>3.42</v>
      </c>
      <c r="F254" s="11" t="s">
        <v>602</v>
      </c>
      <c r="G254">
        <v>-1</v>
      </c>
      <c r="I254">
        <v>2.78</v>
      </c>
      <c r="J254">
        <v>6.4270052227137269</v>
      </c>
      <c r="K254" s="2">
        <v>1</v>
      </c>
      <c r="L254" s="27">
        <v>1</v>
      </c>
      <c r="M254" s="2">
        <v>3.8860000000000001</v>
      </c>
      <c r="N254" s="2">
        <v>3.8860000000000001</v>
      </c>
      <c r="O254" s="2">
        <v>10.548299999999999</v>
      </c>
      <c r="P254" s="2" t="s">
        <v>1126</v>
      </c>
      <c r="Q254" s="27">
        <v>3.9263319999999999</v>
      </c>
      <c r="R254" s="27">
        <v>3.9263319999999999</v>
      </c>
      <c r="S254" s="27">
        <v>10.74639</v>
      </c>
      <c r="T254">
        <v>14</v>
      </c>
      <c r="U254" s="27">
        <v>165.66723991337099</v>
      </c>
      <c r="V254" s="27">
        <v>8.4506749839743392E-2</v>
      </c>
      <c r="W254" s="30">
        <v>1.7272727272727271</v>
      </c>
      <c r="X254" s="30">
        <v>2.545454545454545</v>
      </c>
      <c r="Y254" s="30">
        <v>0.81818181818181823</v>
      </c>
      <c r="Z254" s="30">
        <v>0</v>
      </c>
      <c r="AA254" s="30">
        <v>0.3392857142857143</v>
      </c>
      <c r="AB254" s="30">
        <v>0.5</v>
      </c>
      <c r="AC254" s="30">
        <v>0.1607142857142857</v>
      </c>
      <c r="AD254" s="30">
        <v>0</v>
      </c>
      <c r="AE254" s="27">
        <v>1.1000000000000001</v>
      </c>
      <c r="AF254" s="27">
        <v>3.44</v>
      </c>
      <c r="AG254" s="27">
        <v>2.34</v>
      </c>
      <c r="AH254" s="27">
        <v>2.78</v>
      </c>
    </row>
    <row r="255" spans="1:34" x14ac:dyDescent="0.3">
      <c r="A255" s="2" t="s">
        <v>155</v>
      </c>
      <c r="B255" s="15" t="s">
        <v>800</v>
      </c>
      <c r="C255" s="2" t="s">
        <v>993</v>
      </c>
      <c r="D255" s="2">
        <f>D251*6</f>
        <v>3.96</v>
      </c>
      <c r="E255" s="2">
        <v>3.44</v>
      </c>
      <c r="F255" s="11" t="s">
        <v>602</v>
      </c>
      <c r="G255">
        <v>-1</v>
      </c>
      <c r="I255">
        <v>2.78</v>
      </c>
      <c r="J255">
        <v>6.4270052227137269</v>
      </c>
      <c r="K255" s="2">
        <v>1</v>
      </c>
      <c r="L255" s="27">
        <v>1</v>
      </c>
      <c r="M255" s="2">
        <v>3.8860000000000001</v>
      </c>
      <c r="N255" s="2">
        <v>3.8860000000000001</v>
      </c>
      <c r="O255" s="2">
        <v>10.548299999999999</v>
      </c>
      <c r="P255" s="2" t="s">
        <v>1126</v>
      </c>
      <c r="Q255" s="27">
        <v>3.9263319999999999</v>
      </c>
      <c r="R255" s="27">
        <v>3.9263319999999999</v>
      </c>
      <c r="S255" s="27">
        <v>10.74639</v>
      </c>
      <c r="T255">
        <v>14</v>
      </c>
      <c r="U255" s="27">
        <v>165.66723991337099</v>
      </c>
      <c r="V255" s="27">
        <v>8.4506749839743392E-2</v>
      </c>
      <c r="W255" s="30">
        <v>1.7272727272727271</v>
      </c>
      <c r="X255" s="30">
        <v>2.545454545454545</v>
      </c>
      <c r="Y255" s="30">
        <v>0.81818181818181823</v>
      </c>
      <c r="Z255" s="30">
        <v>0</v>
      </c>
      <c r="AA255" s="30">
        <v>0.3392857142857143</v>
      </c>
      <c r="AB255" s="30">
        <v>0.5</v>
      </c>
      <c r="AC255" s="30">
        <v>0.1607142857142857</v>
      </c>
      <c r="AD255" s="30">
        <v>0</v>
      </c>
      <c r="AE255" s="27">
        <v>1.1000000000000001</v>
      </c>
      <c r="AF255" s="27">
        <v>3.44</v>
      </c>
      <c r="AG255" s="27">
        <v>2.34</v>
      </c>
      <c r="AH255" s="27">
        <v>2.78</v>
      </c>
    </row>
    <row r="256" spans="1:34" x14ac:dyDescent="0.3">
      <c r="A256" s="2" t="s">
        <v>8</v>
      </c>
      <c r="B256" s="15" t="s">
        <v>718</v>
      </c>
      <c r="E256" s="2">
        <v>3.2</v>
      </c>
      <c r="F256" s="11" t="s">
        <v>554</v>
      </c>
      <c r="G256" t="s">
        <v>636</v>
      </c>
      <c r="I256">
        <v>2.8066666666666662</v>
      </c>
      <c r="J256">
        <v>6.1769976</v>
      </c>
      <c r="L256" s="27">
        <v>30</v>
      </c>
      <c r="M256" s="2">
        <v>-2</v>
      </c>
      <c r="Q256" s="27">
        <v>10.59112378</v>
      </c>
      <c r="R256" s="27">
        <v>10.784736629999999</v>
      </c>
      <c r="S256" s="27">
        <v>10.486176179999999</v>
      </c>
      <c r="T256">
        <v>4</v>
      </c>
      <c r="U256" s="27">
        <v>1182.741260108548</v>
      </c>
      <c r="V256" s="27">
        <v>0.1014592151701775</v>
      </c>
      <c r="W256" s="30">
        <v>2</v>
      </c>
      <c r="X256" s="30">
        <v>2.666666666666667</v>
      </c>
      <c r="Y256" s="30">
        <v>0.66666666666666663</v>
      </c>
      <c r="Z256" s="30">
        <v>0</v>
      </c>
      <c r="AA256" s="30">
        <v>0.375</v>
      </c>
      <c r="AB256" s="30">
        <v>0.5</v>
      </c>
      <c r="AC256" s="30">
        <v>0.125</v>
      </c>
      <c r="AD256" s="30">
        <v>0</v>
      </c>
      <c r="AE256" s="27">
        <v>1.54</v>
      </c>
      <c r="AF256" s="27">
        <v>3.44</v>
      </c>
      <c r="AG256" s="27">
        <v>1.9</v>
      </c>
      <c r="AH256" s="27">
        <v>2.8066666666666671</v>
      </c>
    </row>
    <row r="257" spans="1:34" x14ac:dyDescent="0.3">
      <c r="A257" s="2" t="s">
        <v>155</v>
      </c>
      <c r="B257" s="15" t="s">
        <v>800</v>
      </c>
      <c r="E257" s="2">
        <v>3.1</v>
      </c>
      <c r="F257" s="11" t="s">
        <v>602</v>
      </c>
      <c r="G257">
        <v>-1</v>
      </c>
      <c r="I257">
        <v>2.78</v>
      </c>
      <c r="J257">
        <v>6.4270052227137269</v>
      </c>
      <c r="K257" s="2">
        <v>1</v>
      </c>
      <c r="L257" s="27">
        <v>1</v>
      </c>
      <c r="M257" s="2">
        <v>3.8860000000000001</v>
      </c>
      <c r="N257" s="2">
        <v>3.8860000000000001</v>
      </c>
      <c r="O257" s="2">
        <v>10.548299999999999</v>
      </c>
      <c r="P257" s="2" t="s">
        <v>1126</v>
      </c>
      <c r="Q257" s="27">
        <v>3.9263319999999999</v>
      </c>
      <c r="R257" s="27">
        <v>3.9263319999999999</v>
      </c>
      <c r="S257" s="27">
        <v>10.74639</v>
      </c>
      <c r="T257">
        <v>14</v>
      </c>
      <c r="U257" s="27">
        <v>165.66723991337099</v>
      </c>
      <c r="V257" s="27">
        <v>8.4506749839743392E-2</v>
      </c>
      <c r="W257" s="30">
        <v>1.7272727272727271</v>
      </c>
      <c r="X257" s="30">
        <v>2.545454545454545</v>
      </c>
      <c r="Y257" s="30">
        <v>0.81818181818181823</v>
      </c>
      <c r="Z257" s="30">
        <v>0</v>
      </c>
      <c r="AA257" s="30">
        <v>0.3392857142857143</v>
      </c>
      <c r="AB257" s="30">
        <v>0.5</v>
      </c>
      <c r="AC257" s="30">
        <v>0.1607142857142857</v>
      </c>
      <c r="AD257" s="30">
        <v>0</v>
      </c>
      <c r="AE257" s="27">
        <v>1.1000000000000001</v>
      </c>
      <c r="AF257" s="27">
        <v>3.44</v>
      </c>
      <c r="AG257" s="27">
        <v>2.34</v>
      </c>
      <c r="AH257" s="27">
        <v>2.78</v>
      </c>
    </row>
    <row r="258" spans="1:34" x14ac:dyDescent="0.3">
      <c r="A258" s="2" t="s">
        <v>212</v>
      </c>
      <c r="B258" s="19" t="s">
        <v>963</v>
      </c>
      <c r="E258" s="2">
        <v>3.1</v>
      </c>
      <c r="F258" s="11">
        <v>-1</v>
      </c>
      <c r="G258">
        <v>-1</v>
      </c>
      <c r="I258">
        <v>2.7820765027322398</v>
      </c>
      <c r="J258">
        <v>6.4257889029010924</v>
      </c>
      <c r="L258" s="27">
        <v>0</v>
      </c>
      <c r="M258" s="2">
        <v>-2</v>
      </c>
      <c r="Q258" s="27">
        <v>0</v>
      </c>
      <c r="R258" s="27"/>
      <c r="S258" s="27"/>
      <c r="T258">
        <v>14</v>
      </c>
      <c r="U258" s="27">
        <v>0</v>
      </c>
      <c r="V258" s="27"/>
      <c r="W258" s="30">
        <v>1.7285974499089249</v>
      </c>
      <c r="X258" s="30">
        <v>2.5500910746812391</v>
      </c>
      <c r="Y258" s="30">
        <v>0.82149362477231325</v>
      </c>
      <c r="Z258" s="30">
        <v>0</v>
      </c>
      <c r="AA258" s="30">
        <v>0.33892857142857141</v>
      </c>
      <c r="AB258" s="30">
        <v>0.5</v>
      </c>
      <c r="AC258" s="30">
        <v>0.16107142857142859</v>
      </c>
      <c r="AD258" s="30">
        <v>0</v>
      </c>
      <c r="AE258" s="27">
        <v>1.1000000000000001</v>
      </c>
      <c r="AF258" s="27">
        <v>3.44</v>
      </c>
      <c r="AG258" s="27">
        <v>2.34</v>
      </c>
      <c r="AH258" s="27">
        <v>2.7820765027322398</v>
      </c>
    </row>
    <row r="259" spans="1:34" x14ac:dyDescent="0.3">
      <c r="A259" s="2" t="s">
        <v>213</v>
      </c>
      <c r="B259" s="19" t="s">
        <v>964</v>
      </c>
      <c r="E259" s="2">
        <v>3.1</v>
      </c>
      <c r="F259" s="11">
        <v>-1</v>
      </c>
      <c r="G259">
        <v>-1</v>
      </c>
      <c r="I259">
        <v>2.7852054794520549</v>
      </c>
      <c r="J259">
        <v>6.4239560922245156</v>
      </c>
      <c r="L259" s="27">
        <v>0</v>
      </c>
      <c r="M259" s="2">
        <v>-2</v>
      </c>
      <c r="Q259" s="27">
        <v>0</v>
      </c>
      <c r="R259" s="27"/>
      <c r="S259" s="27"/>
      <c r="T259">
        <v>14</v>
      </c>
      <c r="U259" s="27">
        <v>0</v>
      </c>
      <c r="V259" s="27"/>
      <c r="W259" s="30">
        <v>1.730593607305936</v>
      </c>
      <c r="X259" s="30">
        <v>2.557077625570777</v>
      </c>
      <c r="Y259" s="30">
        <v>0.8264840182648403</v>
      </c>
      <c r="Z259" s="30">
        <v>0</v>
      </c>
      <c r="AA259" s="30">
        <v>0.33839285714285711</v>
      </c>
      <c r="AB259" s="30">
        <v>0.5</v>
      </c>
      <c r="AC259" s="30">
        <v>0.16160714285714289</v>
      </c>
      <c r="AD259" s="30">
        <v>0</v>
      </c>
      <c r="AE259" s="27">
        <v>1.1000000000000001</v>
      </c>
      <c r="AF259" s="27">
        <v>3.44</v>
      </c>
      <c r="AG259" s="27">
        <v>2.34</v>
      </c>
      <c r="AH259" s="27">
        <v>2.7852054794520549</v>
      </c>
    </row>
    <row r="260" spans="1:34" x14ac:dyDescent="0.3">
      <c r="A260" s="2" t="s">
        <v>214</v>
      </c>
      <c r="B260" s="19" t="s">
        <v>965</v>
      </c>
      <c r="E260" s="2">
        <v>3.1</v>
      </c>
      <c r="F260" s="11">
        <v>-1</v>
      </c>
      <c r="G260">
        <v>-1</v>
      </c>
      <c r="I260">
        <v>2.7957603686635939</v>
      </c>
      <c r="J260">
        <v>6.4177735234906308</v>
      </c>
      <c r="L260" s="27">
        <v>0</v>
      </c>
      <c r="M260" s="2">
        <v>-2</v>
      </c>
      <c r="Q260" s="27">
        <v>0</v>
      </c>
      <c r="R260" s="27"/>
      <c r="S260" s="27"/>
      <c r="T260">
        <v>14</v>
      </c>
      <c r="U260" s="27">
        <v>0</v>
      </c>
      <c r="V260" s="27"/>
      <c r="W260" s="30">
        <v>1.7373271889400921</v>
      </c>
      <c r="X260" s="30">
        <v>2.580645161290323</v>
      </c>
      <c r="Y260" s="30">
        <v>0.84331797235023043</v>
      </c>
      <c r="Z260" s="30">
        <v>0</v>
      </c>
      <c r="AA260" s="30">
        <v>0.33660714285714288</v>
      </c>
      <c r="AB260" s="30">
        <v>0.5</v>
      </c>
      <c r="AC260" s="30">
        <v>0.16339285714285709</v>
      </c>
      <c r="AD260" s="30">
        <v>0</v>
      </c>
      <c r="AE260" s="27">
        <v>1.1000000000000001</v>
      </c>
      <c r="AF260" s="27">
        <v>3.44</v>
      </c>
      <c r="AG260" s="27">
        <v>2.34</v>
      </c>
      <c r="AH260" s="27">
        <v>2.7957603686635939</v>
      </c>
    </row>
    <row r="261" spans="1:34" x14ac:dyDescent="0.3">
      <c r="A261" s="2" t="s">
        <v>155</v>
      </c>
      <c r="B261" s="19" t="s">
        <v>800</v>
      </c>
      <c r="C261" s="2" t="s">
        <v>891</v>
      </c>
      <c r="D261" s="2">
        <v>1.34</v>
      </c>
      <c r="E261" s="2">
        <v>3.1</v>
      </c>
      <c r="F261" s="11" t="s">
        <v>602</v>
      </c>
      <c r="G261">
        <v>-1</v>
      </c>
      <c r="I261">
        <v>2.78</v>
      </c>
      <c r="J261">
        <v>6.4270052227137269</v>
      </c>
      <c r="K261" s="2">
        <v>1</v>
      </c>
      <c r="L261" s="27">
        <v>1</v>
      </c>
      <c r="M261" s="2">
        <v>3.8860000000000001</v>
      </c>
      <c r="N261" s="2">
        <v>3.8860000000000001</v>
      </c>
      <c r="O261" s="2">
        <v>10.548299999999999</v>
      </c>
      <c r="P261" s="2" t="s">
        <v>1126</v>
      </c>
      <c r="Q261" s="27">
        <v>3.9263319999999999</v>
      </c>
      <c r="R261" s="27">
        <v>3.9263319999999999</v>
      </c>
      <c r="S261" s="27">
        <v>10.74639</v>
      </c>
      <c r="T261">
        <v>14</v>
      </c>
      <c r="U261" s="27">
        <v>165.66723991337099</v>
      </c>
      <c r="V261" s="27">
        <v>8.4506749839743392E-2</v>
      </c>
      <c r="W261" s="30">
        <v>1.7272727272727271</v>
      </c>
      <c r="X261" s="30">
        <v>2.545454545454545</v>
      </c>
      <c r="Y261" s="30">
        <v>0.81818181818181823</v>
      </c>
      <c r="Z261" s="30">
        <v>0</v>
      </c>
      <c r="AA261" s="30">
        <v>0.3392857142857143</v>
      </c>
      <c r="AB261" s="30">
        <v>0.5</v>
      </c>
      <c r="AC261" s="30">
        <v>0.1607142857142857</v>
      </c>
      <c r="AD261" s="30">
        <v>0</v>
      </c>
      <c r="AE261" s="27">
        <v>1.1000000000000001</v>
      </c>
      <c r="AF261" s="27">
        <v>3.44</v>
      </c>
      <c r="AG261" s="27">
        <v>2.34</v>
      </c>
      <c r="AH261" s="27">
        <v>2.78</v>
      </c>
    </row>
    <row r="262" spans="1:34" x14ac:dyDescent="0.3">
      <c r="A262" s="2" t="s">
        <v>212</v>
      </c>
      <c r="B262" s="19" t="s">
        <v>963</v>
      </c>
      <c r="C262" s="2" t="s">
        <v>891</v>
      </c>
      <c r="D262" s="2">
        <v>1.04</v>
      </c>
      <c r="E262" s="2">
        <v>3.1</v>
      </c>
      <c r="F262" s="11">
        <v>-1</v>
      </c>
      <c r="G262">
        <v>-1</v>
      </c>
      <c r="I262">
        <v>2.7820765027322398</v>
      </c>
      <c r="J262">
        <v>6.4257889029010924</v>
      </c>
      <c r="K262" s="2">
        <v>1</v>
      </c>
      <c r="L262" s="27">
        <v>0</v>
      </c>
      <c r="M262" s="2">
        <v>3.8860000000000001</v>
      </c>
      <c r="N262" s="2">
        <v>3.8860000000000001</v>
      </c>
      <c r="O262" s="2">
        <v>10.548299999999999</v>
      </c>
      <c r="P262" s="2" t="s">
        <v>1126</v>
      </c>
      <c r="Q262" s="27">
        <v>0</v>
      </c>
      <c r="R262" s="27"/>
      <c r="S262" s="27"/>
      <c r="T262">
        <v>14</v>
      </c>
      <c r="U262" s="27">
        <v>0</v>
      </c>
      <c r="V262" s="27"/>
      <c r="W262" s="30">
        <v>1.7285974499089249</v>
      </c>
      <c r="X262" s="30">
        <v>2.5500910746812391</v>
      </c>
      <c r="Y262" s="30">
        <v>0.82149362477231325</v>
      </c>
      <c r="Z262" s="30">
        <v>0</v>
      </c>
      <c r="AA262" s="30">
        <v>0.33892857142857141</v>
      </c>
      <c r="AB262" s="30">
        <v>0.5</v>
      </c>
      <c r="AC262" s="30">
        <v>0.16107142857142859</v>
      </c>
      <c r="AD262" s="30">
        <v>0</v>
      </c>
      <c r="AE262" s="27">
        <v>1.1000000000000001</v>
      </c>
      <c r="AF262" s="27">
        <v>3.44</v>
      </c>
      <c r="AG262" s="27">
        <v>2.34</v>
      </c>
      <c r="AH262" s="27">
        <v>2.7820765027322398</v>
      </c>
    </row>
    <row r="263" spans="1:34" x14ac:dyDescent="0.3">
      <c r="A263" s="2" t="s">
        <v>213</v>
      </c>
      <c r="B263" s="19" t="s">
        <v>964</v>
      </c>
      <c r="C263" s="2" t="s">
        <v>891</v>
      </c>
      <c r="D263" s="2">
        <v>1.19</v>
      </c>
      <c r="E263" s="2">
        <v>3.1</v>
      </c>
      <c r="F263" s="11">
        <v>-1</v>
      </c>
      <c r="G263">
        <v>-1</v>
      </c>
      <c r="I263">
        <v>2.7852054794520549</v>
      </c>
      <c r="J263">
        <v>6.4239560922245156</v>
      </c>
      <c r="K263" s="2">
        <v>1</v>
      </c>
      <c r="L263" s="27">
        <v>0</v>
      </c>
      <c r="M263" s="2">
        <v>3.8860000000000001</v>
      </c>
      <c r="N263" s="2">
        <v>3.8860000000000001</v>
      </c>
      <c r="O263" s="2">
        <v>10.548299999999999</v>
      </c>
      <c r="P263" s="2" t="s">
        <v>1126</v>
      </c>
      <c r="Q263" s="27">
        <v>0</v>
      </c>
      <c r="R263" s="27"/>
      <c r="S263" s="27"/>
      <c r="T263">
        <v>14</v>
      </c>
      <c r="U263" s="27">
        <v>0</v>
      </c>
      <c r="V263" s="27"/>
      <c r="W263" s="30">
        <v>1.730593607305936</v>
      </c>
      <c r="X263" s="30">
        <v>2.557077625570777</v>
      </c>
      <c r="Y263" s="30">
        <v>0.8264840182648403</v>
      </c>
      <c r="Z263" s="30">
        <v>0</v>
      </c>
      <c r="AA263" s="30">
        <v>0.33839285714285711</v>
      </c>
      <c r="AB263" s="30">
        <v>0.5</v>
      </c>
      <c r="AC263" s="30">
        <v>0.16160714285714289</v>
      </c>
      <c r="AD263" s="30">
        <v>0</v>
      </c>
      <c r="AE263" s="27">
        <v>1.1000000000000001</v>
      </c>
      <c r="AF263" s="27">
        <v>3.44</v>
      </c>
      <c r="AG263" s="27">
        <v>2.34</v>
      </c>
      <c r="AH263" s="27">
        <v>2.7852054794520549</v>
      </c>
    </row>
    <row r="264" spans="1:34" x14ac:dyDescent="0.3">
      <c r="A264" s="2" t="s">
        <v>214</v>
      </c>
      <c r="B264" s="19" t="s">
        <v>965</v>
      </c>
      <c r="C264" s="2" t="s">
        <v>891</v>
      </c>
      <c r="D264" s="2">
        <v>1.61</v>
      </c>
      <c r="E264" s="2">
        <v>3.1</v>
      </c>
      <c r="F264" s="11">
        <v>-1</v>
      </c>
      <c r="G264">
        <v>-1</v>
      </c>
      <c r="I264">
        <v>2.7957603686635939</v>
      </c>
      <c r="J264">
        <v>6.4177735234906308</v>
      </c>
      <c r="K264" s="2">
        <v>1</v>
      </c>
      <c r="L264" s="27">
        <v>0</v>
      </c>
      <c r="M264" s="2">
        <v>3.8860000000000001</v>
      </c>
      <c r="N264" s="2">
        <v>3.8860000000000001</v>
      </c>
      <c r="O264" s="2">
        <v>10.548299999999999</v>
      </c>
      <c r="P264" s="2" t="s">
        <v>1126</v>
      </c>
      <c r="Q264" s="27">
        <v>0</v>
      </c>
      <c r="R264" s="27"/>
      <c r="S264" s="27"/>
      <c r="T264">
        <v>14</v>
      </c>
      <c r="U264" s="27">
        <v>0</v>
      </c>
      <c r="V264" s="27"/>
      <c r="W264" s="30">
        <v>1.7373271889400921</v>
      </c>
      <c r="X264" s="30">
        <v>2.580645161290323</v>
      </c>
      <c r="Y264" s="30">
        <v>0.84331797235023043</v>
      </c>
      <c r="Z264" s="30">
        <v>0</v>
      </c>
      <c r="AA264" s="30">
        <v>0.33660714285714288</v>
      </c>
      <c r="AB264" s="30">
        <v>0.5</v>
      </c>
      <c r="AC264" s="30">
        <v>0.16339285714285709</v>
      </c>
      <c r="AD264" s="30">
        <v>0</v>
      </c>
      <c r="AE264" s="27">
        <v>1.1000000000000001</v>
      </c>
      <c r="AF264" s="27">
        <v>3.44</v>
      </c>
      <c r="AG264" s="27">
        <v>2.34</v>
      </c>
      <c r="AH264" s="27">
        <v>2.7957603686635939</v>
      </c>
    </row>
    <row r="265" spans="1:34" x14ac:dyDescent="0.3">
      <c r="A265" s="2" t="s">
        <v>22</v>
      </c>
      <c r="B265" s="19" t="s">
        <v>904</v>
      </c>
      <c r="E265" s="2">
        <v>2.74</v>
      </c>
      <c r="F265" s="11">
        <v>-1</v>
      </c>
      <c r="G265">
        <v>-1</v>
      </c>
      <c r="I265">
        <v>2.9058571428571431</v>
      </c>
      <c r="J265">
        <v>6.2676757950000006</v>
      </c>
      <c r="L265" s="27">
        <v>0</v>
      </c>
      <c r="M265" s="2">
        <v>-1</v>
      </c>
      <c r="Q265" s="27">
        <v>0</v>
      </c>
      <c r="R265" s="27"/>
      <c r="S265" s="27"/>
      <c r="T265">
        <v>18</v>
      </c>
      <c r="U265" s="27">
        <v>0</v>
      </c>
      <c r="V265" s="27"/>
      <c r="W265" s="30">
        <v>1.871428571428571</v>
      </c>
      <c r="X265" s="30">
        <v>3.1428571428571428</v>
      </c>
      <c r="Y265" s="30">
        <v>2.714285714285714</v>
      </c>
      <c r="Z265" s="30">
        <v>3.2</v>
      </c>
      <c r="AA265" s="30">
        <v>0.17124183006535951</v>
      </c>
      <c r="AB265" s="30">
        <v>0.28758169934640521</v>
      </c>
      <c r="AC265" s="30">
        <v>0.2483660130718954</v>
      </c>
      <c r="AD265" s="30">
        <v>0.29281045751633977</v>
      </c>
      <c r="AE265" s="27">
        <v>1.6</v>
      </c>
      <c r="AF265" s="27">
        <v>3.44</v>
      </c>
      <c r="AG265" s="27">
        <v>1.84</v>
      </c>
      <c r="AH265" s="27">
        <v>2.9058571428571431</v>
      </c>
    </row>
    <row r="266" spans="1:34" x14ac:dyDescent="0.3">
      <c r="A266" s="2" t="s">
        <v>23</v>
      </c>
      <c r="B266" s="19" t="s">
        <v>905</v>
      </c>
      <c r="E266" s="2">
        <v>2.74</v>
      </c>
      <c r="F266" s="11">
        <v>-1</v>
      </c>
      <c r="G266">
        <v>-1</v>
      </c>
      <c r="I266">
        <v>2.903142857142857</v>
      </c>
      <c r="J266">
        <v>6.2658828646428582</v>
      </c>
      <c r="L266" s="27">
        <v>0</v>
      </c>
      <c r="M266" s="2">
        <v>-1</v>
      </c>
      <c r="Q266" s="27">
        <v>0</v>
      </c>
      <c r="R266" s="27"/>
      <c r="S266" s="27"/>
      <c r="T266">
        <v>18</v>
      </c>
      <c r="U266" s="27">
        <v>0</v>
      </c>
      <c r="V266" s="27"/>
      <c r="W266" s="30">
        <v>1.8678571428571431</v>
      </c>
      <c r="X266" s="30">
        <v>3.1428571428571428</v>
      </c>
      <c r="Y266" s="30">
        <v>2.714285714285714</v>
      </c>
      <c r="Z266" s="30">
        <v>3.15</v>
      </c>
      <c r="AA266" s="30">
        <v>0.1717569786535304</v>
      </c>
      <c r="AB266" s="30">
        <v>0.28899835796387519</v>
      </c>
      <c r="AC266" s="30">
        <v>0.24958949096880129</v>
      </c>
      <c r="AD266" s="30">
        <v>0.28965517241379313</v>
      </c>
      <c r="AE266" s="27">
        <v>1.6</v>
      </c>
      <c r="AF266" s="27">
        <v>3.44</v>
      </c>
      <c r="AG266" s="27">
        <v>1.84</v>
      </c>
      <c r="AH266" s="27">
        <v>2.903142857142857</v>
      </c>
    </row>
    <row r="267" spans="1:34" x14ac:dyDescent="0.3">
      <c r="A267" s="2" t="s">
        <v>24</v>
      </c>
      <c r="B267" s="19" t="s">
        <v>906</v>
      </c>
      <c r="E267" s="2">
        <v>2.75</v>
      </c>
      <c r="F267" s="11">
        <v>-1</v>
      </c>
      <c r="G267">
        <v>-1</v>
      </c>
      <c r="I267">
        <v>2.9004285714285718</v>
      </c>
      <c r="J267">
        <v>6.2640899342857157</v>
      </c>
      <c r="L267" s="27">
        <v>0</v>
      </c>
      <c r="M267" s="2">
        <v>-1</v>
      </c>
      <c r="Q267" s="27">
        <v>0</v>
      </c>
      <c r="R267" s="27"/>
      <c r="S267" s="27"/>
      <c r="T267">
        <v>18</v>
      </c>
      <c r="U267" s="27">
        <v>0</v>
      </c>
      <c r="V267" s="27"/>
      <c r="W267" s="30">
        <v>1.8642857142857141</v>
      </c>
      <c r="X267" s="30">
        <v>3.1428571428571428</v>
      </c>
      <c r="Y267" s="30">
        <v>2.714285714285714</v>
      </c>
      <c r="Z267" s="30">
        <v>3.1</v>
      </c>
      <c r="AA267" s="30">
        <v>0.17227722772277229</v>
      </c>
      <c r="AB267" s="30">
        <v>0.29042904290429039</v>
      </c>
      <c r="AC267" s="30">
        <v>0.25082508250825092</v>
      </c>
      <c r="AD267" s="30">
        <v>0.28646864686468648</v>
      </c>
      <c r="AE267" s="27">
        <v>1.6</v>
      </c>
      <c r="AF267" s="27">
        <v>3.44</v>
      </c>
      <c r="AG267" s="27">
        <v>1.84</v>
      </c>
      <c r="AH267" s="27">
        <v>2.9004285714285709</v>
      </c>
    </row>
    <row r="268" spans="1:34" x14ac:dyDescent="0.3">
      <c r="A268" s="2" t="s">
        <v>25</v>
      </c>
      <c r="B268" s="15" t="s">
        <v>732</v>
      </c>
      <c r="E268" s="2">
        <v>2.88</v>
      </c>
      <c r="F268" s="11" t="s">
        <v>565</v>
      </c>
      <c r="G268" t="s">
        <v>645</v>
      </c>
      <c r="I268">
        <v>2.895</v>
      </c>
      <c r="J268">
        <v>6.260504073571429</v>
      </c>
      <c r="L268" s="27">
        <v>1</v>
      </c>
      <c r="M268" s="2">
        <v>5.4960000000000004</v>
      </c>
      <c r="N268" s="2">
        <v>5.4960000000000004</v>
      </c>
      <c r="O268" s="2">
        <v>25.55</v>
      </c>
      <c r="P268" s="2" t="s">
        <v>460</v>
      </c>
      <c r="Q268" s="27">
        <v>12.868820120000001</v>
      </c>
      <c r="R268" s="27">
        <v>12.868820120000001</v>
      </c>
      <c r="S268" s="27">
        <v>12.868820120000001</v>
      </c>
      <c r="T268">
        <v>18</v>
      </c>
      <c r="U268" s="27">
        <v>197.4403766939285</v>
      </c>
      <c r="V268" s="27">
        <v>9.1166762854710051E-2</v>
      </c>
      <c r="W268" s="30">
        <v>1.857142857142857</v>
      </c>
      <c r="X268" s="30">
        <v>3.1428571428571428</v>
      </c>
      <c r="Y268" s="30">
        <v>2.714285714285714</v>
      </c>
      <c r="Z268" s="30">
        <v>3</v>
      </c>
      <c r="AA268" s="30">
        <v>0.17333333333333331</v>
      </c>
      <c r="AB268" s="30">
        <v>0.29333333333333328</v>
      </c>
      <c r="AC268" s="30">
        <v>0.25333333333333341</v>
      </c>
      <c r="AD268" s="30">
        <v>0.28000000000000003</v>
      </c>
      <c r="AE268" s="27">
        <v>1.6</v>
      </c>
      <c r="AF268" s="27">
        <v>3.44</v>
      </c>
      <c r="AG268" s="27">
        <v>1.84</v>
      </c>
      <c r="AH268" s="27">
        <v>2.895</v>
      </c>
    </row>
    <row r="269" spans="1:34" x14ac:dyDescent="0.3">
      <c r="A269" s="2" t="s">
        <v>26</v>
      </c>
      <c r="B269" s="19" t="s">
        <v>907</v>
      </c>
      <c r="E269" s="2">
        <v>2.91</v>
      </c>
      <c r="F269" s="11">
        <v>-1</v>
      </c>
      <c r="G269">
        <v>-1</v>
      </c>
      <c r="I269">
        <v>2.894571428571429</v>
      </c>
      <c r="J269">
        <v>6.2577448164285716</v>
      </c>
      <c r="L269" s="27">
        <v>0</v>
      </c>
      <c r="M269" s="2">
        <v>-1</v>
      </c>
      <c r="Q269" s="27">
        <v>0</v>
      </c>
      <c r="R269" s="27"/>
      <c r="S269" s="27"/>
      <c r="T269">
        <v>18</v>
      </c>
      <c r="U269" s="27">
        <v>0</v>
      </c>
      <c r="V269" s="27"/>
      <c r="W269" s="30">
        <v>1.8642857142857141</v>
      </c>
      <c r="X269" s="30">
        <v>3.1428571428571428</v>
      </c>
      <c r="Y269" s="30">
        <v>2.7</v>
      </c>
      <c r="Z269" s="30">
        <v>3</v>
      </c>
      <c r="AA269" s="30">
        <v>0.1741160773849233</v>
      </c>
      <c r="AB269" s="30">
        <v>0.29352901934623082</v>
      </c>
      <c r="AC269" s="30">
        <v>0.25216811207471651</v>
      </c>
      <c r="AD269" s="30">
        <v>0.28018679119412943</v>
      </c>
      <c r="AE269" s="27">
        <v>1.54</v>
      </c>
      <c r="AF269" s="27">
        <v>3.44</v>
      </c>
      <c r="AG269" s="27">
        <v>1.9</v>
      </c>
      <c r="AH269" s="27">
        <v>2.894571428571429</v>
      </c>
    </row>
    <row r="270" spans="1:34" x14ac:dyDescent="0.3">
      <c r="A270" s="2" t="s">
        <v>108</v>
      </c>
      <c r="B270" s="15" t="s">
        <v>751</v>
      </c>
      <c r="E270" s="2">
        <v>3.08</v>
      </c>
      <c r="F270" s="11" t="s">
        <v>579</v>
      </c>
      <c r="G270" t="s">
        <v>656</v>
      </c>
      <c r="I270">
        <v>2.8410526315789468</v>
      </c>
      <c r="J270">
        <v>6.1729587136842099</v>
      </c>
      <c r="L270" s="27">
        <v>1</v>
      </c>
      <c r="Q270" s="27">
        <v>3.86469438</v>
      </c>
      <c r="R270" s="27">
        <v>3.86469438</v>
      </c>
      <c r="S270" s="27">
        <v>16.978874730000001</v>
      </c>
      <c r="T270">
        <v>24</v>
      </c>
      <c r="U270" s="27">
        <v>251.01098912285789</v>
      </c>
      <c r="V270" s="27">
        <v>9.5613343797681868E-2</v>
      </c>
      <c r="W270" s="30">
        <v>2</v>
      </c>
      <c r="X270" s="30">
        <v>3.1578947368421049</v>
      </c>
      <c r="Y270" s="30">
        <v>2.4210526315789469</v>
      </c>
      <c r="Z270" s="30">
        <v>2.947368421052631</v>
      </c>
      <c r="AA270" s="30">
        <v>0.19</v>
      </c>
      <c r="AB270" s="30">
        <v>0.3</v>
      </c>
      <c r="AC270" s="30">
        <v>0.23</v>
      </c>
      <c r="AD270" s="30">
        <v>0.28000000000000003</v>
      </c>
      <c r="AE270" s="27">
        <v>1.54</v>
      </c>
      <c r="AF270" s="27">
        <v>3.44</v>
      </c>
      <c r="AG270" s="27">
        <v>1.9</v>
      </c>
      <c r="AH270" s="27">
        <v>2.8410526315789468</v>
      </c>
    </row>
    <row r="271" spans="1:34" x14ac:dyDescent="0.3">
      <c r="A271" s="2" t="s">
        <v>217</v>
      </c>
      <c r="B271" s="15" t="s">
        <v>758</v>
      </c>
      <c r="E271" s="2">
        <v>3.8</v>
      </c>
      <c r="F271" s="11" t="s">
        <v>611</v>
      </c>
      <c r="G271" t="s">
        <v>660</v>
      </c>
      <c r="I271">
        <v>2.6056249999999999</v>
      </c>
      <c r="J271">
        <v>5.9703320286696879</v>
      </c>
      <c r="L271" s="27">
        <v>1</v>
      </c>
      <c r="Q271" s="27">
        <v>3.950634</v>
      </c>
      <c r="R271" s="27">
        <v>3.950634</v>
      </c>
      <c r="S271" s="27">
        <v>15.513552000000001</v>
      </c>
      <c r="T271">
        <v>20</v>
      </c>
      <c r="U271" s="27">
        <v>242.1279024923125</v>
      </c>
      <c r="V271" s="27">
        <v>8.2600971611006269E-2</v>
      </c>
      <c r="W271" s="30">
        <v>1.9375</v>
      </c>
      <c r="X271" s="30">
        <v>2.5</v>
      </c>
      <c r="Y271" s="30">
        <v>0.5625</v>
      </c>
      <c r="Z271" s="30">
        <v>2.625</v>
      </c>
      <c r="AA271" s="30">
        <v>0.25409836065573771</v>
      </c>
      <c r="AB271" s="30">
        <v>0.32786885245901642</v>
      </c>
      <c r="AC271" s="30">
        <v>7.3770491803278687E-2</v>
      </c>
      <c r="AD271" s="30">
        <v>0.34426229508196721</v>
      </c>
      <c r="AE271" s="27">
        <v>0.79</v>
      </c>
      <c r="AF271" s="27">
        <v>3.44</v>
      </c>
      <c r="AG271" s="27">
        <v>2.65</v>
      </c>
      <c r="AH271" s="27">
        <v>2.6056249999999999</v>
      </c>
    </row>
    <row r="272" spans="1:34" x14ac:dyDescent="0.3">
      <c r="A272" s="2" t="s">
        <v>217</v>
      </c>
      <c r="B272" s="15" t="s">
        <v>758</v>
      </c>
      <c r="C272" s="2" t="s">
        <v>700</v>
      </c>
      <c r="D272" s="2">
        <v>0.44</v>
      </c>
      <c r="E272" s="2">
        <v>2</v>
      </c>
      <c r="F272" s="11" t="s">
        <v>611</v>
      </c>
      <c r="G272" t="s">
        <v>660</v>
      </c>
      <c r="I272">
        <v>2.6056249999999999</v>
      </c>
      <c r="J272">
        <v>5.9703320286696879</v>
      </c>
      <c r="L272" s="27">
        <v>1</v>
      </c>
      <c r="Q272" s="27">
        <v>3.950634</v>
      </c>
      <c r="R272" s="27">
        <v>3.950634</v>
      </c>
      <c r="S272" s="27">
        <v>15.513552000000001</v>
      </c>
      <c r="T272">
        <v>20</v>
      </c>
      <c r="U272" s="27">
        <v>242.1279024923125</v>
      </c>
      <c r="V272" s="27">
        <v>8.2600971611006269E-2</v>
      </c>
      <c r="W272" s="30">
        <v>1.9375</v>
      </c>
      <c r="X272" s="30">
        <v>2.5</v>
      </c>
      <c r="Y272" s="30">
        <v>0.5625</v>
      </c>
      <c r="Z272" s="30">
        <v>2.625</v>
      </c>
      <c r="AA272" s="30">
        <v>0.25409836065573771</v>
      </c>
      <c r="AB272" s="30">
        <v>0.32786885245901642</v>
      </c>
      <c r="AC272" s="30">
        <v>7.3770491803278687E-2</v>
      </c>
      <c r="AD272" s="30">
        <v>0.34426229508196721</v>
      </c>
      <c r="AE272" s="27">
        <v>0.79</v>
      </c>
      <c r="AF272" s="27">
        <v>3.44</v>
      </c>
      <c r="AG272" s="27">
        <v>2.65</v>
      </c>
      <c r="AH272" s="27">
        <v>2.6056249999999999</v>
      </c>
    </row>
    <row r="273" spans="1:34" x14ac:dyDescent="0.3">
      <c r="A273" s="2" t="s">
        <v>219</v>
      </c>
      <c r="B273" s="15" t="s">
        <v>831</v>
      </c>
      <c r="E273" s="2">
        <v>2.58</v>
      </c>
      <c r="F273" s="11">
        <v>-1</v>
      </c>
      <c r="G273">
        <v>-1</v>
      </c>
      <c r="I273">
        <v>2.8787500000000001</v>
      </c>
      <c r="J273">
        <v>6.3662565249906873</v>
      </c>
      <c r="L273" s="27">
        <v>0</v>
      </c>
      <c r="M273" s="2">
        <v>3.93</v>
      </c>
      <c r="N273" s="2">
        <v>3.93</v>
      </c>
      <c r="O273" s="2">
        <v>15.3</v>
      </c>
      <c r="Q273" s="27">
        <v>0</v>
      </c>
      <c r="R273" s="27"/>
      <c r="S273" s="27"/>
      <c r="T273">
        <v>20</v>
      </c>
      <c r="U273" s="27">
        <v>0</v>
      </c>
      <c r="V273" s="27"/>
      <c r="W273" s="30">
        <v>1.75</v>
      </c>
      <c r="X273" s="30">
        <v>2.75</v>
      </c>
      <c r="Y273" s="30">
        <v>2</v>
      </c>
      <c r="Z273" s="30">
        <v>1.75</v>
      </c>
      <c r="AA273" s="30">
        <v>0.2121212121212121</v>
      </c>
      <c r="AB273" s="30">
        <v>0.33333333333333331</v>
      </c>
      <c r="AC273" s="30">
        <v>0.2424242424242424</v>
      </c>
      <c r="AD273" s="30">
        <v>0.2121212121212121</v>
      </c>
      <c r="AE273" s="27">
        <v>1.6</v>
      </c>
      <c r="AF273" s="27">
        <v>3.44</v>
      </c>
      <c r="AG273" s="27">
        <v>1.84</v>
      </c>
      <c r="AH273" s="27">
        <v>2.8787500000000001</v>
      </c>
    </row>
    <row r="274" spans="1:34" x14ac:dyDescent="0.3">
      <c r="A274" s="2" t="s">
        <v>901</v>
      </c>
      <c r="B274" s="15" t="s">
        <v>902</v>
      </c>
      <c r="E274" s="2">
        <v>2.29</v>
      </c>
      <c r="F274" s="11">
        <v>-1</v>
      </c>
      <c r="G274">
        <v>-1</v>
      </c>
      <c r="I274">
        <v>2.8478571428571429</v>
      </c>
      <c r="J274">
        <v>6.402055730936417</v>
      </c>
      <c r="L274" s="27">
        <v>0</v>
      </c>
      <c r="M274" s="2">
        <v>3.93</v>
      </c>
      <c r="N274" s="2">
        <v>3.93</v>
      </c>
      <c r="O274" s="2">
        <v>15.3</v>
      </c>
      <c r="Q274" s="27">
        <v>0</v>
      </c>
      <c r="R274" s="27"/>
      <c r="S274" s="27"/>
      <c r="T274">
        <v>20</v>
      </c>
      <c r="U274" s="27">
        <v>0</v>
      </c>
      <c r="V274" s="27"/>
      <c r="W274" s="30">
        <v>1.714285714285714</v>
      </c>
      <c r="X274" s="30">
        <v>2.6190476190476191</v>
      </c>
      <c r="Y274" s="30">
        <v>1.9285714285714279</v>
      </c>
      <c r="Z274" s="30">
        <v>1.666666666666667</v>
      </c>
      <c r="AA274" s="30">
        <v>0.2162162162162162</v>
      </c>
      <c r="AB274" s="30">
        <v>0.33033033033033038</v>
      </c>
      <c r="AC274" s="30">
        <v>0.2432432432432432</v>
      </c>
      <c r="AD274" s="30">
        <v>0.21021021021021019</v>
      </c>
      <c r="AE274" s="27">
        <v>1.6</v>
      </c>
      <c r="AF274" s="27">
        <v>3.44</v>
      </c>
      <c r="AG274" s="27">
        <v>1.84</v>
      </c>
      <c r="AH274" s="27">
        <v>2.847857142857142</v>
      </c>
    </row>
    <row r="275" spans="1:34" x14ac:dyDescent="0.3">
      <c r="A275" s="2" t="s">
        <v>222</v>
      </c>
      <c r="B275" s="15" t="s">
        <v>832</v>
      </c>
      <c r="E275" s="2">
        <v>4.05</v>
      </c>
      <c r="F275" s="11" t="s">
        <v>612</v>
      </c>
      <c r="G275" t="s">
        <v>685</v>
      </c>
      <c r="I275">
        <v>2.5854166666666671</v>
      </c>
      <c r="J275">
        <v>5.9262421145833333</v>
      </c>
      <c r="L275" s="27">
        <v>1</v>
      </c>
      <c r="Q275" s="27">
        <v>5.81978595</v>
      </c>
      <c r="R275" s="27">
        <v>5.81978595</v>
      </c>
      <c r="S275" s="27">
        <v>11.88463337</v>
      </c>
      <c r="T275">
        <v>30</v>
      </c>
      <c r="U275" s="27">
        <v>348.60249769877402</v>
      </c>
      <c r="V275" s="27">
        <v>8.6057903193576313E-2</v>
      </c>
      <c r="W275" s="30">
        <v>2</v>
      </c>
      <c r="X275" s="30">
        <v>2.5</v>
      </c>
      <c r="Y275" s="30">
        <v>0.5</v>
      </c>
      <c r="Z275" s="30">
        <v>2.333333333333333</v>
      </c>
      <c r="AA275" s="30">
        <v>0.27272727272727282</v>
      </c>
      <c r="AB275" s="30">
        <v>0.34090909090909088</v>
      </c>
      <c r="AC275" s="30">
        <v>6.8181818181818191E-2</v>
      </c>
      <c r="AD275" s="30">
        <v>0.31818181818181818</v>
      </c>
      <c r="AE275" s="27">
        <v>0.89</v>
      </c>
      <c r="AF275" s="27">
        <v>3.44</v>
      </c>
      <c r="AG275" s="27">
        <v>2.5499999999999998</v>
      </c>
      <c r="AH275" s="27">
        <v>2.5854166666666671</v>
      </c>
    </row>
    <row r="276" spans="1:34" x14ac:dyDescent="0.3">
      <c r="A276" s="2" t="s">
        <v>222</v>
      </c>
      <c r="B276" s="15" t="s">
        <v>832</v>
      </c>
      <c r="C276" s="2" t="s">
        <v>700</v>
      </c>
      <c r="D276" s="2">
        <v>0.3</v>
      </c>
      <c r="E276" s="2">
        <v>1.75</v>
      </c>
      <c r="F276" s="11" t="s">
        <v>612</v>
      </c>
      <c r="G276" t="s">
        <v>685</v>
      </c>
      <c r="I276">
        <v>2.5854166666666671</v>
      </c>
      <c r="J276">
        <v>5.9262421145833333</v>
      </c>
      <c r="L276" s="27">
        <v>1</v>
      </c>
      <c r="Q276" s="27">
        <v>5.81978595</v>
      </c>
      <c r="R276" s="27">
        <v>5.81978595</v>
      </c>
      <c r="S276" s="27">
        <v>11.88463337</v>
      </c>
      <c r="T276">
        <v>30</v>
      </c>
      <c r="U276" s="27">
        <v>348.60249769877402</v>
      </c>
      <c r="V276" s="27">
        <v>8.6057903193576313E-2</v>
      </c>
      <c r="W276" s="30">
        <v>2</v>
      </c>
      <c r="X276" s="30">
        <v>2.5</v>
      </c>
      <c r="Y276" s="30">
        <v>0.5</v>
      </c>
      <c r="Z276" s="30">
        <v>2.333333333333333</v>
      </c>
      <c r="AA276" s="30">
        <v>0.27272727272727282</v>
      </c>
      <c r="AB276" s="30">
        <v>0.34090909090909088</v>
      </c>
      <c r="AC276" s="30">
        <v>6.8181818181818191E-2</v>
      </c>
      <c r="AD276" s="30">
        <v>0.31818181818181818</v>
      </c>
      <c r="AE276" s="27">
        <v>0.89</v>
      </c>
      <c r="AF276" s="27">
        <v>3.44</v>
      </c>
      <c r="AG276" s="27">
        <v>2.5499999999999998</v>
      </c>
      <c r="AH276" s="27">
        <v>2.5854166666666671</v>
      </c>
    </row>
    <row r="277" spans="1:34" x14ac:dyDescent="0.3">
      <c r="A277" s="2" t="s">
        <v>223</v>
      </c>
      <c r="B277" s="15" t="s">
        <v>833</v>
      </c>
      <c r="E277" s="2">
        <v>4.51</v>
      </c>
      <c r="F277" s="11" t="s">
        <v>613</v>
      </c>
      <c r="G277">
        <v>-1</v>
      </c>
      <c r="I277">
        <v>2.597916666666666</v>
      </c>
      <c r="J277">
        <v>5.966934078125</v>
      </c>
      <c r="L277" s="27">
        <v>1</v>
      </c>
      <c r="Q277" s="27">
        <v>5.6694849300000003</v>
      </c>
      <c r="R277" s="27">
        <v>5.6694842000000003</v>
      </c>
      <c r="S277" s="27">
        <v>11.54266629</v>
      </c>
      <c r="T277">
        <v>30</v>
      </c>
      <c r="U277" s="27">
        <v>321.30962315738361</v>
      </c>
      <c r="V277" s="27">
        <v>9.3367885173191417E-2</v>
      </c>
      <c r="W277" s="30">
        <v>2</v>
      </c>
      <c r="X277" s="30">
        <v>2.5</v>
      </c>
      <c r="Y277" s="30">
        <v>0.5</v>
      </c>
      <c r="Z277" s="30">
        <v>2.333333333333333</v>
      </c>
      <c r="AA277" s="30">
        <v>0.27272727272727282</v>
      </c>
      <c r="AB277" s="30">
        <v>0.34090909090909088</v>
      </c>
      <c r="AC277" s="30">
        <v>6.8181818181818191E-2</v>
      </c>
      <c r="AD277" s="30">
        <v>0.31818181818181818</v>
      </c>
      <c r="AE277" s="27">
        <v>0.95</v>
      </c>
      <c r="AF277" s="27">
        <v>3.44</v>
      </c>
      <c r="AG277" s="27">
        <v>2.4900000000000002</v>
      </c>
      <c r="AH277" s="27">
        <v>2.5979166666666669</v>
      </c>
    </row>
    <row r="278" spans="1:34" x14ac:dyDescent="0.3">
      <c r="A278" s="2" t="s">
        <v>223</v>
      </c>
      <c r="B278" s="15" t="s">
        <v>833</v>
      </c>
      <c r="C278" s="2" t="s">
        <v>700</v>
      </c>
      <c r="D278" s="2">
        <v>0.63</v>
      </c>
      <c r="E278" s="2">
        <v>2.2000000000000002</v>
      </c>
      <c r="F278" s="11" t="s">
        <v>613</v>
      </c>
      <c r="G278">
        <v>-1</v>
      </c>
      <c r="I278">
        <v>2.597916666666666</v>
      </c>
      <c r="J278">
        <v>5.966934078125</v>
      </c>
      <c r="L278" s="27">
        <v>1</v>
      </c>
      <c r="Q278" s="27">
        <v>5.6694849300000003</v>
      </c>
      <c r="R278" s="27">
        <v>5.6694842000000003</v>
      </c>
      <c r="S278" s="27">
        <v>11.54266629</v>
      </c>
      <c r="T278">
        <v>30</v>
      </c>
      <c r="U278" s="27">
        <v>321.30962315738361</v>
      </c>
      <c r="V278" s="27">
        <v>9.3367885173191417E-2</v>
      </c>
      <c r="W278" s="30">
        <v>2</v>
      </c>
      <c r="X278" s="30">
        <v>2.5</v>
      </c>
      <c r="Y278" s="30">
        <v>0.5</v>
      </c>
      <c r="Z278" s="30">
        <v>2.333333333333333</v>
      </c>
      <c r="AA278" s="30">
        <v>0.27272727272727282</v>
      </c>
      <c r="AB278" s="30">
        <v>0.34090909090909088</v>
      </c>
      <c r="AC278" s="30">
        <v>6.8181818181818191E-2</v>
      </c>
      <c r="AD278" s="30">
        <v>0.31818181818181818</v>
      </c>
      <c r="AE278" s="27">
        <v>0.95</v>
      </c>
      <c r="AF278" s="27">
        <v>3.44</v>
      </c>
      <c r="AG278" s="27">
        <v>2.4900000000000002</v>
      </c>
      <c r="AH278" s="27">
        <v>2.5979166666666669</v>
      </c>
    </row>
    <row r="279" spans="1:34" x14ac:dyDescent="0.3">
      <c r="A279" s="2" t="s">
        <v>187</v>
      </c>
      <c r="B279" s="15" t="s">
        <v>753</v>
      </c>
      <c r="E279" s="2">
        <v>4.2</v>
      </c>
      <c r="F279" s="11" t="s">
        <v>580</v>
      </c>
      <c r="G279" t="s">
        <v>657</v>
      </c>
      <c r="I279">
        <v>2.6345454545454552</v>
      </c>
      <c r="J279">
        <v>6.036062318181818</v>
      </c>
      <c r="L279" s="27">
        <v>2</v>
      </c>
      <c r="Q279" s="27">
        <v>13.81974189</v>
      </c>
      <c r="R279" s="27">
        <v>13.81974189</v>
      </c>
      <c r="S279" s="27">
        <v>5.7110870199999999</v>
      </c>
      <c r="T279">
        <v>14</v>
      </c>
      <c r="U279" s="27">
        <v>309.44138863753989</v>
      </c>
      <c r="V279" s="27">
        <v>9.0485633235046756E-2</v>
      </c>
      <c r="W279" s="30">
        <v>2</v>
      </c>
      <c r="X279" s="30">
        <v>2.545454545454545</v>
      </c>
      <c r="Y279" s="30">
        <v>0.54545454545454541</v>
      </c>
      <c r="Z279" s="30">
        <v>2.545454545454545</v>
      </c>
      <c r="AA279" s="30">
        <v>0.26190476190476192</v>
      </c>
      <c r="AB279" s="30">
        <v>0.33333333333333331</v>
      </c>
      <c r="AC279" s="30">
        <v>7.1428571428571425E-2</v>
      </c>
      <c r="AD279" s="30">
        <v>0.33333333333333331</v>
      </c>
      <c r="AE279" s="27">
        <v>0.95</v>
      </c>
      <c r="AF279" s="27">
        <v>3.44</v>
      </c>
      <c r="AG279" s="27">
        <v>2.4900000000000002</v>
      </c>
      <c r="AH279" s="27">
        <v>2.6345454545454539</v>
      </c>
    </row>
    <row r="280" spans="1:34" x14ac:dyDescent="0.3">
      <c r="A280" s="2" t="s">
        <v>187</v>
      </c>
      <c r="B280" s="15" t="s">
        <v>753</v>
      </c>
      <c r="C280" s="2" t="s">
        <v>700</v>
      </c>
      <c r="D280" s="2">
        <v>0.90500000000000003</v>
      </c>
      <c r="E280" s="2">
        <v>2.2999999999999998</v>
      </c>
      <c r="F280" s="11" t="s">
        <v>580</v>
      </c>
      <c r="G280" t="s">
        <v>657</v>
      </c>
      <c r="I280">
        <v>2.6345454545454552</v>
      </c>
      <c r="J280">
        <v>6.036062318181818</v>
      </c>
      <c r="L280" s="27">
        <v>2</v>
      </c>
      <c r="Q280" s="27">
        <v>13.81974189</v>
      </c>
      <c r="R280" s="27">
        <v>13.81974189</v>
      </c>
      <c r="S280" s="27">
        <v>5.7110870199999999</v>
      </c>
      <c r="T280">
        <v>14</v>
      </c>
      <c r="U280" s="27">
        <v>309.44138863753989</v>
      </c>
      <c r="V280" s="27">
        <v>9.0485633235046756E-2</v>
      </c>
      <c r="W280" s="30">
        <v>2</v>
      </c>
      <c r="X280" s="30">
        <v>2.545454545454545</v>
      </c>
      <c r="Y280" s="30">
        <v>0.54545454545454541</v>
      </c>
      <c r="Z280" s="30">
        <v>2.545454545454545</v>
      </c>
      <c r="AA280" s="30">
        <v>0.26190476190476192</v>
      </c>
      <c r="AB280" s="30">
        <v>0.33333333333333331</v>
      </c>
      <c r="AC280" s="30">
        <v>7.1428571428571425E-2</v>
      </c>
      <c r="AD280" s="30">
        <v>0.33333333333333331</v>
      </c>
      <c r="AE280" s="27">
        <v>0.95</v>
      </c>
      <c r="AF280" s="27">
        <v>3.44</v>
      </c>
      <c r="AG280" s="27">
        <v>2.4900000000000002</v>
      </c>
      <c r="AH280" s="27">
        <v>2.6345454545454539</v>
      </c>
    </row>
    <row r="281" spans="1:34" x14ac:dyDescent="0.3">
      <c r="A281" s="2" t="s">
        <v>46</v>
      </c>
      <c r="B281" s="15" t="s">
        <v>746</v>
      </c>
      <c r="E281" s="2">
        <v>3.82</v>
      </c>
      <c r="F281" s="11" t="s">
        <v>575</v>
      </c>
      <c r="G281" t="s">
        <v>653</v>
      </c>
      <c r="I281">
        <v>2.669090909090909</v>
      </c>
      <c r="J281">
        <v>5.9831974772727277</v>
      </c>
      <c r="L281" s="27">
        <v>2</v>
      </c>
      <c r="Q281" s="27">
        <v>7.41544296</v>
      </c>
      <c r="R281" s="27">
        <v>7.4154429599999991</v>
      </c>
      <c r="S281" s="27">
        <v>7.41544296</v>
      </c>
      <c r="T281">
        <v>14</v>
      </c>
      <c r="U281" s="27">
        <v>288.33429290182369</v>
      </c>
      <c r="V281" s="27">
        <v>9.7109503410799117E-2</v>
      </c>
      <c r="W281" s="30">
        <v>2</v>
      </c>
      <c r="X281" s="30">
        <v>2.545454545454545</v>
      </c>
      <c r="Y281" s="30">
        <v>0.54545454545454541</v>
      </c>
      <c r="Z281" s="30">
        <v>0</v>
      </c>
      <c r="AA281" s="30">
        <v>0.39285714285714279</v>
      </c>
      <c r="AB281" s="30">
        <v>0.5</v>
      </c>
      <c r="AC281" s="30">
        <v>0.1071428571428571</v>
      </c>
      <c r="AD281" s="30">
        <v>0</v>
      </c>
      <c r="AE281" s="27">
        <v>1.1000000000000001</v>
      </c>
      <c r="AF281" s="27">
        <v>3.44</v>
      </c>
      <c r="AG281" s="27">
        <v>2.34</v>
      </c>
      <c r="AH281" s="27">
        <v>2.669090909090909</v>
      </c>
    </row>
    <row r="282" spans="1:34" x14ac:dyDescent="0.3">
      <c r="A282" s="2" t="s">
        <v>46</v>
      </c>
      <c r="B282" s="15" t="s">
        <v>746</v>
      </c>
      <c r="E282" s="2">
        <v>3.82</v>
      </c>
      <c r="F282" s="11" t="s">
        <v>575</v>
      </c>
      <c r="G282" t="s">
        <v>653</v>
      </c>
      <c r="I282">
        <v>2.669090909090909</v>
      </c>
      <c r="J282">
        <v>5.9831974772727277</v>
      </c>
      <c r="L282" s="27">
        <v>2</v>
      </c>
      <c r="Q282" s="27">
        <v>7.41544296</v>
      </c>
      <c r="R282" s="27">
        <v>7.4154429599999991</v>
      </c>
      <c r="S282" s="27">
        <v>7.41544296</v>
      </c>
      <c r="T282">
        <v>14</v>
      </c>
      <c r="U282" s="27">
        <v>288.33429290182369</v>
      </c>
      <c r="V282" s="27">
        <v>9.7109503410799117E-2</v>
      </c>
      <c r="W282" s="30">
        <v>2</v>
      </c>
      <c r="X282" s="30">
        <v>2.545454545454545</v>
      </c>
      <c r="Y282" s="30">
        <v>0.54545454545454541</v>
      </c>
      <c r="Z282" s="30">
        <v>0</v>
      </c>
      <c r="AA282" s="30">
        <v>0.39285714285714279</v>
      </c>
      <c r="AB282" s="30">
        <v>0.5</v>
      </c>
      <c r="AC282" s="30">
        <v>0.1071428571428571</v>
      </c>
      <c r="AD282" s="30">
        <v>0</v>
      </c>
      <c r="AE282" s="27">
        <v>1.1000000000000001</v>
      </c>
      <c r="AF282" s="27">
        <v>3.44</v>
      </c>
      <c r="AG282" s="27">
        <v>2.34</v>
      </c>
      <c r="AH282" s="27">
        <v>2.669090909090909</v>
      </c>
    </row>
    <row r="283" spans="1:34" x14ac:dyDescent="0.3">
      <c r="A283" s="2" t="s">
        <v>228</v>
      </c>
      <c r="B283" s="19" t="s">
        <v>966</v>
      </c>
      <c r="E283" s="2">
        <v>2.6</v>
      </c>
      <c r="F283" s="11">
        <v>-1</v>
      </c>
      <c r="G283">
        <v>-1</v>
      </c>
      <c r="I283">
        <v>2.670418181818182</v>
      </c>
      <c r="J283">
        <v>5.9849440756727272</v>
      </c>
      <c r="L283" s="27">
        <v>0</v>
      </c>
      <c r="M283" s="2">
        <v>-1</v>
      </c>
      <c r="Q283" s="27">
        <v>0</v>
      </c>
      <c r="R283" s="27"/>
      <c r="S283" s="27"/>
      <c r="T283">
        <v>14</v>
      </c>
      <c r="U283" s="27">
        <v>0</v>
      </c>
      <c r="V283" s="27"/>
      <c r="W283" s="30">
        <v>2</v>
      </c>
      <c r="X283" s="30">
        <v>2.545454545454545</v>
      </c>
      <c r="Y283" s="30">
        <v>0.55454545454545456</v>
      </c>
      <c r="Z283" s="30">
        <v>0</v>
      </c>
      <c r="AA283" s="30">
        <v>0.39215686274509798</v>
      </c>
      <c r="AB283" s="30">
        <v>0.49910873440285197</v>
      </c>
      <c r="AC283" s="30">
        <v>0.1087344028520499</v>
      </c>
      <c r="AD283" s="30">
        <v>0</v>
      </c>
      <c r="AE283" s="27">
        <v>1.1000000000000001</v>
      </c>
      <c r="AF283" s="27">
        <v>3.44</v>
      </c>
      <c r="AG283" s="27">
        <v>2.34</v>
      </c>
      <c r="AH283" s="27">
        <v>2.670418181818182</v>
      </c>
    </row>
    <row r="284" spans="1:34" x14ac:dyDescent="0.3">
      <c r="A284" s="2" t="s">
        <v>229</v>
      </c>
      <c r="B284" s="19" t="s">
        <v>967</v>
      </c>
      <c r="E284" s="2">
        <v>2.2000000000000002</v>
      </c>
      <c r="F284" s="11">
        <v>-1</v>
      </c>
      <c r="G284">
        <v>-1</v>
      </c>
      <c r="I284">
        <v>2.670109090909091</v>
      </c>
      <c r="J284">
        <v>5.9843864818181816</v>
      </c>
      <c r="L284" s="27">
        <v>0</v>
      </c>
      <c r="M284" s="2">
        <v>-1</v>
      </c>
      <c r="Q284" s="27">
        <v>0</v>
      </c>
      <c r="R284" s="27"/>
      <c r="S284" s="27"/>
      <c r="T284">
        <v>14</v>
      </c>
      <c r="U284" s="27">
        <v>0</v>
      </c>
      <c r="V284" s="27"/>
      <c r="W284" s="30">
        <v>1.9981818181818181</v>
      </c>
      <c r="X284" s="30">
        <v>2.545454545454545</v>
      </c>
      <c r="Y284" s="30">
        <v>0.55272727272727273</v>
      </c>
      <c r="Z284" s="30">
        <v>0</v>
      </c>
      <c r="AA284" s="30">
        <v>0.39207991437745271</v>
      </c>
      <c r="AB284" s="30">
        <v>0.49946485907955762</v>
      </c>
      <c r="AC284" s="30">
        <v>0.1084552265429897</v>
      </c>
      <c r="AD284" s="30">
        <v>0</v>
      </c>
      <c r="AE284" s="27">
        <v>1.1000000000000001</v>
      </c>
      <c r="AF284" s="27">
        <v>3.44</v>
      </c>
      <c r="AG284" s="27">
        <v>2.34</v>
      </c>
      <c r="AH284" s="27">
        <v>2.670109090909091</v>
      </c>
    </row>
    <row r="285" spans="1:34" x14ac:dyDescent="0.3">
      <c r="A285" s="2" t="s">
        <v>49</v>
      </c>
      <c r="B285" s="15" t="s">
        <v>749</v>
      </c>
      <c r="E285" s="2">
        <v>4</v>
      </c>
      <c r="F285" s="11" t="s">
        <v>577</v>
      </c>
      <c r="G285" t="s">
        <v>655</v>
      </c>
      <c r="I285">
        <v>2.6527272727272728</v>
      </c>
      <c r="J285">
        <v>6.0182046818181814</v>
      </c>
      <c r="L285" s="27">
        <v>8</v>
      </c>
      <c r="Q285" s="27">
        <v>5.8017180100000001</v>
      </c>
      <c r="R285" s="27">
        <v>7.9756520899999996</v>
      </c>
      <c r="S285" s="27">
        <v>27.352093400000001</v>
      </c>
      <c r="T285">
        <v>14</v>
      </c>
      <c r="U285" s="27">
        <v>1265.6493143942739</v>
      </c>
      <c r="V285" s="27">
        <v>8.8492127105210025E-2</v>
      </c>
      <c r="W285" s="30">
        <v>1.8181818181818179</v>
      </c>
      <c r="X285" s="30">
        <v>2.545454545454545</v>
      </c>
      <c r="Y285" s="30">
        <v>0.72727272727272729</v>
      </c>
      <c r="Z285" s="30">
        <v>0</v>
      </c>
      <c r="AA285" s="30">
        <v>0.35714285714285721</v>
      </c>
      <c r="AB285" s="30">
        <v>0.5</v>
      </c>
      <c r="AC285" s="30">
        <v>0.1428571428571429</v>
      </c>
      <c r="AD285" s="30">
        <v>0</v>
      </c>
      <c r="AE285" s="27">
        <v>0.95</v>
      </c>
      <c r="AF285" s="27">
        <v>3.44</v>
      </c>
      <c r="AG285" s="27">
        <v>2.4900000000000002</v>
      </c>
      <c r="AH285" s="27">
        <v>2.6527272727272719</v>
      </c>
    </row>
    <row r="286" spans="1:34" x14ac:dyDescent="0.3">
      <c r="A286" s="2" t="s">
        <v>46</v>
      </c>
      <c r="B286" s="15" t="s">
        <v>746</v>
      </c>
      <c r="E286" s="2">
        <v>3.9</v>
      </c>
      <c r="F286" s="14" t="s">
        <v>575</v>
      </c>
      <c r="G286" t="s">
        <v>653</v>
      </c>
      <c r="I286">
        <v>2.669090909090909</v>
      </c>
      <c r="J286">
        <v>5.9831974772727277</v>
      </c>
      <c r="L286" s="27">
        <v>2</v>
      </c>
      <c r="Q286" s="27">
        <v>7.41544296</v>
      </c>
      <c r="R286" s="27">
        <v>7.4154429599999991</v>
      </c>
      <c r="S286" s="27">
        <v>7.41544296</v>
      </c>
      <c r="T286">
        <v>14</v>
      </c>
      <c r="U286" s="27">
        <v>288.33429290182369</v>
      </c>
      <c r="V286" s="27">
        <v>9.7109503410799117E-2</v>
      </c>
      <c r="W286" s="30">
        <v>2</v>
      </c>
      <c r="X286" s="30">
        <v>2.545454545454545</v>
      </c>
      <c r="Y286" s="30">
        <v>0.54545454545454541</v>
      </c>
      <c r="Z286" s="30">
        <v>0</v>
      </c>
      <c r="AA286" s="30">
        <v>0.39285714285714279</v>
      </c>
      <c r="AB286" s="30">
        <v>0.5</v>
      </c>
      <c r="AC286" s="30">
        <v>0.1071428571428571</v>
      </c>
      <c r="AD286" s="30">
        <v>0</v>
      </c>
      <c r="AE286" s="27">
        <v>1.1000000000000001</v>
      </c>
      <c r="AF286" s="27">
        <v>3.44</v>
      </c>
      <c r="AG286" s="27">
        <v>2.34</v>
      </c>
      <c r="AH286" s="27">
        <v>2.669090909090909</v>
      </c>
    </row>
    <row r="287" spans="1:34" x14ac:dyDescent="0.3">
      <c r="A287" s="2" t="s">
        <v>46</v>
      </c>
      <c r="B287" s="15" t="s">
        <v>746</v>
      </c>
      <c r="C287" s="2" t="s">
        <v>918</v>
      </c>
      <c r="D287" s="2">
        <v>0.42</v>
      </c>
      <c r="E287" s="2">
        <v>3.78</v>
      </c>
      <c r="F287" s="14" t="s">
        <v>575</v>
      </c>
      <c r="G287" t="s">
        <v>653</v>
      </c>
      <c r="I287">
        <v>2.669090909090909</v>
      </c>
      <c r="J287">
        <v>5.9831974772727277</v>
      </c>
      <c r="L287" s="27">
        <v>2</v>
      </c>
      <c r="Q287" s="27">
        <v>7.41544296</v>
      </c>
      <c r="R287" s="27">
        <v>7.4154429599999991</v>
      </c>
      <c r="S287" s="27">
        <v>7.41544296</v>
      </c>
      <c r="T287">
        <v>14</v>
      </c>
      <c r="U287" s="27">
        <v>288.33429290182369</v>
      </c>
      <c r="V287" s="27">
        <v>9.7109503410799117E-2</v>
      </c>
      <c r="W287" s="30">
        <v>2</v>
      </c>
      <c r="X287" s="30">
        <v>2.545454545454545</v>
      </c>
      <c r="Y287" s="30">
        <v>0.54545454545454541</v>
      </c>
      <c r="Z287" s="30">
        <v>0</v>
      </c>
      <c r="AA287" s="30">
        <v>0.39285714285714279</v>
      </c>
      <c r="AB287" s="30">
        <v>0.5</v>
      </c>
      <c r="AC287" s="30">
        <v>0.1071428571428571</v>
      </c>
      <c r="AD287" s="30">
        <v>0</v>
      </c>
      <c r="AE287" s="27">
        <v>1.1000000000000001</v>
      </c>
      <c r="AF287" s="27">
        <v>3.44</v>
      </c>
      <c r="AG287" s="27">
        <v>2.34</v>
      </c>
      <c r="AH287" s="27">
        <v>2.669090909090909</v>
      </c>
    </row>
    <row r="288" spans="1:34" x14ac:dyDescent="0.3">
      <c r="A288" s="2" t="s">
        <v>44</v>
      </c>
      <c r="B288" s="15" t="s">
        <v>744</v>
      </c>
      <c r="E288" s="2">
        <v>3.5</v>
      </c>
      <c r="F288" s="14" t="s">
        <v>573</v>
      </c>
      <c r="G288">
        <v>-1</v>
      </c>
      <c r="H288" s="7"/>
      <c r="I288">
        <v>2.521176470588236</v>
      </c>
      <c r="J288">
        <v>5.6898745917647062</v>
      </c>
      <c r="K288" s="7"/>
      <c r="L288" s="27">
        <v>1</v>
      </c>
      <c r="Q288" s="27">
        <v>15.28115725</v>
      </c>
      <c r="R288" s="27">
        <v>15.28115725</v>
      </c>
      <c r="S288" s="27">
        <v>15.28115725</v>
      </c>
      <c r="T288">
        <v>20</v>
      </c>
      <c r="U288" s="27">
        <v>229.90248606119221</v>
      </c>
      <c r="V288" s="27">
        <v>8.6993404650164072E-2</v>
      </c>
      <c r="W288" s="30">
        <v>1.882352941176471</v>
      </c>
      <c r="X288" s="30">
        <v>2.3529411764705879</v>
      </c>
      <c r="Y288" s="30">
        <v>0.47058823529411759</v>
      </c>
      <c r="Z288" s="30">
        <v>0</v>
      </c>
      <c r="AA288" s="30">
        <v>0.4</v>
      </c>
      <c r="AB288" s="30">
        <v>0.5</v>
      </c>
      <c r="AC288" s="30">
        <v>9.9999999999999992E-2</v>
      </c>
      <c r="AD288" s="30">
        <v>0</v>
      </c>
      <c r="AE288" s="27">
        <v>0.82</v>
      </c>
      <c r="AF288" s="27">
        <v>3.44</v>
      </c>
      <c r="AG288" s="27">
        <v>2.62</v>
      </c>
      <c r="AH288" s="27">
        <v>2.5211764705882351</v>
      </c>
    </row>
    <row r="289" spans="1:34" x14ac:dyDescent="0.3">
      <c r="A289" s="2" t="s">
        <v>44</v>
      </c>
      <c r="B289" s="15" t="s">
        <v>744</v>
      </c>
      <c r="C289" s="2" t="s">
        <v>903</v>
      </c>
      <c r="D289" s="2" t="s">
        <v>1096</v>
      </c>
      <c r="E289" s="2">
        <v>3.06</v>
      </c>
      <c r="F289" s="14" t="s">
        <v>573</v>
      </c>
      <c r="G289">
        <v>-1</v>
      </c>
      <c r="H289" s="7"/>
      <c r="I289">
        <v>2.521176470588236</v>
      </c>
      <c r="J289">
        <v>5.6898745917647062</v>
      </c>
      <c r="K289" s="7"/>
      <c r="L289" s="27">
        <v>1</v>
      </c>
      <c r="Q289" s="27">
        <v>15.28115725</v>
      </c>
      <c r="R289" s="27">
        <v>15.28115725</v>
      </c>
      <c r="S289" s="27">
        <v>15.28115725</v>
      </c>
      <c r="T289">
        <v>20</v>
      </c>
      <c r="U289" s="27">
        <v>229.90248606119221</v>
      </c>
      <c r="V289" s="27">
        <v>8.6993404650164072E-2</v>
      </c>
      <c r="W289" s="30">
        <v>1.882352941176471</v>
      </c>
      <c r="X289" s="30">
        <v>2.3529411764705879</v>
      </c>
      <c r="Y289" s="30">
        <v>0.47058823529411759</v>
      </c>
      <c r="Z289" s="30">
        <v>0</v>
      </c>
      <c r="AA289" s="30">
        <v>0.4</v>
      </c>
      <c r="AB289" s="30">
        <v>0.5</v>
      </c>
      <c r="AC289" s="30">
        <v>9.9999999999999992E-2</v>
      </c>
      <c r="AD289" s="30">
        <v>0</v>
      </c>
      <c r="AE289" s="27">
        <v>0.82</v>
      </c>
      <c r="AF289" s="27">
        <v>3.44</v>
      </c>
      <c r="AG289" s="27">
        <v>2.62</v>
      </c>
      <c r="AH289" s="27">
        <v>2.5211764705882351</v>
      </c>
    </row>
    <row r="290" spans="1:34" x14ac:dyDescent="0.3">
      <c r="A290" s="2" t="s">
        <v>8</v>
      </c>
      <c r="B290" s="15" t="s">
        <v>718</v>
      </c>
      <c r="E290" s="2">
        <v>3.26</v>
      </c>
      <c r="F290" s="11" t="s">
        <v>554</v>
      </c>
      <c r="G290" t="s">
        <v>636</v>
      </c>
      <c r="I290">
        <v>2.8066666666666662</v>
      </c>
      <c r="J290">
        <v>6.1769976</v>
      </c>
      <c r="L290" s="27">
        <v>30</v>
      </c>
      <c r="Q290" s="27">
        <v>10.59112378</v>
      </c>
      <c r="R290" s="27">
        <v>10.784736629999999</v>
      </c>
      <c r="S290" s="27">
        <v>10.486176179999999</v>
      </c>
      <c r="T290">
        <v>4</v>
      </c>
      <c r="U290" s="27">
        <v>1182.741260108548</v>
      </c>
      <c r="V290" s="27">
        <v>0.1014592151701775</v>
      </c>
      <c r="W290" s="30">
        <v>2</v>
      </c>
      <c r="X290" s="30">
        <v>2.666666666666667</v>
      </c>
      <c r="Y290" s="30">
        <v>0.66666666666666663</v>
      </c>
      <c r="Z290" s="30">
        <v>0</v>
      </c>
      <c r="AA290" s="30">
        <v>0.375</v>
      </c>
      <c r="AB290" s="30">
        <v>0.5</v>
      </c>
      <c r="AC290" s="30">
        <v>0.125</v>
      </c>
      <c r="AD290" s="30">
        <v>0</v>
      </c>
      <c r="AE290" s="27">
        <v>1.54</v>
      </c>
      <c r="AF290" s="27">
        <v>3.44</v>
      </c>
      <c r="AG290" s="27">
        <v>1.9</v>
      </c>
      <c r="AH290" s="27">
        <v>2.8066666666666671</v>
      </c>
    </row>
    <row r="291" spans="1:34" x14ac:dyDescent="0.3">
      <c r="A291" s="2" t="s">
        <v>155</v>
      </c>
      <c r="B291" s="15" t="s">
        <v>800</v>
      </c>
      <c r="E291" s="2">
        <v>3.1</v>
      </c>
      <c r="F291" s="11" t="s">
        <v>602</v>
      </c>
      <c r="G291">
        <v>-1</v>
      </c>
      <c r="I291">
        <v>2.78</v>
      </c>
      <c r="J291">
        <v>6.4270052227137269</v>
      </c>
      <c r="L291" s="27">
        <v>1</v>
      </c>
      <c r="Q291" s="27">
        <v>3.9263319999999999</v>
      </c>
      <c r="R291" s="27">
        <v>3.9263319999999999</v>
      </c>
      <c r="S291" s="27">
        <v>10.74639</v>
      </c>
      <c r="T291">
        <v>14</v>
      </c>
      <c r="U291" s="27">
        <v>165.66723991337099</v>
      </c>
      <c r="V291" s="27">
        <v>8.4506749839743392E-2</v>
      </c>
      <c r="W291" s="30">
        <v>1.7272727272727271</v>
      </c>
      <c r="X291" s="30">
        <v>2.545454545454545</v>
      </c>
      <c r="Y291" s="30">
        <v>0.81818181818181823</v>
      </c>
      <c r="Z291" s="30">
        <v>0</v>
      </c>
      <c r="AA291" s="30">
        <v>0.3392857142857143</v>
      </c>
      <c r="AB291" s="30">
        <v>0.5</v>
      </c>
      <c r="AC291" s="30">
        <v>0.1607142857142857</v>
      </c>
      <c r="AD291" s="30">
        <v>0</v>
      </c>
      <c r="AE291" s="27">
        <v>1.1000000000000001</v>
      </c>
      <c r="AF291" s="27">
        <v>3.44</v>
      </c>
      <c r="AG291" s="27">
        <v>2.34</v>
      </c>
      <c r="AH291" s="27">
        <v>2.78</v>
      </c>
    </row>
    <row r="292" spans="1:34" x14ac:dyDescent="0.3">
      <c r="A292" s="2" t="s">
        <v>155</v>
      </c>
      <c r="B292" s="15" t="s">
        <v>800</v>
      </c>
      <c r="C292" s="2" t="s">
        <v>891</v>
      </c>
      <c r="D292" s="2">
        <v>0.8</v>
      </c>
      <c r="E292" s="2">
        <v>3.1</v>
      </c>
      <c r="F292" s="11" t="s">
        <v>602</v>
      </c>
      <c r="G292">
        <v>-1</v>
      </c>
      <c r="I292">
        <v>2.78</v>
      </c>
      <c r="J292">
        <v>6.4270052227137269</v>
      </c>
      <c r="L292" s="27">
        <v>1</v>
      </c>
      <c r="Q292" s="27">
        <v>3.9263319999999999</v>
      </c>
      <c r="R292" s="27">
        <v>3.9263319999999999</v>
      </c>
      <c r="S292" s="27">
        <v>10.74639</v>
      </c>
      <c r="T292">
        <v>14</v>
      </c>
      <c r="U292" s="27">
        <v>165.66723991337099</v>
      </c>
      <c r="V292" s="27">
        <v>8.4506749839743392E-2</v>
      </c>
      <c r="W292" s="30">
        <v>1.7272727272727271</v>
      </c>
      <c r="X292" s="30">
        <v>2.545454545454545</v>
      </c>
      <c r="Y292" s="30">
        <v>0.81818181818181823</v>
      </c>
      <c r="Z292" s="30">
        <v>0</v>
      </c>
      <c r="AA292" s="30">
        <v>0.3392857142857143</v>
      </c>
      <c r="AB292" s="30">
        <v>0.5</v>
      </c>
      <c r="AC292" s="30">
        <v>0.1607142857142857</v>
      </c>
      <c r="AD292" s="30">
        <v>0</v>
      </c>
      <c r="AE292" s="27">
        <v>1.1000000000000001</v>
      </c>
      <c r="AF292" s="27">
        <v>3.44</v>
      </c>
      <c r="AG292" s="27">
        <v>2.34</v>
      </c>
      <c r="AH292" s="27">
        <v>2.78</v>
      </c>
    </row>
    <row r="293" spans="1:34" x14ac:dyDescent="0.3">
      <c r="A293" s="2" t="s">
        <v>155</v>
      </c>
      <c r="B293" s="15" t="s">
        <v>800</v>
      </c>
      <c r="C293" s="2" t="s">
        <v>8</v>
      </c>
      <c r="D293" s="2">
        <v>4.3</v>
      </c>
      <c r="E293" s="2">
        <v>3.1</v>
      </c>
      <c r="F293" s="11" t="s">
        <v>602</v>
      </c>
      <c r="G293">
        <v>-1</v>
      </c>
      <c r="I293">
        <v>2.78</v>
      </c>
      <c r="J293">
        <v>6.4270052227137269</v>
      </c>
      <c r="L293" s="27">
        <v>1</v>
      </c>
      <c r="Q293" s="27">
        <v>3.9263319999999999</v>
      </c>
      <c r="R293" s="27">
        <v>3.9263319999999999</v>
      </c>
      <c r="S293" s="27">
        <v>10.74639</v>
      </c>
      <c r="T293">
        <v>14</v>
      </c>
      <c r="U293" s="27">
        <v>165.66723991337099</v>
      </c>
      <c r="V293" s="27">
        <v>8.4506749839743392E-2</v>
      </c>
      <c r="W293" s="30">
        <v>1.7272727272727271</v>
      </c>
      <c r="X293" s="30">
        <v>2.545454545454545</v>
      </c>
      <c r="Y293" s="30">
        <v>0.81818181818181823</v>
      </c>
      <c r="Z293" s="30">
        <v>0</v>
      </c>
      <c r="AA293" s="30">
        <v>0.3392857142857143</v>
      </c>
      <c r="AB293" s="30">
        <v>0.5</v>
      </c>
      <c r="AC293" s="30">
        <v>0.1607142857142857</v>
      </c>
      <c r="AD293" s="30">
        <v>0</v>
      </c>
      <c r="AE293" s="27">
        <v>1.1000000000000001</v>
      </c>
      <c r="AF293" s="27">
        <v>3.44</v>
      </c>
      <c r="AG293" s="27">
        <v>2.34</v>
      </c>
      <c r="AH293" s="27">
        <v>2.78</v>
      </c>
    </row>
    <row r="294" spans="1:34" x14ac:dyDescent="0.3">
      <c r="A294" s="2" t="s">
        <v>64</v>
      </c>
      <c r="B294" s="15" t="s">
        <v>798</v>
      </c>
      <c r="E294" s="2">
        <v>3.66</v>
      </c>
      <c r="F294" s="11">
        <v>-1</v>
      </c>
      <c r="G294">
        <v>-1</v>
      </c>
      <c r="I294">
        <v>2.7124999999999999</v>
      </c>
      <c r="J294">
        <v>6.264025610615688</v>
      </c>
      <c r="L294" s="27">
        <v>0</v>
      </c>
      <c r="M294" s="2">
        <v>3.85</v>
      </c>
      <c r="N294" s="2">
        <v>3.85</v>
      </c>
      <c r="O294" s="2">
        <v>14.379</v>
      </c>
      <c r="Q294" s="27">
        <v>0</v>
      </c>
      <c r="R294" s="27"/>
      <c r="S294" s="27"/>
      <c r="T294">
        <v>20</v>
      </c>
      <c r="U294" s="27">
        <v>0</v>
      </c>
      <c r="V294" s="27"/>
      <c r="W294" s="30">
        <v>1.75</v>
      </c>
      <c r="X294" s="30">
        <v>2.5</v>
      </c>
      <c r="Y294" s="30">
        <v>0.75</v>
      </c>
      <c r="Z294" s="30">
        <v>0</v>
      </c>
      <c r="AA294" s="30">
        <v>0.35</v>
      </c>
      <c r="AB294" s="30">
        <v>0.5</v>
      </c>
      <c r="AC294" s="30">
        <v>0.15</v>
      </c>
      <c r="AD294" s="30">
        <v>0</v>
      </c>
      <c r="AE294" s="27">
        <v>1</v>
      </c>
      <c r="AF294" s="27">
        <v>3.44</v>
      </c>
      <c r="AG294" s="27">
        <v>2.44</v>
      </c>
      <c r="AH294" s="27">
        <v>2.7124999999999999</v>
      </c>
    </row>
    <row r="295" spans="1:34" x14ac:dyDescent="0.3">
      <c r="A295" s="2" t="s">
        <v>234</v>
      </c>
      <c r="B295" s="15" t="s">
        <v>834</v>
      </c>
      <c r="E295" s="2">
        <v>3.65</v>
      </c>
      <c r="F295" s="11">
        <v>-1</v>
      </c>
      <c r="G295">
        <v>-1</v>
      </c>
      <c r="I295">
        <v>2.7062499999999998</v>
      </c>
      <c r="J295">
        <v>6.2701641731156874</v>
      </c>
      <c r="L295" s="27">
        <v>0</v>
      </c>
      <c r="M295" s="2">
        <v>-1</v>
      </c>
      <c r="Q295" s="27">
        <v>0</v>
      </c>
      <c r="R295" s="27"/>
      <c r="S295" s="27"/>
      <c r="T295">
        <v>20</v>
      </c>
      <c r="U295" s="27">
        <v>0</v>
      </c>
      <c r="V295" s="27"/>
      <c r="W295" s="30">
        <v>1.8125</v>
      </c>
      <c r="X295" s="30">
        <v>2.5</v>
      </c>
      <c r="Y295" s="30">
        <v>0.6875</v>
      </c>
      <c r="Z295" s="30">
        <v>0.875</v>
      </c>
      <c r="AA295" s="30">
        <v>0.30851063829787229</v>
      </c>
      <c r="AB295" s="30">
        <v>0.42553191489361702</v>
      </c>
      <c r="AC295" s="30">
        <v>0.1170212765957447</v>
      </c>
      <c r="AD295" s="30">
        <v>0.14893617021276601</v>
      </c>
      <c r="AE295" s="27">
        <v>1</v>
      </c>
      <c r="AF295" s="27">
        <v>3.44</v>
      </c>
      <c r="AG295" s="27">
        <v>2.44</v>
      </c>
      <c r="AH295" s="27">
        <v>2.7062499999999998</v>
      </c>
    </row>
    <row r="296" spans="1:34" x14ac:dyDescent="0.3">
      <c r="A296" s="2" t="s">
        <v>64</v>
      </c>
      <c r="B296" s="15" t="s">
        <v>798</v>
      </c>
      <c r="C296" s="2" t="s">
        <v>915</v>
      </c>
      <c r="D296" s="2" t="s">
        <v>1096</v>
      </c>
      <c r="E296" s="2">
        <v>3.54</v>
      </c>
      <c r="F296" s="11">
        <v>-1</v>
      </c>
      <c r="G296">
        <v>-1</v>
      </c>
      <c r="I296">
        <v>2.7124999999999999</v>
      </c>
      <c r="J296">
        <v>6.264025610615688</v>
      </c>
      <c r="L296" s="27">
        <v>0</v>
      </c>
      <c r="M296" s="2">
        <v>-1</v>
      </c>
      <c r="Q296" s="27">
        <v>0</v>
      </c>
      <c r="R296" s="27"/>
      <c r="S296" s="27"/>
      <c r="T296">
        <v>20</v>
      </c>
      <c r="U296" s="27">
        <v>0</v>
      </c>
      <c r="V296" s="27"/>
      <c r="W296" s="30">
        <v>1.75</v>
      </c>
      <c r="X296" s="30">
        <v>2.5</v>
      </c>
      <c r="Y296" s="30">
        <v>0.75</v>
      </c>
      <c r="Z296" s="30">
        <v>0</v>
      </c>
      <c r="AA296" s="30">
        <v>0.35</v>
      </c>
      <c r="AB296" s="30">
        <v>0.5</v>
      </c>
      <c r="AC296" s="30">
        <v>0.15</v>
      </c>
      <c r="AD296" s="30">
        <v>0</v>
      </c>
      <c r="AE296" s="27">
        <v>1</v>
      </c>
      <c r="AF296" s="27">
        <v>3.44</v>
      </c>
      <c r="AG296" s="27">
        <v>2.44</v>
      </c>
      <c r="AH296" s="27">
        <v>2.7124999999999999</v>
      </c>
    </row>
    <row r="297" spans="1:34" x14ac:dyDescent="0.3">
      <c r="A297" s="2" t="s">
        <v>234</v>
      </c>
      <c r="B297" s="15" t="s">
        <v>834</v>
      </c>
      <c r="C297" s="2" t="s">
        <v>915</v>
      </c>
      <c r="D297" s="2" t="s">
        <v>1096</v>
      </c>
      <c r="E297" s="2">
        <v>3.54</v>
      </c>
      <c r="F297" s="11">
        <v>-1</v>
      </c>
      <c r="G297">
        <v>-1</v>
      </c>
      <c r="I297">
        <v>2.7062499999999998</v>
      </c>
      <c r="J297">
        <v>6.2701641731156874</v>
      </c>
      <c r="L297" s="27">
        <v>0</v>
      </c>
      <c r="M297" s="2">
        <v>-1</v>
      </c>
      <c r="Q297" s="27">
        <v>0</v>
      </c>
      <c r="R297" s="27"/>
      <c r="S297" s="27"/>
      <c r="T297">
        <v>20</v>
      </c>
      <c r="U297" s="27">
        <v>0</v>
      </c>
      <c r="V297" s="27"/>
      <c r="W297" s="30">
        <v>1.8125</v>
      </c>
      <c r="X297" s="30">
        <v>2.5</v>
      </c>
      <c r="Y297" s="30">
        <v>0.6875</v>
      </c>
      <c r="Z297" s="30">
        <v>0.875</v>
      </c>
      <c r="AA297" s="30">
        <v>0.30851063829787229</v>
      </c>
      <c r="AB297" s="30">
        <v>0.42553191489361702</v>
      </c>
      <c r="AC297" s="30">
        <v>0.1170212765957447</v>
      </c>
      <c r="AD297" s="30">
        <v>0.14893617021276601</v>
      </c>
      <c r="AE297" s="27">
        <v>1</v>
      </c>
      <c r="AF297" s="27">
        <v>3.44</v>
      </c>
      <c r="AG297" s="27">
        <v>2.44</v>
      </c>
      <c r="AH297" s="27">
        <v>2.7062499999999998</v>
      </c>
    </row>
    <row r="298" spans="1:34" x14ac:dyDescent="0.3">
      <c r="A298" s="2" t="s">
        <v>46</v>
      </c>
      <c r="B298" s="15" t="s">
        <v>746</v>
      </c>
      <c r="E298" s="2">
        <v>3.87</v>
      </c>
      <c r="F298" s="11" t="s">
        <v>575</v>
      </c>
      <c r="G298" t="s">
        <v>653</v>
      </c>
      <c r="I298">
        <v>2.669090909090909</v>
      </c>
      <c r="J298">
        <v>5.9831974772727277</v>
      </c>
      <c r="L298" s="27">
        <v>2</v>
      </c>
      <c r="Q298" s="27">
        <v>7.41544296</v>
      </c>
      <c r="R298" s="27">
        <v>7.4154429599999991</v>
      </c>
      <c r="S298" s="27">
        <v>7.41544296</v>
      </c>
      <c r="T298">
        <v>14</v>
      </c>
      <c r="U298" s="27">
        <v>288.33429290182369</v>
      </c>
      <c r="V298" s="27">
        <v>9.7109503410799117E-2</v>
      </c>
      <c r="W298" s="30">
        <v>2</v>
      </c>
      <c r="X298" s="30">
        <v>2.545454545454545</v>
      </c>
      <c r="Y298" s="30">
        <v>0.54545454545454541</v>
      </c>
      <c r="Z298" s="30">
        <v>0</v>
      </c>
      <c r="AA298" s="30">
        <v>0.39285714285714279</v>
      </c>
      <c r="AB298" s="30">
        <v>0.5</v>
      </c>
      <c r="AC298" s="30">
        <v>0.1071428571428571</v>
      </c>
      <c r="AD298" s="30">
        <v>0</v>
      </c>
      <c r="AE298" s="27">
        <v>1.1000000000000001</v>
      </c>
      <c r="AF298" s="27">
        <v>3.44</v>
      </c>
      <c r="AG298" s="27">
        <v>2.34</v>
      </c>
      <c r="AH298" s="27">
        <v>2.669090909090909</v>
      </c>
    </row>
    <row r="299" spans="1:34" x14ac:dyDescent="0.3">
      <c r="A299" s="2" t="s">
        <v>237</v>
      </c>
      <c r="B299" s="15" t="s">
        <v>835</v>
      </c>
      <c r="E299" s="2">
        <v>3.53</v>
      </c>
      <c r="F299" s="11">
        <v>-1</v>
      </c>
      <c r="G299">
        <v>-1</v>
      </c>
      <c r="I299">
        <v>2.68</v>
      </c>
      <c r="J299">
        <v>5.9932041966666656</v>
      </c>
      <c r="L299" s="27">
        <v>0</v>
      </c>
      <c r="P299" s="2" t="s">
        <v>460</v>
      </c>
      <c r="Q299" s="27">
        <v>0</v>
      </c>
      <c r="R299" s="27"/>
      <c r="S299" s="27"/>
      <c r="T299">
        <v>18</v>
      </c>
      <c r="U299" s="27">
        <v>0</v>
      </c>
      <c r="V299" s="27"/>
      <c r="W299" s="30">
        <v>1.8666666666666669</v>
      </c>
      <c r="X299" s="30">
        <v>2.8</v>
      </c>
      <c r="Y299" s="30">
        <v>1.8666666666666669</v>
      </c>
      <c r="Z299" s="30">
        <v>1.8666666666666669</v>
      </c>
      <c r="AA299" s="30">
        <v>0.22222222222222221</v>
      </c>
      <c r="AB299" s="30">
        <v>0.33333333333333331</v>
      </c>
      <c r="AC299" s="30">
        <v>0.22222222222222221</v>
      </c>
      <c r="AD299" s="30">
        <v>0.22222222222222221</v>
      </c>
      <c r="AE299" s="27">
        <v>1</v>
      </c>
      <c r="AF299" s="27">
        <v>3.44</v>
      </c>
      <c r="AG299" s="27">
        <v>2.44</v>
      </c>
      <c r="AH299" s="27">
        <v>2.68</v>
      </c>
    </row>
    <row r="300" spans="1:34" x14ac:dyDescent="0.3">
      <c r="A300" s="2" t="s">
        <v>238</v>
      </c>
      <c r="B300" s="15" t="s">
        <v>836</v>
      </c>
      <c r="E300" s="2">
        <v>3.42</v>
      </c>
      <c r="F300" s="11">
        <v>-1</v>
      </c>
      <c r="G300">
        <v>-1</v>
      </c>
      <c r="I300">
        <v>2.6733333333333329</v>
      </c>
      <c r="J300">
        <v>5.9671526619999993</v>
      </c>
      <c r="L300" s="27">
        <v>0</v>
      </c>
      <c r="P300" s="2" t="s">
        <v>460</v>
      </c>
      <c r="Q300" s="27">
        <v>0</v>
      </c>
      <c r="R300" s="27"/>
      <c r="S300" s="27"/>
      <c r="T300">
        <v>18</v>
      </c>
      <c r="U300" s="27">
        <v>0</v>
      </c>
      <c r="V300" s="27"/>
      <c r="W300" s="30">
        <v>1.8666666666666669</v>
      </c>
      <c r="X300" s="30">
        <v>2.8</v>
      </c>
      <c r="Y300" s="30">
        <v>1.8666666666666669</v>
      </c>
      <c r="Z300" s="30">
        <v>1.8666666666666669</v>
      </c>
      <c r="AA300" s="30">
        <v>0.22222222222222221</v>
      </c>
      <c r="AB300" s="30">
        <v>0.33333333333333331</v>
      </c>
      <c r="AC300" s="30">
        <v>0.22222222222222221</v>
      </c>
      <c r="AD300" s="30">
        <v>0.22222222222222221</v>
      </c>
      <c r="AE300" s="27">
        <v>0.95</v>
      </c>
      <c r="AF300" s="27">
        <v>3.44</v>
      </c>
      <c r="AG300" s="27">
        <v>2.4900000000000002</v>
      </c>
      <c r="AH300" s="27">
        <v>2.6733333333333329</v>
      </c>
    </row>
    <row r="301" spans="1:34" x14ac:dyDescent="0.3">
      <c r="A301" s="2" t="s">
        <v>239</v>
      </c>
      <c r="B301" s="15" t="s">
        <v>837</v>
      </c>
      <c r="E301" s="2">
        <v>2.82</v>
      </c>
      <c r="F301" s="11">
        <v>-1</v>
      </c>
      <c r="G301">
        <v>-1</v>
      </c>
      <c r="I301">
        <v>2.6653333333333329</v>
      </c>
      <c r="J301">
        <v>5.9411098053333333</v>
      </c>
      <c r="L301" s="27">
        <v>0</v>
      </c>
      <c r="P301" s="2" t="s">
        <v>450</v>
      </c>
      <c r="Q301" s="27">
        <v>0</v>
      </c>
      <c r="R301" s="27"/>
      <c r="S301" s="27"/>
      <c r="T301">
        <v>18</v>
      </c>
      <c r="U301" s="27">
        <v>0</v>
      </c>
      <c r="V301" s="27"/>
      <c r="W301" s="30">
        <v>1.8666666666666669</v>
      </c>
      <c r="X301" s="30">
        <v>2.8</v>
      </c>
      <c r="Y301" s="30">
        <v>1.8666666666666669</v>
      </c>
      <c r="Z301" s="30">
        <v>1.8666666666666669</v>
      </c>
      <c r="AA301" s="30">
        <v>0.22222222222222221</v>
      </c>
      <c r="AB301" s="30">
        <v>0.33333333333333331</v>
      </c>
      <c r="AC301" s="30">
        <v>0.22222222222222221</v>
      </c>
      <c r="AD301" s="30">
        <v>0.22222222222222221</v>
      </c>
      <c r="AE301" s="27">
        <v>0.89</v>
      </c>
      <c r="AF301" s="27">
        <v>3.44</v>
      </c>
      <c r="AG301" s="27">
        <v>2.5499999999999998</v>
      </c>
      <c r="AH301" s="27">
        <v>2.6653333333333342</v>
      </c>
    </row>
    <row r="302" spans="1:34" x14ac:dyDescent="0.3">
      <c r="A302" s="2" t="s">
        <v>237</v>
      </c>
      <c r="B302" s="15" t="s">
        <v>835</v>
      </c>
      <c r="E302" s="2">
        <v>3.51</v>
      </c>
      <c r="F302" s="11">
        <v>-1</v>
      </c>
      <c r="G302">
        <v>-1</v>
      </c>
      <c r="I302">
        <v>2.68</v>
      </c>
      <c r="J302">
        <v>5.9932041966666656</v>
      </c>
      <c r="L302" s="27">
        <v>0</v>
      </c>
      <c r="P302" s="2" t="s">
        <v>460</v>
      </c>
      <c r="Q302" s="27">
        <v>0</v>
      </c>
      <c r="R302" s="27"/>
      <c r="S302" s="27"/>
      <c r="T302">
        <v>18</v>
      </c>
      <c r="U302" s="27">
        <v>0</v>
      </c>
      <c r="V302" s="27"/>
      <c r="W302" s="30">
        <v>1.8666666666666669</v>
      </c>
      <c r="X302" s="30">
        <v>2.8</v>
      </c>
      <c r="Y302" s="30">
        <v>1.8666666666666669</v>
      </c>
      <c r="Z302" s="30">
        <v>1.8666666666666669</v>
      </c>
      <c r="AA302" s="30">
        <v>0.22222222222222221</v>
      </c>
      <c r="AB302" s="30">
        <v>0.33333333333333331</v>
      </c>
      <c r="AC302" s="30">
        <v>0.22222222222222221</v>
      </c>
      <c r="AD302" s="30">
        <v>0.22222222222222221</v>
      </c>
      <c r="AE302" s="27">
        <v>1</v>
      </c>
      <c r="AF302" s="27">
        <v>3.44</v>
      </c>
      <c r="AG302" s="27">
        <v>2.44</v>
      </c>
      <c r="AH302" s="27">
        <v>2.68</v>
      </c>
    </row>
    <row r="303" spans="1:34" x14ac:dyDescent="0.3">
      <c r="A303" s="2" t="s">
        <v>238</v>
      </c>
      <c r="B303" s="15" t="s">
        <v>836</v>
      </c>
      <c r="E303" s="2">
        <v>3.48</v>
      </c>
      <c r="F303" s="11">
        <v>-1</v>
      </c>
      <c r="G303">
        <v>-1</v>
      </c>
      <c r="I303">
        <v>2.6733333333333329</v>
      </c>
      <c r="J303">
        <v>5.9671526619999993</v>
      </c>
      <c r="L303" s="27">
        <v>0</v>
      </c>
      <c r="P303" s="2" t="s">
        <v>460</v>
      </c>
      <c r="Q303" s="27">
        <v>0</v>
      </c>
      <c r="R303" s="27"/>
      <c r="S303" s="27"/>
      <c r="T303">
        <v>18</v>
      </c>
      <c r="U303" s="27">
        <v>0</v>
      </c>
      <c r="V303" s="27"/>
      <c r="W303" s="30">
        <v>1.8666666666666669</v>
      </c>
      <c r="X303" s="30">
        <v>2.8</v>
      </c>
      <c r="Y303" s="30">
        <v>1.8666666666666669</v>
      </c>
      <c r="Z303" s="30">
        <v>1.8666666666666669</v>
      </c>
      <c r="AA303" s="30">
        <v>0.22222222222222221</v>
      </c>
      <c r="AB303" s="30">
        <v>0.33333333333333331</v>
      </c>
      <c r="AC303" s="30">
        <v>0.22222222222222221</v>
      </c>
      <c r="AD303" s="30">
        <v>0.22222222222222221</v>
      </c>
      <c r="AE303" s="27">
        <v>0.95</v>
      </c>
      <c r="AF303" s="27">
        <v>3.44</v>
      </c>
      <c r="AG303" s="27">
        <v>2.4900000000000002</v>
      </c>
      <c r="AH303" s="27">
        <v>2.6733333333333329</v>
      </c>
    </row>
    <row r="304" spans="1:34" x14ac:dyDescent="0.3">
      <c r="A304" s="2" t="s">
        <v>239</v>
      </c>
      <c r="B304" s="15" t="s">
        <v>837</v>
      </c>
      <c r="E304" s="2">
        <v>3.08</v>
      </c>
      <c r="F304" s="11">
        <v>-1</v>
      </c>
      <c r="G304">
        <v>-1</v>
      </c>
      <c r="I304">
        <v>2.6653333333333329</v>
      </c>
      <c r="J304">
        <v>5.9411098053333333</v>
      </c>
      <c r="L304" s="27">
        <v>0</v>
      </c>
      <c r="P304" s="2" t="s">
        <v>450</v>
      </c>
      <c r="Q304" s="27">
        <v>0</v>
      </c>
      <c r="R304" s="27"/>
      <c r="S304" s="27"/>
      <c r="T304">
        <v>18</v>
      </c>
      <c r="U304" s="27">
        <v>0</v>
      </c>
      <c r="V304" s="27"/>
      <c r="W304" s="30">
        <v>1.8666666666666669</v>
      </c>
      <c r="X304" s="30">
        <v>2.8</v>
      </c>
      <c r="Y304" s="30">
        <v>1.8666666666666669</v>
      </c>
      <c r="Z304" s="30">
        <v>1.8666666666666669</v>
      </c>
      <c r="AA304" s="30">
        <v>0.22222222222222221</v>
      </c>
      <c r="AB304" s="30">
        <v>0.33333333333333331</v>
      </c>
      <c r="AC304" s="30">
        <v>0.22222222222222221</v>
      </c>
      <c r="AD304" s="30">
        <v>0.22222222222222221</v>
      </c>
      <c r="AE304" s="27">
        <v>0.89</v>
      </c>
      <c r="AF304" s="27">
        <v>3.44</v>
      </c>
      <c r="AG304" s="27">
        <v>2.5499999999999998</v>
      </c>
      <c r="AH304" s="27">
        <v>2.6653333333333342</v>
      </c>
    </row>
    <row r="305" spans="1:34" x14ac:dyDescent="0.3">
      <c r="A305" s="2" t="s">
        <v>241</v>
      </c>
      <c r="B305" s="15" t="s">
        <v>838</v>
      </c>
      <c r="E305" s="2">
        <v>4.5999999999999996</v>
      </c>
      <c r="F305" s="11" t="s">
        <v>610</v>
      </c>
      <c r="G305" t="s">
        <v>686</v>
      </c>
      <c r="I305">
        <v>2.5499999999999998</v>
      </c>
      <c r="J305">
        <v>5.8797175109999991</v>
      </c>
      <c r="L305" s="27">
        <v>8</v>
      </c>
      <c r="Q305" s="27">
        <v>7.5714817599999993</v>
      </c>
      <c r="R305" s="27">
        <v>7.4441355800000002</v>
      </c>
      <c r="S305" s="27">
        <v>14.785262019999999</v>
      </c>
      <c r="T305">
        <v>12</v>
      </c>
      <c r="U305" s="27">
        <v>583.54908217201648</v>
      </c>
      <c r="V305" s="27">
        <v>0.1645105834845636</v>
      </c>
      <c r="W305" s="30">
        <v>1.8</v>
      </c>
      <c r="X305" s="30">
        <v>2.4</v>
      </c>
      <c r="Y305" s="30">
        <v>0.6</v>
      </c>
      <c r="Z305" s="30">
        <v>2.8</v>
      </c>
      <c r="AA305" s="30">
        <v>0.23684210526315791</v>
      </c>
      <c r="AB305" s="30">
        <v>0.31578947368421051</v>
      </c>
      <c r="AC305" s="30">
        <v>7.8947368421052627E-2</v>
      </c>
      <c r="AD305" s="30">
        <v>0.36842105263157893</v>
      </c>
      <c r="AE305" s="27">
        <v>0.93</v>
      </c>
      <c r="AF305" s="27">
        <v>3.44</v>
      </c>
      <c r="AG305" s="27">
        <v>2.5099999999999998</v>
      </c>
      <c r="AH305" s="27">
        <v>2.5499999999999998</v>
      </c>
    </row>
    <row r="306" spans="1:34" x14ac:dyDescent="0.3">
      <c r="A306" s="2" t="s">
        <v>242</v>
      </c>
      <c r="B306" s="15" t="s">
        <v>839</v>
      </c>
      <c r="E306" s="2">
        <v>4.5</v>
      </c>
      <c r="F306" s="11" t="s">
        <v>587</v>
      </c>
      <c r="G306">
        <v>-1</v>
      </c>
      <c r="I306">
        <v>2.528</v>
      </c>
      <c r="J306">
        <v>5.7952294759999994</v>
      </c>
      <c r="L306" s="27">
        <v>1</v>
      </c>
      <c r="Q306" s="27">
        <v>3.9948813699999999</v>
      </c>
      <c r="R306" s="27">
        <v>3.9948813699999999</v>
      </c>
      <c r="S306" s="27">
        <v>3.9948813699999999</v>
      </c>
      <c r="T306">
        <v>12</v>
      </c>
      <c r="U306" s="27">
        <v>63.754620030366901</v>
      </c>
      <c r="V306" s="27">
        <v>0.18822165349404149</v>
      </c>
      <c r="W306" s="30">
        <v>1.8</v>
      </c>
      <c r="X306" s="30">
        <v>2.4</v>
      </c>
      <c r="Y306" s="30">
        <v>0.6</v>
      </c>
      <c r="Z306" s="30">
        <v>2.8</v>
      </c>
      <c r="AA306" s="30">
        <v>0.23684210526315791</v>
      </c>
      <c r="AB306" s="30">
        <v>0.31578947368421051</v>
      </c>
      <c r="AC306" s="30">
        <v>7.8947368421052627E-2</v>
      </c>
      <c r="AD306" s="30">
        <v>0.36842105263157893</v>
      </c>
      <c r="AE306" s="27">
        <v>0.82</v>
      </c>
      <c r="AF306" s="27">
        <v>3.44</v>
      </c>
      <c r="AG306" s="27">
        <v>2.62</v>
      </c>
      <c r="AH306" s="27">
        <v>2.528</v>
      </c>
    </row>
    <row r="307" spans="1:34" x14ac:dyDescent="0.3">
      <c r="A307" s="2" t="s">
        <v>244</v>
      </c>
      <c r="B307" s="15" t="s">
        <v>840</v>
      </c>
      <c r="E307" s="2">
        <v>4.4000000000000004</v>
      </c>
      <c r="F307" s="11" t="s">
        <v>614</v>
      </c>
      <c r="G307" t="s">
        <v>687</v>
      </c>
      <c r="I307">
        <v>2.643636363636364</v>
      </c>
      <c r="J307">
        <v>6.0715871381818181</v>
      </c>
      <c r="L307" s="27">
        <v>16</v>
      </c>
      <c r="Q307" s="27">
        <v>7.4248940299999999</v>
      </c>
      <c r="R307" s="27">
        <v>7.4248940300000008</v>
      </c>
      <c r="S307" s="27">
        <v>48.809404000000001</v>
      </c>
      <c r="T307">
        <v>14</v>
      </c>
      <c r="U307" s="27">
        <v>2333.5692942103669</v>
      </c>
      <c r="V307" s="27">
        <v>9.5990292876988306E-2</v>
      </c>
      <c r="W307" s="30">
        <v>2</v>
      </c>
      <c r="X307" s="30">
        <v>2.545454545454545</v>
      </c>
      <c r="Y307" s="30">
        <v>0.54545454545454541</v>
      </c>
      <c r="Z307" s="30">
        <v>2.545454545454545</v>
      </c>
      <c r="AA307" s="30">
        <v>0.26190476190476192</v>
      </c>
      <c r="AB307" s="30">
        <v>0.33333333333333331</v>
      </c>
      <c r="AC307" s="30">
        <v>7.1428571428571425E-2</v>
      </c>
      <c r="AD307" s="30">
        <v>0.33333333333333331</v>
      </c>
      <c r="AE307" s="27">
        <v>1</v>
      </c>
      <c r="AF307" s="27">
        <v>3.44</v>
      </c>
      <c r="AG307" s="27">
        <v>2.44</v>
      </c>
      <c r="AH307" s="27">
        <v>2.643636363636364</v>
      </c>
    </row>
    <row r="308" spans="1:34" x14ac:dyDescent="0.3">
      <c r="A308" s="2" t="s">
        <v>48</v>
      </c>
      <c r="B308" s="15" t="s">
        <v>748</v>
      </c>
      <c r="E308" s="2">
        <v>4.0999999999999996</v>
      </c>
      <c r="F308" s="11" t="s">
        <v>576</v>
      </c>
      <c r="G308" t="s">
        <v>654</v>
      </c>
      <c r="I308">
        <v>2.6618181818181821</v>
      </c>
      <c r="J308">
        <v>6.0537295018181814</v>
      </c>
      <c r="L308" s="27">
        <v>2</v>
      </c>
      <c r="Q308" s="27">
        <v>7.4836094600000003</v>
      </c>
      <c r="R308" s="27">
        <v>7.4836094600000003</v>
      </c>
      <c r="S308" s="27">
        <v>7.4836094600000003</v>
      </c>
      <c r="T308">
        <v>14</v>
      </c>
      <c r="U308" s="27">
        <v>296.35915518228359</v>
      </c>
      <c r="V308" s="27">
        <v>9.4479956196318104E-2</v>
      </c>
      <c r="W308" s="30">
        <v>1.8181818181818179</v>
      </c>
      <c r="X308" s="30">
        <v>2.545454545454545</v>
      </c>
      <c r="Y308" s="30">
        <v>0.72727272727272729</v>
      </c>
      <c r="Z308" s="30">
        <v>0</v>
      </c>
      <c r="AA308" s="30">
        <v>0.35714285714285721</v>
      </c>
      <c r="AB308" s="30">
        <v>0.5</v>
      </c>
      <c r="AC308" s="30">
        <v>0.1428571428571429</v>
      </c>
      <c r="AD308" s="30">
        <v>0</v>
      </c>
      <c r="AE308" s="27">
        <v>1</v>
      </c>
      <c r="AF308" s="27">
        <v>3.44</v>
      </c>
      <c r="AG308" s="27">
        <v>2.44</v>
      </c>
      <c r="AH308" s="27">
        <v>2.6618181818181821</v>
      </c>
    </row>
    <row r="309" spans="1:34" x14ac:dyDescent="0.3">
      <c r="A309" s="2" t="s">
        <v>46</v>
      </c>
      <c r="B309" s="15" t="s">
        <v>746</v>
      </c>
      <c r="E309" s="2">
        <v>3.31</v>
      </c>
      <c r="F309" s="11" t="s">
        <v>575</v>
      </c>
      <c r="G309" t="s">
        <v>653</v>
      </c>
      <c r="I309">
        <v>2.669090909090909</v>
      </c>
      <c r="J309">
        <v>5.9831974772727277</v>
      </c>
      <c r="L309" s="27">
        <v>2</v>
      </c>
      <c r="Q309" s="27">
        <v>7.41544296</v>
      </c>
      <c r="R309" s="27">
        <v>7.4154429599999991</v>
      </c>
      <c r="S309" s="27">
        <v>7.41544296</v>
      </c>
      <c r="T309">
        <v>14</v>
      </c>
      <c r="U309" s="27">
        <v>288.33429290182369</v>
      </c>
      <c r="V309" s="27">
        <v>9.7109503410799117E-2</v>
      </c>
      <c r="W309" s="30">
        <v>2</v>
      </c>
      <c r="X309" s="30">
        <v>2.545454545454545</v>
      </c>
      <c r="Y309" s="30">
        <v>0.54545454545454541</v>
      </c>
      <c r="Z309" s="30">
        <v>0</v>
      </c>
      <c r="AA309" s="30">
        <v>0.39285714285714279</v>
      </c>
      <c r="AB309" s="30">
        <v>0.5</v>
      </c>
      <c r="AC309" s="30">
        <v>0.1071428571428571</v>
      </c>
      <c r="AD309" s="30">
        <v>0</v>
      </c>
      <c r="AE309" s="27">
        <v>1.1000000000000001</v>
      </c>
      <c r="AF309" s="27">
        <v>3.44</v>
      </c>
      <c r="AG309" s="27">
        <v>2.34</v>
      </c>
      <c r="AH309" s="27">
        <v>2.669090909090909</v>
      </c>
    </row>
    <row r="310" spans="1:34" x14ac:dyDescent="0.3">
      <c r="A310" s="2" t="s">
        <v>222</v>
      </c>
      <c r="B310" s="15" t="s">
        <v>832</v>
      </c>
      <c r="E310" s="2">
        <v>4.5</v>
      </c>
      <c r="F310" s="11" t="s">
        <v>612</v>
      </c>
      <c r="G310" t="s">
        <v>685</v>
      </c>
      <c r="I310">
        <v>2.5854166666666671</v>
      </c>
      <c r="J310">
        <v>5.9262421145833333</v>
      </c>
      <c r="L310" s="27">
        <v>1</v>
      </c>
      <c r="Q310" s="27">
        <v>5.81978595</v>
      </c>
      <c r="R310" s="27">
        <v>5.81978595</v>
      </c>
      <c r="S310" s="27">
        <v>11.88463337</v>
      </c>
      <c r="T310">
        <v>30</v>
      </c>
      <c r="U310" s="27">
        <v>348.60249769877402</v>
      </c>
      <c r="V310" s="27">
        <v>8.6057903193576313E-2</v>
      </c>
      <c r="W310" s="30">
        <v>2</v>
      </c>
      <c r="X310" s="30">
        <v>2.5</v>
      </c>
      <c r="Y310" s="30">
        <v>0.5</v>
      </c>
      <c r="Z310" s="30">
        <v>2.333333333333333</v>
      </c>
      <c r="AA310" s="30">
        <v>0.27272727272727282</v>
      </c>
      <c r="AB310" s="30">
        <v>0.34090909090909088</v>
      </c>
      <c r="AC310" s="30">
        <v>6.8181818181818191E-2</v>
      </c>
      <c r="AD310" s="30">
        <v>0.31818181818181818</v>
      </c>
      <c r="AE310" s="27">
        <v>0.89</v>
      </c>
      <c r="AF310" s="27">
        <v>3.44</v>
      </c>
      <c r="AG310" s="27">
        <v>2.5499999999999998</v>
      </c>
      <c r="AH310" s="27">
        <v>2.5854166666666671</v>
      </c>
    </row>
    <row r="311" spans="1:34" x14ac:dyDescent="0.3">
      <c r="A311" s="2" t="s">
        <v>246</v>
      </c>
      <c r="B311" s="15" t="s">
        <v>841</v>
      </c>
      <c r="E311" s="2">
        <v>4.2</v>
      </c>
      <c r="F311" s="11">
        <v>-1</v>
      </c>
      <c r="G311" t="s">
        <v>688</v>
      </c>
      <c r="I311">
        <v>2.59375</v>
      </c>
      <c r="J311">
        <v>5.9180573645833334</v>
      </c>
      <c r="L311" s="27">
        <v>0</v>
      </c>
      <c r="M311" s="2">
        <v>-1</v>
      </c>
      <c r="Q311" s="27">
        <v>0</v>
      </c>
      <c r="R311" s="27"/>
      <c r="S311" s="27"/>
      <c r="T311">
        <v>30</v>
      </c>
      <c r="U311" s="27">
        <v>0</v>
      </c>
      <c r="V311" s="27"/>
      <c r="W311" s="30">
        <v>1.916666666666667</v>
      </c>
      <c r="X311" s="30">
        <v>2.5</v>
      </c>
      <c r="Y311" s="30">
        <v>0.58333333333333337</v>
      </c>
      <c r="Z311" s="30">
        <v>1.166666666666667</v>
      </c>
      <c r="AA311" s="30">
        <v>0.3108108108108108</v>
      </c>
      <c r="AB311" s="30">
        <v>0.40540540540540537</v>
      </c>
      <c r="AC311" s="30">
        <v>9.45945945945946E-2</v>
      </c>
      <c r="AD311" s="30">
        <v>0.1891891891891892</v>
      </c>
      <c r="AE311" s="27">
        <v>0.89</v>
      </c>
      <c r="AF311" s="27">
        <v>3.44</v>
      </c>
      <c r="AG311" s="27">
        <v>2.5499999999999998</v>
      </c>
      <c r="AH311" s="27">
        <v>2.59375</v>
      </c>
    </row>
    <row r="312" spans="1:34" x14ac:dyDescent="0.3">
      <c r="A312" s="2" t="s">
        <v>38</v>
      </c>
      <c r="B312" s="15" t="s">
        <v>738</v>
      </c>
      <c r="E312" s="2">
        <v>3.9</v>
      </c>
      <c r="F312" s="11" t="s">
        <v>569</v>
      </c>
      <c r="G312" t="s">
        <v>650</v>
      </c>
      <c r="I312">
        <v>2.6020833333333329</v>
      </c>
      <c r="J312">
        <v>5.9098726145833336</v>
      </c>
      <c r="L312" s="27">
        <v>1</v>
      </c>
      <c r="Q312" s="27">
        <v>5.8532381300000003</v>
      </c>
      <c r="R312" s="27">
        <v>5.8532371599999999</v>
      </c>
      <c r="S312" s="27">
        <v>11.912811489999999</v>
      </c>
      <c r="T312">
        <v>30</v>
      </c>
      <c r="U312" s="27">
        <v>353.45760058531442</v>
      </c>
      <c r="V312" s="27">
        <v>8.487580957467307E-2</v>
      </c>
      <c r="W312" s="30">
        <v>1.833333333333333</v>
      </c>
      <c r="X312" s="30">
        <v>2.5</v>
      </c>
      <c r="Y312" s="30">
        <v>0.66666666666666663</v>
      </c>
      <c r="Z312" s="30">
        <v>0</v>
      </c>
      <c r="AA312" s="30">
        <v>0.36666666666666659</v>
      </c>
      <c r="AB312" s="30">
        <v>0.5</v>
      </c>
      <c r="AC312" s="30">
        <v>0.1333333333333333</v>
      </c>
      <c r="AD312" s="30">
        <v>0</v>
      </c>
      <c r="AE312" s="27">
        <v>0.89</v>
      </c>
      <c r="AF312" s="27">
        <v>3.44</v>
      </c>
      <c r="AG312" s="27">
        <v>2.5499999999999998</v>
      </c>
      <c r="AH312" s="27">
        <v>2.6020833333333329</v>
      </c>
    </row>
    <row r="313" spans="1:34" x14ac:dyDescent="0.3">
      <c r="A313" s="2" t="s">
        <v>249</v>
      </c>
      <c r="B313" s="15" t="s">
        <v>842</v>
      </c>
      <c r="E313" s="2">
        <v>3.03</v>
      </c>
      <c r="F313" s="11" t="s">
        <v>615</v>
      </c>
      <c r="G313" t="s">
        <v>689</v>
      </c>
      <c r="I313">
        <v>2.5449999999999999</v>
      </c>
      <c r="J313">
        <v>5.9633393249999997</v>
      </c>
      <c r="L313" s="27">
        <v>40</v>
      </c>
      <c r="Q313" s="27">
        <v>10.442762460000001</v>
      </c>
      <c r="R313" s="27">
        <v>9.9768317300000007</v>
      </c>
      <c r="S313" s="27">
        <v>10.791803529999999</v>
      </c>
      <c r="T313">
        <v>2</v>
      </c>
      <c r="U313" s="27">
        <v>1118.3380703947059</v>
      </c>
      <c r="V313" s="27">
        <v>7.1534719346328615E-2</v>
      </c>
      <c r="W313" s="30">
        <v>2</v>
      </c>
      <c r="X313" s="30">
        <v>2</v>
      </c>
      <c r="Y313" s="30">
        <v>5</v>
      </c>
      <c r="Z313" s="30">
        <v>0</v>
      </c>
      <c r="AA313" s="30">
        <v>0.22222222222222221</v>
      </c>
      <c r="AB313" s="30">
        <v>0.22222222222222221</v>
      </c>
      <c r="AC313" s="30">
        <v>0.55555555555555558</v>
      </c>
      <c r="AD313" s="30">
        <v>0</v>
      </c>
      <c r="AE313" s="27">
        <v>1.65</v>
      </c>
      <c r="AF313" s="27">
        <v>3.44</v>
      </c>
      <c r="AG313" s="27">
        <v>1.79</v>
      </c>
      <c r="AH313" s="27">
        <v>2.5449999999999999</v>
      </c>
    </row>
    <row r="314" spans="1:34" x14ac:dyDescent="0.3">
      <c r="A314" s="2" t="s">
        <v>249</v>
      </c>
      <c r="B314" s="15" t="s">
        <v>842</v>
      </c>
      <c r="C314" s="2" t="s">
        <v>916</v>
      </c>
      <c r="D314" s="2">
        <v>1</v>
      </c>
      <c r="E314" s="2">
        <v>2.96</v>
      </c>
      <c r="F314" s="11" t="s">
        <v>615</v>
      </c>
      <c r="G314" t="s">
        <v>689</v>
      </c>
      <c r="I314">
        <v>2.5449999999999999</v>
      </c>
      <c r="J314">
        <v>5.9633393249999997</v>
      </c>
      <c r="L314" s="27">
        <v>40</v>
      </c>
      <c r="Q314" s="27">
        <v>10.442762460000001</v>
      </c>
      <c r="R314" s="27">
        <v>9.9768317300000007</v>
      </c>
      <c r="S314" s="27">
        <v>10.791803529999999</v>
      </c>
      <c r="T314">
        <v>2</v>
      </c>
      <c r="U314" s="27">
        <v>1118.3380703947059</v>
      </c>
      <c r="V314" s="27">
        <v>7.1534719346328615E-2</v>
      </c>
      <c r="W314" s="30">
        <v>2</v>
      </c>
      <c r="X314" s="30">
        <v>2</v>
      </c>
      <c r="Y314" s="30">
        <v>5</v>
      </c>
      <c r="Z314" s="30">
        <v>0</v>
      </c>
      <c r="AA314" s="30">
        <v>0.22222222222222221</v>
      </c>
      <c r="AB314" s="30">
        <v>0.22222222222222221</v>
      </c>
      <c r="AC314" s="30">
        <v>0.55555555555555558</v>
      </c>
      <c r="AD314" s="30">
        <v>0</v>
      </c>
      <c r="AE314" s="27">
        <v>1.65</v>
      </c>
      <c r="AF314" s="27">
        <v>3.44</v>
      </c>
      <c r="AG314" s="27">
        <v>1.79</v>
      </c>
      <c r="AH314" s="27">
        <v>2.5449999999999999</v>
      </c>
    </row>
    <row r="315" spans="1:34" x14ac:dyDescent="0.3">
      <c r="A315" s="2" t="s">
        <v>249</v>
      </c>
      <c r="B315" s="15" t="s">
        <v>842</v>
      </c>
      <c r="C315" s="2" t="s">
        <v>916</v>
      </c>
      <c r="D315" s="2">
        <v>3</v>
      </c>
      <c r="E315" s="2">
        <v>3.14</v>
      </c>
      <c r="F315" s="11" t="s">
        <v>615</v>
      </c>
      <c r="G315" t="s">
        <v>689</v>
      </c>
      <c r="I315">
        <v>2.5449999999999999</v>
      </c>
      <c r="J315">
        <v>5.9633393249999997</v>
      </c>
      <c r="L315" s="27">
        <v>40</v>
      </c>
      <c r="Q315" s="27">
        <v>10.442762460000001</v>
      </c>
      <c r="R315" s="27">
        <v>9.9768317300000007</v>
      </c>
      <c r="S315" s="27">
        <v>10.791803529999999</v>
      </c>
      <c r="T315">
        <v>2</v>
      </c>
      <c r="U315" s="27">
        <v>1118.3380703947059</v>
      </c>
      <c r="V315" s="27">
        <v>7.1534719346328615E-2</v>
      </c>
      <c r="W315" s="30">
        <v>2</v>
      </c>
      <c r="X315" s="30">
        <v>2</v>
      </c>
      <c r="Y315" s="30">
        <v>5</v>
      </c>
      <c r="Z315" s="30">
        <v>0</v>
      </c>
      <c r="AA315" s="30">
        <v>0.22222222222222221</v>
      </c>
      <c r="AB315" s="30">
        <v>0.22222222222222221</v>
      </c>
      <c r="AC315" s="30">
        <v>0.55555555555555558</v>
      </c>
      <c r="AD315" s="30">
        <v>0</v>
      </c>
      <c r="AE315" s="27">
        <v>1.65</v>
      </c>
      <c r="AF315" s="27">
        <v>3.44</v>
      </c>
      <c r="AG315" s="27">
        <v>1.79</v>
      </c>
      <c r="AH315" s="27">
        <v>2.5449999999999999</v>
      </c>
    </row>
    <row r="316" spans="1:34" x14ac:dyDescent="0.3">
      <c r="A316" s="2" t="s">
        <v>251</v>
      </c>
      <c r="B316" s="15" t="s">
        <v>843</v>
      </c>
      <c r="E316" s="2">
        <v>2.3199999999999998</v>
      </c>
      <c r="F316" s="11" t="s">
        <v>616</v>
      </c>
      <c r="G316" t="s">
        <v>690</v>
      </c>
      <c r="I316">
        <v>2.1349999999999998</v>
      </c>
      <c r="J316">
        <v>5.1777336280000004</v>
      </c>
      <c r="L316" s="27">
        <v>1</v>
      </c>
      <c r="Q316" s="27">
        <v>4.2561477500000002</v>
      </c>
      <c r="R316" s="27">
        <v>4.2561477500000002</v>
      </c>
      <c r="S316" s="27">
        <v>5.9211799999999997</v>
      </c>
      <c r="T316">
        <v>0</v>
      </c>
      <c r="U316" s="27">
        <v>92.890714642371009</v>
      </c>
      <c r="V316" s="27">
        <v>0</v>
      </c>
      <c r="W316" s="30">
        <v>2</v>
      </c>
      <c r="X316" s="30">
        <v>2</v>
      </c>
      <c r="Y316" s="30">
        <v>5</v>
      </c>
      <c r="Z316" s="30">
        <v>0</v>
      </c>
      <c r="AA316" s="30">
        <v>0.22222222222222221</v>
      </c>
      <c r="AB316" s="30">
        <v>0.22222222222222221</v>
      </c>
      <c r="AC316" s="30">
        <v>0.55555555555555558</v>
      </c>
      <c r="AD316" s="30">
        <v>0</v>
      </c>
      <c r="AE316" s="27">
        <v>1.69</v>
      </c>
      <c r="AF316" s="27">
        <v>2.58</v>
      </c>
      <c r="AG316" s="27">
        <v>0.89000000000000012</v>
      </c>
      <c r="AH316" s="27">
        <v>2.1349999999999998</v>
      </c>
    </row>
    <row r="317" spans="1:34" x14ac:dyDescent="0.3">
      <c r="A317" s="2" t="s">
        <v>252</v>
      </c>
      <c r="B317" s="19" t="s">
        <v>968</v>
      </c>
      <c r="E317" s="2">
        <v>2.41</v>
      </c>
      <c r="F317" s="11">
        <v>-1</v>
      </c>
      <c r="G317">
        <v>-1</v>
      </c>
      <c r="I317">
        <v>1.6859999999999999</v>
      </c>
      <c r="J317">
        <v>4.1619288499999998</v>
      </c>
      <c r="L317" s="27">
        <v>0</v>
      </c>
      <c r="M317" s="2">
        <v>-1</v>
      </c>
      <c r="Q317" s="27">
        <v>0</v>
      </c>
      <c r="R317" s="27"/>
      <c r="S317" s="27"/>
      <c r="T317">
        <v>0</v>
      </c>
      <c r="U317" s="27">
        <v>0</v>
      </c>
      <c r="V317" s="27"/>
      <c r="W317" s="30">
        <v>2</v>
      </c>
      <c r="X317" s="30">
        <v>0</v>
      </c>
      <c r="Y317" s="30">
        <v>10</v>
      </c>
      <c r="Z317" s="30">
        <v>0</v>
      </c>
      <c r="AA317" s="30">
        <v>0.16666666666666671</v>
      </c>
      <c r="AB317" s="30">
        <v>0</v>
      </c>
      <c r="AC317" s="30">
        <v>0.83333333333333337</v>
      </c>
      <c r="AD317" s="30">
        <v>0</v>
      </c>
      <c r="AE317" s="27">
        <v>1.65</v>
      </c>
      <c r="AF317" s="27">
        <v>1.69</v>
      </c>
      <c r="AG317" s="27">
        <v>4.0000000000000042E-2</v>
      </c>
      <c r="AH317" s="27">
        <v>1.6859999999999999</v>
      </c>
    </row>
    <row r="318" spans="1:34" x14ac:dyDescent="0.3">
      <c r="A318" s="2" t="s">
        <v>257</v>
      </c>
      <c r="B318" s="19" t="s">
        <v>969</v>
      </c>
      <c r="E318" s="2">
        <v>2.54</v>
      </c>
      <c r="F318" s="11">
        <v>-1</v>
      </c>
      <c r="G318">
        <v>-1</v>
      </c>
      <c r="I318">
        <v>1.6779999999999999</v>
      </c>
      <c r="J318">
        <v>4.2119665499999996</v>
      </c>
      <c r="L318" s="27">
        <v>0</v>
      </c>
      <c r="M318" s="2">
        <v>-1</v>
      </c>
      <c r="Q318" s="27">
        <v>0</v>
      </c>
      <c r="R318" s="27"/>
      <c r="S318" s="27"/>
      <c r="T318">
        <v>0</v>
      </c>
      <c r="U318" s="27">
        <v>0</v>
      </c>
      <c r="V318" s="27"/>
      <c r="W318" s="30">
        <v>2</v>
      </c>
      <c r="X318" s="30">
        <v>0</v>
      </c>
      <c r="Y318" s="30">
        <v>10</v>
      </c>
      <c r="Z318" s="30">
        <v>0</v>
      </c>
      <c r="AA318" s="30">
        <v>0.16666666666666671</v>
      </c>
      <c r="AB318" s="30">
        <v>0</v>
      </c>
      <c r="AC318" s="30">
        <v>0.83333333333333348</v>
      </c>
      <c r="AD318" s="30">
        <v>0</v>
      </c>
      <c r="AE318" s="27">
        <v>1.65</v>
      </c>
      <c r="AF318" s="27">
        <v>1.69</v>
      </c>
      <c r="AG318" s="27">
        <v>4.0000000000000042E-2</v>
      </c>
      <c r="AH318" s="27">
        <v>1.6779999999999999</v>
      </c>
    </row>
    <row r="319" spans="1:34" x14ac:dyDescent="0.3">
      <c r="A319" s="2" t="s">
        <v>256</v>
      </c>
      <c r="B319" s="19" t="s">
        <v>970</v>
      </c>
      <c r="E319" s="2">
        <v>2.68</v>
      </c>
      <c r="F319" s="11">
        <v>-1</v>
      </c>
      <c r="G319">
        <v>-1</v>
      </c>
      <c r="I319">
        <v>1.67</v>
      </c>
      <c r="J319">
        <v>4.2620042500000004</v>
      </c>
      <c r="L319" s="27">
        <v>0</v>
      </c>
      <c r="M319" s="2">
        <v>-1</v>
      </c>
      <c r="Q319" s="27">
        <v>0</v>
      </c>
      <c r="R319" s="27"/>
      <c r="S319" s="27"/>
      <c r="T319">
        <v>0</v>
      </c>
      <c r="U319" s="27">
        <v>0</v>
      </c>
      <c r="V319" s="27"/>
      <c r="W319" s="30">
        <v>2</v>
      </c>
      <c r="X319" s="30">
        <v>0</v>
      </c>
      <c r="Y319" s="30">
        <v>10</v>
      </c>
      <c r="Z319" s="30">
        <v>0</v>
      </c>
      <c r="AA319" s="30">
        <v>0.16666666666666671</v>
      </c>
      <c r="AB319" s="30">
        <v>0</v>
      </c>
      <c r="AC319" s="30">
        <v>0.83333333333333337</v>
      </c>
      <c r="AD319" s="30">
        <v>0</v>
      </c>
      <c r="AE319" s="27">
        <v>1.65</v>
      </c>
      <c r="AF319" s="27">
        <v>1.69</v>
      </c>
      <c r="AG319" s="27">
        <v>4.0000000000000042E-2</v>
      </c>
      <c r="AH319" s="27">
        <v>1.67</v>
      </c>
    </row>
    <row r="320" spans="1:34" x14ac:dyDescent="0.3">
      <c r="A320" s="2" t="s">
        <v>255</v>
      </c>
      <c r="B320" s="19" t="s">
        <v>971</v>
      </c>
      <c r="E320" s="2">
        <v>2.91</v>
      </c>
      <c r="F320" s="11">
        <v>-1</v>
      </c>
      <c r="G320">
        <v>-1</v>
      </c>
      <c r="I320">
        <v>1.6619999999999999</v>
      </c>
      <c r="J320">
        <v>4.3120419500000002</v>
      </c>
      <c r="L320" s="27">
        <v>0</v>
      </c>
      <c r="M320" s="2">
        <v>-1</v>
      </c>
      <c r="Q320" s="27">
        <v>0</v>
      </c>
      <c r="R320" s="27"/>
      <c r="S320" s="27"/>
      <c r="T320">
        <v>0</v>
      </c>
      <c r="U320" s="27">
        <v>0</v>
      </c>
      <c r="V320" s="27"/>
      <c r="W320" s="30">
        <v>2</v>
      </c>
      <c r="X320" s="30">
        <v>0</v>
      </c>
      <c r="Y320" s="30">
        <v>10</v>
      </c>
      <c r="Z320" s="30">
        <v>0</v>
      </c>
      <c r="AA320" s="30">
        <v>0.16666666666666671</v>
      </c>
      <c r="AB320" s="30">
        <v>0</v>
      </c>
      <c r="AC320" s="30">
        <v>0.83333333333333348</v>
      </c>
      <c r="AD320" s="30">
        <v>0</v>
      </c>
      <c r="AE320" s="27">
        <v>1.65</v>
      </c>
      <c r="AF320" s="27">
        <v>1.69</v>
      </c>
      <c r="AG320" s="27">
        <v>4.0000000000000042E-2</v>
      </c>
      <c r="AH320" s="27">
        <v>1.6619999999999999</v>
      </c>
    </row>
    <row r="321" spans="1:34" x14ac:dyDescent="0.3">
      <c r="A321" s="2" t="s">
        <v>254</v>
      </c>
      <c r="B321" s="19" t="s">
        <v>972</v>
      </c>
      <c r="E321" s="2">
        <v>3.36</v>
      </c>
      <c r="F321" s="11">
        <v>-1</v>
      </c>
      <c r="G321">
        <v>-1</v>
      </c>
      <c r="I321">
        <v>1.6539999999999999</v>
      </c>
      <c r="J321">
        <v>4.3620796500000001</v>
      </c>
      <c r="L321" s="27">
        <v>0</v>
      </c>
      <c r="M321" s="2">
        <v>-1</v>
      </c>
      <c r="Q321" s="27">
        <v>0</v>
      </c>
      <c r="R321" s="27"/>
      <c r="S321" s="27"/>
      <c r="T321">
        <v>0</v>
      </c>
      <c r="U321" s="27">
        <v>0</v>
      </c>
      <c r="V321" s="27"/>
      <c r="W321" s="30">
        <v>2</v>
      </c>
      <c r="X321" s="30">
        <v>0</v>
      </c>
      <c r="Y321" s="30">
        <v>10</v>
      </c>
      <c r="Z321" s="30">
        <v>0</v>
      </c>
      <c r="AA321" s="30">
        <v>0.16666666666666671</v>
      </c>
      <c r="AB321" s="30">
        <v>0</v>
      </c>
      <c r="AC321" s="30">
        <v>0.83333333333333337</v>
      </c>
      <c r="AD321" s="30">
        <v>0</v>
      </c>
      <c r="AE321" s="27">
        <v>1.65</v>
      </c>
      <c r="AF321" s="27">
        <v>1.69</v>
      </c>
      <c r="AG321" s="27">
        <v>4.0000000000000042E-2</v>
      </c>
      <c r="AH321" s="27">
        <v>1.6539999999999999</v>
      </c>
    </row>
    <row r="322" spans="1:34" x14ac:dyDescent="0.3">
      <c r="A322" s="2" t="s">
        <v>253</v>
      </c>
      <c r="B322" s="15" t="s">
        <v>844</v>
      </c>
      <c r="E322" s="2">
        <v>3.6</v>
      </c>
      <c r="F322" s="11" t="s">
        <v>617</v>
      </c>
      <c r="G322" t="s">
        <v>691</v>
      </c>
      <c r="I322">
        <v>2.1150000000000002</v>
      </c>
      <c r="J322">
        <v>5.3028278780000004</v>
      </c>
      <c r="L322" s="27">
        <v>50</v>
      </c>
      <c r="Q322" s="27">
        <v>12.345150759999999</v>
      </c>
      <c r="R322" s="27">
        <v>15.34169717</v>
      </c>
      <c r="S322" s="27">
        <v>13.410947439999999</v>
      </c>
      <c r="T322">
        <v>0</v>
      </c>
      <c r="U322" s="27">
        <v>2502.9167389596269</v>
      </c>
      <c r="V322" s="27">
        <v>0</v>
      </c>
      <c r="W322" s="30">
        <v>2</v>
      </c>
      <c r="X322" s="30">
        <v>2</v>
      </c>
      <c r="Y322" s="30">
        <v>5</v>
      </c>
      <c r="Z322" s="30">
        <v>0</v>
      </c>
      <c r="AA322" s="30">
        <v>0.22222222222222221</v>
      </c>
      <c r="AB322" s="30">
        <v>0.22222222222222221</v>
      </c>
      <c r="AC322" s="30">
        <v>0.55555555555555558</v>
      </c>
      <c r="AD322" s="30">
        <v>0</v>
      </c>
      <c r="AE322" s="27">
        <v>1.65</v>
      </c>
      <c r="AF322" s="27">
        <v>2.58</v>
      </c>
      <c r="AG322" s="27">
        <v>0.93000000000000016</v>
      </c>
      <c r="AH322" s="27">
        <v>2.1150000000000002</v>
      </c>
    </row>
    <row r="323" spans="1:34" x14ac:dyDescent="0.3">
      <c r="A323" s="2" t="s">
        <v>15</v>
      </c>
      <c r="B323" s="15" t="s">
        <v>724</v>
      </c>
      <c r="E323" s="2">
        <v>4.49</v>
      </c>
      <c r="F323" s="11" t="s">
        <v>557</v>
      </c>
      <c r="G323" t="s">
        <v>638</v>
      </c>
      <c r="I323">
        <v>2.7322222222222221</v>
      </c>
      <c r="J323">
        <v>6.2204042916666662</v>
      </c>
      <c r="L323" s="27">
        <v>4</v>
      </c>
      <c r="Q323" s="27">
        <v>5.63450966</v>
      </c>
      <c r="R323" s="27">
        <v>7.6422105</v>
      </c>
      <c r="S323" s="27">
        <v>11.066420430000001</v>
      </c>
      <c r="T323">
        <v>12</v>
      </c>
      <c r="U323" s="27">
        <v>476.5212686940929</v>
      </c>
      <c r="V323" s="27">
        <v>0.1007300264509579</v>
      </c>
      <c r="W323" s="30">
        <v>2</v>
      </c>
      <c r="X323" s="30">
        <v>2.666666666666667</v>
      </c>
      <c r="Y323" s="30">
        <v>0.66666666666666663</v>
      </c>
      <c r="Z323" s="30">
        <v>3.1111111111111112</v>
      </c>
      <c r="AA323" s="30">
        <v>0.23684210526315791</v>
      </c>
      <c r="AB323" s="30">
        <v>0.31578947368421051</v>
      </c>
      <c r="AC323" s="30">
        <v>7.8947368421052627E-2</v>
      </c>
      <c r="AD323" s="30">
        <v>0.36842105263157893</v>
      </c>
      <c r="AE323" s="27">
        <v>0.95</v>
      </c>
      <c r="AF323" s="27">
        <v>3.44</v>
      </c>
      <c r="AG323" s="27">
        <v>2.4900000000000002</v>
      </c>
      <c r="AH323" s="27">
        <v>2.7322222222222221</v>
      </c>
    </row>
    <row r="324" spans="1:34" x14ac:dyDescent="0.3">
      <c r="A324" s="2" t="s">
        <v>259</v>
      </c>
      <c r="B324" s="15" t="s">
        <v>845</v>
      </c>
      <c r="E324" s="2">
        <v>4.8099999999999996</v>
      </c>
      <c r="F324" s="11" t="s">
        <v>618</v>
      </c>
      <c r="G324">
        <v>-1</v>
      </c>
      <c r="I324">
        <v>2.5173333333333341</v>
      </c>
      <c r="J324">
        <v>5.8148519500000004</v>
      </c>
      <c r="L324" s="27">
        <v>4</v>
      </c>
      <c r="Q324" s="27">
        <v>5.8119930000000002</v>
      </c>
      <c r="R324" s="27">
        <v>10.228956</v>
      </c>
      <c r="S324" s="27">
        <v>17.904929589999998</v>
      </c>
      <c r="T324">
        <v>18</v>
      </c>
      <c r="U324" s="27">
        <v>882.26177591634428</v>
      </c>
      <c r="V324" s="27">
        <v>8.1608431834438916E-2</v>
      </c>
      <c r="W324" s="30">
        <v>2</v>
      </c>
      <c r="X324" s="30">
        <v>2.4</v>
      </c>
      <c r="Y324" s="30">
        <v>0.4</v>
      </c>
      <c r="Z324" s="30">
        <v>1.8666666666666669</v>
      </c>
      <c r="AA324" s="30">
        <v>0.3</v>
      </c>
      <c r="AB324" s="30">
        <v>0.36</v>
      </c>
      <c r="AC324" s="30">
        <v>0.06</v>
      </c>
      <c r="AD324" s="30">
        <v>0.28000000000000003</v>
      </c>
      <c r="AE324" s="27">
        <v>0.95</v>
      </c>
      <c r="AF324" s="27">
        <v>3.44</v>
      </c>
      <c r="AG324" s="27">
        <v>2.4900000000000002</v>
      </c>
      <c r="AH324" s="27">
        <v>2.5173333333333332</v>
      </c>
    </row>
    <row r="325" spans="1:34" x14ac:dyDescent="0.3">
      <c r="A325" s="2" t="s">
        <v>223</v>
      </c>
      <c r="B325" s="15" t="s">
        <v>833</v>
      </c>
      <c r="E325" s="2">
        <v>4.75</v>
      </c>
      <c r="F325" s="11" t="s">
        <v>613</v>
      </c>
      <c r="G325">
        <v>-1</v>
      </c>
      <c r="I325">
        <v>2.597916666666666</v>
      </c>
      <c r="J325">
        <v>5.966934078125</v>
      </c>
      <c r="L325" s="27">
        <v>1</v>
      </c>
      <c r="Q325" s="27">
        <v>5.6694849300000003</v>
      </c>
      <c r="R325" s="27">
        <v>5.6694842000000003</v>
      </c>
      <c r="S325" s="27">
        <v>11.54266629</v>
      </c>
      <c r="T325">
        <v>30</v>
      </c>
      <c r="U325" s="27">
        <v>321.30962315738361</v>
      </c>
      <c r="V325" s="27">
        <v>9.3367885173191417E-2</v>
      </c>
      <c r="W325" s="30">
        <v>2</v>
      </c>
      <c r="X325" s="30">
        <v>2.5</v>
      </c>
      <c r="Y325" s="30">
        <v>0.5</v>
      </c>
      <c r="Z325" s="30">
        <v>2.333333333333333</v>
      </c>
      <c r="AA325" s="30">
        <v>0.27272727272727282</v>
      </c>
      <c r="AB325" s="30">
        <v>0.34090909090909088</v>
      </c>
      <c r="AC325" s="30">
        <v>6.8181818181818191E-2</v>
      </c>
      <c r="AD325" s="30">
        <v>0.31818181818181818</v>
      </c>
      <c r="AE325" s="27">
        <v>0.95</v>
      </c>
      <c r="AF325" s="27">
        <v>3.44</v>
      </c>
      <c r="AG325" s="27">
        <v>2.4900000000000002</v>
      </c>
      <c r="AH325" s="27">
        <v>2.5979166666666669</v>
      </c>
    </row>
    <row r="326" spans="1:34" x14ac:dyDescent="0.3">
      <c r="A326" s="2" t="s">
        <v>260</v>
      </c>
      <c r="B326" s="15" t="s">
        <v>846</v>
      </c>
      <c r="E326" s="2">
        <v>1.55</v>
      </c>
      <c r="F326" s="11" t="s">
        <v>619</v>
      </c>
      <c r="G326" t="s">
        <v>692</v>
      </c>
      <c r="I326">
        <v>2.8142857142857141</v>
      </c>
      <c r="J326">
        <v>6.1238972471428568</v>
      </c>
      <c r="L326" s="27">
        <v>2</v>
      </c>
      <c r="Q326" s="27">
        <v>6.8866614799999999</v>
      </c>
      <c r="R326" s="27">
        <v>6.8866614799999999</v>
      </c>
      <c r="S326" s="27">
        <v>6.8866614799999999</v>
      </c>
      <c r="T326">
        <v>8</v>
      </c>
      <c r="U326" s="27">
        <v>222.33131811857061</v>
      </c>
      <c r="V326" s="27">
        <v>7.1964670274059672E-2</v>
      </c>
      <c r="W326" s="30">
        <v>1.857142857142857</v>
      </c>
      <c r="X326" s="30">
        <v>3.1428571428571428</v>
      </c>
      <c r="Y326" s="30">
        <v>4.2857142857142856</v>
      </c>
      <c r="Z326" s="30">
        <v>4</v>
      </c>
      <c r="AA326" s="30">
        <v>0.1397849462365591</v>
      </c>
      <c r="AB326" s="30">
        <v>0.23655913978494619</v>
      </c>
      <c r="AC326" s="30">
        <v>0.32258064516129031</v>
      </c>
      <c r="AD326" s="30">
        <v>0.30107526881720431</v>
      </c>
      <c r="AE326" s="27">
        <v>1.9</v>
      </c>
      <c r="AF326" s="27">
        <v>3.44</v>
      </c>
      <c r="AG326" s="27">
        <v>1.54</v>
      </c>
      <c r="AH326" s="27">
        <v>2.8142857142857141</v>
      </c>
    </row>
    <row r="327" spans="1:34" x14ac:dyDescent="0.3">
      <c r="A327" s="2" t="s">
        <v>0</v>
      </c>
      <c r="B327" s="15" t="s">
        <v>709</v>
      </c>
      <c r="E327" s="2">
        <v>3.3</v>
      </c>
      <c r="F327" s="11" t="s">
        <v>547</v>
      </c>
      <c r="G327" t="s">
        <v>630</v>
      </c>
      <c r="I327">
        <v>2.642962962962963</v>
      </c>
      <c r="J327">
        <v>5.9587362692592576</v>
      </c>
      <c r="L327" s="27">
        <v>4</v>
      </c>
      <c r="Q327" s="27">
        <v>6.6040679999999998</v>
      </c>
      <c r="R327" s="27">
        <v>7.9389519999999996</v>
      </c>
      <c r="S327" s="27">
        <v>33.703336</v>
      </c>
      <c r="T327">
        <v>34</v>
      </c>
      <c r="U327" s="27">
        <v>1767.0449718798691</v>
      </c>
      <c r="V327" s="27">
        <v>7.6964651247849417E-2</v>
      </c>
      <c r="W327" s="30">
        <v>1.62962962962963</v>
      </c>
      <c r="X327" s="30">
        <v>2.518518518518519</v>
      </c>
      <c r="Y327" s="30">
        <v>0.88888888888888884</v>
      </c>
      <c r="Z327" s="30">
        <v>0</v>
      </c>
      <c r="AA327" s="30">
        <v>0.32352941176470579</v>
      </c>
      <c r="AB327" s="30">
        <v>0.5</v>
      </c>
      <c r="AC327" s="30">
        <v>0.1764705882352941</v>
      </c>
      <c r="AD327" s="30">
        <v>0</v>
      </c>
      <c r="AE327" s="27">
        <v>0.82</v>
      </c>
      <c r="AF327" s="27">
        <v>3.44</v>
      </c>
      <c r="AG327" s="27">
        <v>2.62</v>
      </c>
      <c r="AH327" s="27">
        <v>2.642962962962963</v>
      </c>
    </row>
    <row r="328" spans="1:34" x14ac:dyDescent="0.3">
      <c r="A328" s="2" t="s">
        <v>217</v>
      </c>
      <c r="B328" s="15" t="s">
        <v>758</v>
      </c>
      <c r="E328" s="2">
        <v>4.13</v>
      </c>
      <c r="F328" s="11" t="s">
        <v>611</v>
      </c>
      <c r="G328" t="s">
        <v>660</v>
      </c>
      <c r="I328">
        <v>2.6056249999999999</v>
      </c>
      <c r="J328">
        <v>5.9703320286696879</v>
      </c>
      <c r="L328" s="27">
        <v>1</v>
      </c>
      <c r="Q328" s="27">
        <v>3.950634</v>
      </c>
      <c r="R328" s="27">
        <v>3.950634</v>
      </c>
      <c r="S328" s="27">
        <v>15.513552000000001</v>
      </c>
      <c r="T328">
        <v>20</v>
      </c>
      <c r="U328" s="27">
        <v>242.1279024923125</v>
      </c>
      <c r="V328" s="27">
        <v>8.2600971611006269E-2</v>
      </c>
      <c r="W328" s="30">
        <v>1.9375</v>
      </c>
      <c r="X328" s="30">
        <v>2.5</v>
      </c>
      <c r="Y328" s="30">
        <v>0.5625</v>
      </c>
      <c r="Z328" s="30">
        <v>2.625</v>
      </c>
      <c r="AA328" s="30">
        <v>0.25409836065573771</v>
      </c>
      <c r="AB328" s="30">
        <v>0.32786885245901642</v>
      </c>
      <c r="AC328" s="30">
        <v>7.3770491803278687E-2</v>
      </c>
      <c r="AD328" s="30">
        <v>0.34426229508196721</v>
      </c>
      <c r="AE328" s="27">
        <v>0.79</v>
      </c>
      <c r="AF328" s="27">
        <v>3.44</v>
      </c>
      <c r="AG328" s="27">
        <v>2.65</v>
      </c>
      <c r="AH328" s="27">
        <v>2.6056249999999999</v>
      </c>
    </row>
    <row r="329" spans="1:34" x14ac:dyDescent="0.3">
      <c r="A329" s="2" t="s">
        <v>264</v>
      </c>
      <c r="B329" s="19" t="s">
        <v>758</v>
      </c>
      <c r="C329" s="2" t="s">
        <v>700</v>
      </c>
      <c r="D329" s="2">
        <v>0.3</v>
      </c>
      <c r="E329" s="2">
        <v>2.17</v>
      </c>
      <c r="F329" s="11" t="s">
        <v>611</v>
      </c>
      <c r="G329" t="s">
        <v>660</v>
      </c>
      <c r="I329">
        <v>2.6056249999999999</v>
      </c>
      <c r="J329">
        <v>5.9703320286696879</v>
      </c>
      <c r="L329" s="27">
        <v>1</v>
      </c>
      <c r="Q329" s="27">
        <v>3.950634</v>
      </c>
      <c r="R329" s="27">
        <v>3.950634</v>
      </c>
      <c r="S329" s="27">
        <v>15.513552000000001</v>
      </c>
      <c r="T329">
        <v>20</v>
      </c>
      <c r="U329" s="27">
        <v>242.1279024923125</v>
      </c>
      <c r="V329" s="27">
        <v>8.2600971611006269E-2</v>
      </c>
      <c r="W329" s="30">
        <v>1.9375</v>
      </c>
      <c r="X329" s="30">
        <v>2.5</v>
      </c>
      <c r="Y329" s="30">
        <v>0.5625</v>
      </c>
      <c r="Z329" s="30">
        <v>2.625</v>
      </c>
      <c r="AA329" s="30">
        <v>0.25409836065573771</v>
      </c>
      <c r="AB329" s="30">
        <v>0.32786885245901642</v>
      </c>
      <c r="AC329" s="30">
        <v>7.3770491803278687E-2</v>
      </c>
      <c r="AD329" s="30">
        <v>0.34426229508196721</v>
      </c>
      <c r="AE329" s="27">
        <v>0.79</v>
      </c>
      <c r="AF329" s="27">
        <v>3.44</v>
      </c>
      <c r="AG329" s="27">
        <v>2.65</v>
      </c>
      <c r="AH329" s="27">
        <v>2.6056249999999999</v>
      </c>
    </row>
    <row r="330" spans="1:34" x14ac:dyDescent="0.3">
      <c r="A330" s="2" t="s">
        <v>4</v>
      </c>
      <c r="B330" s="15" t="s">
        <v>713</v>
      </c>
      <c r="E330" s="2">
        <v>3.35</v>
      </c>
      <c r="F330" s="11" t="s">
        <v>551</v>
      </c>
      <c r="G330" t="s">
        <v>633</v>
      </c>
      <c r="I330">
        <v>2.6262500000000002</v>
      </c>
      <c r="J330">
        <v>5.96680968125</v>
      </c>
      <c r="L330" s="27">
        <v>4</v>
      </c>
      <c r="Q330" s="27">
        <v>7.8084429999999996</v>
      </c>
      <c r="R330" s="27">
        <v>7.8548809999999998</v>
      </c>
      <c r="S330" s="27">
        <v>15.19056011</v>
      </c>
      <c r="T330">
        <v>20</v>
      </c>
      <c r="U330" s="27">
        <v>924.74694800021894</v>
      </c>
      <c r="V330" s="27">
        <v>8.6510153045653584E-2</v>
      </c>
      <c r="W330" s="30">
        <v>1.75</v>
      </c>
      <c r="X330" s="30">
        <v>2.5</v>
      </c>
      <c r="Y330" s="30">
        <v>0.75</v>
      </c>
      <c r="Z330" s="30">
        <v>0</v>
      </c>
      <c r="AA330" s="30">
        <v>0.35</v>
      </c>
      <c r="AB330" s="30">
        <v>0.5</v>
      </c>
      <c r="AC330" s="30">
        <v>0.15</v>
      </c>
      <c r="AD330" s="30">
        <v>0</v>
      </c>
      <c r="AE330" s="27">
        <v>0.82</v>
      </c>
      <c r="AF330" s="27">
        <v>3.44</v>
      </c>
      <c r="AG330" s="27">
        <v>2.62</v>
      </c>
      <c r="AH330" s="27">
        <v>2.6262500000000002</v>
      </c>
    </row>
    <row r="331" spans="1:34" x14ac:dyDescent="0.3">
      <c r="A331" s="2" t="s">
        <v>38</v>
      </c>
      <c r="B331" s="15" t="s">
        <v>738</v>
      </c>
      <c r="E331" s="2">
        <v>3.92</v>
      </c>
      <c r="F331" s="11" t="s">
        <v>569</v>
      </c>
      <c r="G331" t="s">
        <v>650</v>
      </c>
      <c r="I331">
        <v>2.6020833333333329</v>
      </c>
      <c r="J331">
        <v>5.9098726145833336</v>
      </c>
      <c r="L331" s="27">
        <v>1</v>
      </c>
      <c r="Q331" s="27">
        <v>5.8532381300000003</v>
      </c>
      <c r="R331" s="27">
        <v>5.8532371599999999</v>
      </c>
      <c r="S331" s="27">
        <v>11.912811489999999</v>
      </c>
      <c r="T331">
        <v>30</v>
      </c>
      <c r="U331" s="27">
        <v>353.45760058531442</v>
      </c>
      <c r="V331" s="27">
        <v>8.487580957467307E-2</v>
      </c>
      <c r="W331" s="30">
        <v>1.833333333333333</v>
      </c>
      <c r="X331" s="30">
        <v>2.5</v>
      </c>
      <c r="Y331" s="30">
        <v>0.66666666666666663</v>
      </c>
      <c r="Z331" s="30">
        <v>0</v>
      </c>
      <c r="AA331" s="30">
        <v>0.36666666666666659</v>
      </c>
      <c r="AB331" s="30">
        <v>0.5</v>
      </c>
      <c r="AC331" s="30">
        <v>0.1333333333333333</v>
      </c>
      <c r="AD331" s="30">
        <v>0</v>
      </c>
      <c r="AE331" s="27">
        <v>0.89</v>
      </c>
      <c r="AF331" s="27">
        <v>3.44</v>
      </c>
      <c r="AG331" s="27">
        <v>2.5499999999999998</v>
      </c>
      <c r="AH331" s="27">
        <v>2.6020833333333329</v>
      </c>
    </row>
    <row r="332" spans="1:34" x14ac:dyDescent="0.3">
      <c r="A332" s="2" t="s">
        <v>4</v>
      </c>
      <c r="B332" s="22" t="s">
        <v>713</v>
      </c>
      <c r="E332" s="2">
        <v>3.55</v>
      </c>
      <c r="F332" s="11">
        <v>-1</v>
      </c>
      <c r="G332">
        <v>-1</v>
      </c>
      <c r="I332">
        <v>2.7466666666666661</v>
      </c>
      <c r="J332">
        <v>6.2031928980000002</v>
      </c>
      <c r="L332" s="27">
        <v>0</v>
      </c>
      <c r="M332" s="2">
        <v>3.8450000000000002</v>
      </c>
      <c r="N332" s="2">
        <v>29.35</v>
      </c>
      <c r="O332" s="2">
        <v>7.6580000000000004</v>
      </c>
      <c r="P332" s="2" t="s">
        <v>482</v>
      </c>
      <c r="Q332" s="27">
        <v>0</v>
      </c>
      <c r="R332" s="27"/>
      <c r="S332" s="27"/>
      <c r="T332">
        <v>20</v>
      </c>
      <c r="U332" s="27">
        <v>0</v>
      </c>
      <c r="V332" s="27"/>
      <c r="W332" s="30">
        <v>1.75</v>
      </c>
      <c r="X332" s="30">
        <v>2.5</v>
      </c>
      <c r="Y332" s="30">
        <v>0.75</v>
      </c>
      <c r="Z332" s="30">
        <v>0</v>
      </c>
      <c r="AA332" s="30">
        <v>0.35</v>
      </c>
      <c r="AB332" s="30">
        <v>0.5</v>
      </c>
      <c r="AC332" s="30">
        <v>0.15</v>
      </c>
      <c r="AD332" s="30">
        <v>0</v>
      </c>
      <c r="AE332" s="27">
        <v>0.82</v>
      </c>
      <c r="AF332" s="27">
        <v>3.44</v>
      </c>
      <c r="AG332" s="27">
        <v>2.62</v>
      </c>
      <c r="AH332" s="27">
        <v>2.6262500000000002</v>
      </c>
    </row>
    <row r="333" spans="1:34" x14ac:dyDescent="0.3">
      <c r="A333" s="2" t="s">
        <v>4</v>
      </c>
      <c r="B333" s="22" t="s">
        <v>713</v>
      </c>
      <c r="C333" s="2" t="s">
        <v>700</v>
      </c>
      <c r="D333" s="2">
        <v>1.37</v>
      </c>
      <c r="E333" s="2">
        <v>3.03</v>
      </c>
      <c r="F333" s="11">
        <v>-1</v>
      </c>
      <c r="G333">
        <v>-1</v>
      </c>
      <c r="I333">
        <v>2.7466666666666661</v>
      </c>
      <c r="J333">
        <v>6.2031928980000002</v>
      </c>
      <c r="L333" s="27">
        <v>0</v>
      </c>
      <c r="M333" s="2">
        <v>3.8490000000000002</v>
      </c>
      <c r="N333" s="2">
        <v>29.42</v>
      </c>
      <c r="O333" s="2">
        <v>7.6680000000000001</v>
      </c>
      <c r="P333" s="2" t="s">
        <v>482</v>
      </c>
      <c r="Q333" s="27">
        <v>0</v>
      </c>
      <c r="R333" s="27"/>
      <c r="S333" s="27"/>
      <c r="T333">
        <v>20</v>
      </c>
      <c r="U333" s="27">
        <v>0</v>
      </c>
      <c r="V333" s="27"/>
      <c r="W333" s="30">
        <v>1.75</v>
      </c>
      <c r="X333" s="30">
        <v>2.5</v>
      </c>
      <c r="Y333" s="30">
        <v>0.75</v>
      </c>
      <c r="Z333" s="30">
        <v>0</v>
      </c>
      <c r="AA333" s="30">
        <v>0.35</v>
      </c>
      <c r="AB333" s="30">
        <v>0.5</v>
      </c>
      <c r="AC333" s="30">
        <v>0.15</v>
      </c>
      <c r="AD333" s="30">
        <v>0</v>
      </c>
      <c r="AE333" s="27">
        <v>0.82</v>
      </c>
      <c r="AF333" s="27">
        <v>3.44</v>
      </c>
      <c r="AG333" s="27">
        <v>2.62</v>
      </c>
      <c r="AH333" s="27">
        <v>2.6262500000000002</v>
      </c>
    </row>
    <row r="334" spans="1:34" x14ac:dyDescent="0.3">
      <c r="A334" s="2" t="s">
        <v>917</v>
      </c>
      <c r="B334" s="19" t="s">
        <v>973</v>
      </c>
      <c r="C334" s="2" t="s">
        <v>700</v>
      </c>
      <c r="D334" s="2">
        <v>0.41</v>
      </c>
      <c r="E334" s="2">
        <v>2.1800000000000002</v>
      </c>
      <c r="F334" s="11">
        <v>-1</v>
      </c>
      <c r="G334">
        <v>-1</v>
      </c>
      <c r="I334">
        <v>2.5975000000000001</v>
      </c>
      <c r="J334">
        <v>5.9398049203884389</v>
      </c>
      <c r="L334" s="27">
        <v>0</v>
      </c>
      <c r="M334" s="2">
        <v>-1</v>
      </c>
      <c r="Q334" s="27">
        <v>0</v>
      </c>
      <c r="R334" s="27"/>
      <c r="S334" s="27"/>
      <c r="T334">
        <v>20</v>
      </c>
      <c r="U334" s="27">
        <v>0</v>
      </c>
      <c r="V334" s="27"/>
      <c r="W334" s="30">
        <v>1.9375</v>
      </c>
      <c r="X334" s="30">
        <v>2.5</v>
      </c>
      <c r="Y334" s="30">
        <v>0.5625</v>
      </c>
      <c r="Z334" s="30">
        <v>2.625</v>
      </c>
      <c r="AA334" s="30">
        <v>0.25409836065573771</v>
      </c>
      <c r="AB334" s="30">
        <v>0.32786885245901642</v>
      </c>
      <c r="AC334" s="30">
        <v>7.3770491803278687E-2</v>
      </c>
      <c r="AD334" s="30">
        <v>0.34426229508196721</v>
      </c>
      <c r="AE334" s="27">
        <v>0.79</v>
      </c>
      <c r="AF334" s="27">
        <v>3.44</v>
      </c>
      <c r="AG334" s="27">
        <v>2.65</v>
      </c>
      <c r="AH334" s="27">
        <v>2.5975000000000001</v>
      </c>
    </row>
    <row r="335" spans="1:34" x14ac:dyDescent="0.3">
      <c r="A335" s="2" t="s">
        <v>4</v>
      </c>
      <c r="B335" s="15" t="s">
        <v>713</v>
      </c>
      <c r="C335" s="2" t="s">
        <v>918</v>
      </c>
      <c r="D335" s="2">
        <v>0.55000000000000004</v>
      </c>
      <c r="E335" s="2">
        <v>2.92</v>
      </c>
      <c r="F335" s="11" t="s">
        <v>551</v>
      </c>
      <c r="G335" t="s">
        <v>633</v>
      </c>
      <c r="I335">
        <v>2.6262500000000002</v>
      </c>
      <c r="J335">
        <v>5.96680968125</v>
      </c>
      <c r="L335" s="27">
        <v>4</v>
      </c>
      <c r="Q335" s="27">
        <v>7.8084429999999996</v>
      </c>
      <c r="R335" s="27">
        <v>7.8548809999999998</v>
      </c>
      <c r="S335" s="27">
        <v>15.19056011</v>
      </c>
      <c r="T335">
        <v>20</v>
      </c>
      <c r="U335" s="27">
        <v>924.74694800021894</v>
      </c>
      <c r="V335" s="27">
        <v>8.6510153045653584E-2</v>
      </c>
      <c r="W335" s="30">
        <v>1.75</v>
      </c>
      <c r="X335" s="30">
        <v>2.5</v>
      </c>
      <c r="Y335" s="30">
        <v>0.75</v>
      </c>
      <c r="Z335" s="30">
        <v>0</v>
      </c>
      <c r="AA335" s="30">
        <v>0.35</v>
      </c>
      <c r="AB335" s="30">
        <v>0.5</v>
      </c>
      <c r="AC335" s="30">
        <v>0.15</v>
      </c>
      <c r="AD335" s="30">
        <v>0</v>
      </c>
      <c r="AE335" s="27">
        <v>0.82</v>
      </c>
      <c r="AF335" s="27">
        <v>3.44</v>
      </c>
      <c r="AG335" s="27">
        <v>2.62</v>
      </c>
      <c r="AH335" s="27">
        <v>2.6262500000000002</v>
      </c>
    </row>
    <row r="336" spans="1:34" x14ac:dyDescent="0.3">
      <c r="A336" s="2" t="s">
        <v>4</v>
      </c>
      <c r="B336" s="15" t="s">
        <v>713</v>
      </c>
      <c r="E336" s="2">
        <v>3.55</v>
      </c>
      <c r="F336" s="11" t="s">
        <v>551</v>
      </c>
      <c r="G336" t="s">
        <v>633</v>
      </c>
      <c r="I336">
        <v>2.6262500000000002</v>
      </c>
      <c r="J336">
        <v>5.96680968125</v>
      </c>
      <c r="L336" s="27">
        <v>4</v>
      </c>
      <c r="Q336" s="27">
        <v>7.8084429999999996</v>
      </c>
      <c r="R336" s="27">
        <v>7.8548809999999998</v>
      </c>
      <c r="S336" s="27">
        <v>15.19056011</v>
      </c>
      <c r="T336">
        <v>20</v>
      </c>
      <c r="U336" s="27">
        <v>924.74694800021894</v>
      </c>
      <c r="V336" s="27">
        <v>8.6510153045653584E-2</v>
      </c>
      <c r="W336" s="30">
        <v>1.75</v>
      </c>
      <c r="X336" s="30">
        <v>2.5</v>
      </c>
      <c r="Y336" s="30">
        <v>0.75</v>
      </c>
      <c r="Z336" s="30">
        <v>0</v>
      </c>
      <c r="AA336" s="30">
        <v>0.35</v>
      </c>
      <c r="AB336" s="30">
        <v>0.5</v>
      </c>
      <c r="AC336" s="30">
        <v>0.15</v>
      </c>
      <c r="AD336" s="30">
        <v>0</v>
      </c>
      <c r="AE336" s="27">
        <v>0.82</v>
      </c>
      <c r="AF336" s="27">
        <v>3.44</v>
      </c>
      <c r="AG336" s="27">
        <v>2.62</v>
      </c>
      <c r="AH336" s="27">
        <v>2.6262500000000002</v>
      </c>
    </row>
    <row r="337" spans="1:34" x14ac:dyDescent="0.3">
      <c r="A337" s="2" t="s">
        <v>271</v>
      </c>
      <c r="B337" s="15" t="s">
        <v>847</v>
      </c>
      <c r="E337" s="2">
        <v>2.8</v>
      </c>
      <c r="F337" s="11" t="s">
        <v>620</v>
      </c>
      <c r="G337" t="s">
        <v>693</v>
      </c>
      <c r="I337">
        <v>2.6106250000000002</v>
      </c>
      <c r="J337">
        <v>5.9030778492946876</v>
      </c>
      <c r="L337" s="27">
        <v>1</v>
      </c>
      <c r="M337" s="2">
        <v>3.97</v>
      </c>
      <c r="N337" s="2">
        <v>3.97</v>
      </c>
      <c r="O337" s="2">
        <v>15.56</v>
      </c>
      <c r="P337" s="2" t="s">
        <v>543</v>
      </c>
      <c r="Q337" s="27">
        <v>4.0290549999999996</v>
      </c>
      <c r="R337" s="27">
        <v>4.0290549999999996</v>
      </c>
      <c r="S337" s="27">
        <v>16.069894999999999</v>
      </c>
      <c r="T337">
        <v>20</v>
      </c>
      <c r="U337" s="27">
        <v>260.8671724870714</v>
      </c>
      <c r="V337" s="27">
        <v>7.6667369869971663E-2</v>
      </c>
      <c r="W337" s="30">
        <v>1.75</v>
      </c>
      <c r="X337" s="30">
        <v>2.5</v>
      </c>
      <c r="Y337" s="30">
        <v>0.75</v>
      </c>
      <c r="Z337" s="30">
        <v>0</v>
      </c>
      <c r="AA337" s="30">
        <v>0.35</v>
      </c>
      <c r="AB337" s="30">
        <v>0.5</v>
      </c>
      <c r="AC337" s="30">
        <v>0.15</v>
      </c>
      <c r="AD337" s="30">
        <v>0</v>
      </c>
      <c r="AE337" s="27">
        <v>0.79</v>
      </c>
      <c r="AF337" s="27">
        <v>3.44</v>
      </c>
      <c r="AG337" s="27">
        <v>2.65</v>
      </c>
      <c r="AH337" s="27">
        <v>2.6106250000000002</v>
      </c>
    </row>
    <row r="338" spans="1:34" x14ac:dyDescent="0.3">
      <c r="A338" s="2" t="s">
        <v>273</v>
      </c>
      <c r="B338" s="15" t="s">
        <v>848</v>
      </c>
      <c r="E338" s="2">
        <v>2.8</v>
      </c>
      <c r="F338" s="11">
        <v>-1</v>
      </c>
      <c r="G338">
        <v>-1</v>
      </c>
      <c r="I338">
        <v>2.69875</v>
      </c>
      <c r="J338">
        <v>6.2151871187406877</v>
      </c>
      <c r="L338" s="27">
        <v>0</v>
      </c>
      <c r="M338" s="2">
        <v>3.97</v>
      </c>
      <c r="N338" s="2">
        <v>3.97</v>
      </c>
      <c r="O338" s="2">
        <v>15.56</v>
      </c>
      <c r="P338" s="2" t="s">
        <v>543</v>
      </c>
      <c r="Q338" s="27">
        <v>0</v>
      </c>
      <c r="R338" s="27"/>
      <c r="S338" s="27"/>
      <c r="T338">
        <v>20</v>
      </c>
      <c r="U338" s="27">
        <v>0</v>
      </c>
      <c r="V338" s="27"/>
      <c r="W338" s="30">
        <v>1.75</v>
      </c>
      <c r="X338" s="30">
        <v>2.5</v>
      </c>
      <c r="Y338" s="30">
        <v>0.75</v>
      </c>
      <c r="Z338" s="30">
        <v>0</v>
      </c>
      <c r="AA338" s="30">
        <v>0.35</v>
      </c>
      <c r="AB338" s="30">
        <v>0.5</v>
      </c>
      <c r="AC338" s="30">
        <v>0.15</v>
      </c>
      <c r="AD338" s="30">
        <v>0</v>
      </c>
      <c r="AE338" s="27">
        <v>0.89</v>
      </c>
      <c r="AF338" s="27">
        <v>3.44</v>
      </c>
      <c r="AG338" s="27">
        <v>2.5499999999999998</v>
      </c>
      <c r="AH338" s="27">
        <v>2.69875</v>
      </c>
    </row>
    <row r="339" spans="1:34" x14ac:dyDescent="0.3">
      <c r="A339" s="2" t="s">
        <v>275</v>
      </c>
      <c r="B339" s="20" t="s">
        <v>1006</v>
      </c>
      <c r="E339" s="2">
        <v>3.29</v>
      </c>
      <c r="F339" s="11">
        <v>-1</v>
      </c>
      <c r="G339">
        <v>-1</v>
      </c>
      <c r="I339">
        <v>2.9704000000000002</v>
      </c>
      <c r="J339">
        <v>6.7075943239940399</v>
      </c>
      <c r="L339" s="27">
        <v>0</v>
      </c>
      <c r="M339" s="2">
        <v>3.89</v>
      </c>
      <c r="N339" s="2">
        <v>3.89</v>
      </c>
      <c r="O339" s="2">
        <v>16.43</v>
      </c>
      <c r="P339" s="2" t="s">
        <v>543</v>
      </c>
      <c r="Q339" s="27">
        <v>0</v>
      </c>
      <c r="R339" s="27"/>
      <c r="S339" s="27"/>
      <c r="T339">
        <v>38</v>
      </c>
      <c r="U339" s="27">
        <v>0</v>
      </c>
      <c r="V339" s="27"/>
      <c r="W339" s="30">
        <v>1.84</v>
      </c>
      <c r="X339" s="30">
        <v>3.04</v>
      </c>
      <c r="Y339" s="30">
        <v>0.48</v>
      </c>
      <c r="Z339" s="30">
        <v>0</v>
      </c>
      <c r="AA339" s="30">
        <v>0.34328358208955218</v>
      </c>
      <c r="AB339" s="30">
        <v>0.56716417910447758</v>
      </c>
      <c r="AC339" s="30">
        <v>8.9552238805970144E-2</v>
      </c>
      <c r="AD339" s="30">
        <v>0</v>
      </c>
      <c r="AE339" s="27">
        <v>0.95</v>
      </c>
      <c r="AF339" s="27">
        <v>3.44</v>
      </c>
      <c r="AG339" s="27">
        <v>2.4900000000000002</v>
      </c>
      <c r="AH339" s="27">
        <v>2.9704000000000002</v>
      </c>
    </row>
    <row r="340" spans="1:34" x14ac:dyDescent="0.3">
      <c r="A340" s="2" t="s">
        <v>276</v>
      </c>
      <c r="B340" s="20" t="s">
        <v>1007</v>
      </c>
      <c r="E340" s="2">
        <v>3.29</v>
      </c>
      <c r="F340" s="11">
        <v>-1</v>
      </c>
      <c r="G340">
        <v>-1</v>
      </c>
      <c r="I340">
        <v>2.8390624999999998</v>
      </c>
      <c r="J340">
        <v>6.7833032939095634</v>
      </c>
      <c r="L340" s="27">
        <v>0</v>
      </c>
      <c r="M340" s="2">
        <v>3.9</v>
      </c>
      <c r="N340" s="2">
        <v>3.9</v>
      </c>
      <c r="O340" s="2">
        <v>16.54</v>
      </c>
      <c r="P340" s="2" t="s">
        <v>543</v>
      </c>
      <c r="Q340" s="27">
        <v>0</v>
      </c>
      <c r="R340" s="27"/>
      <c r="S340" s="27"/>
      <c r="T340">
        <v>38</v>
      </c>
      <c r="U340" s="27">
        <v>0</v>
      </c>
      <c r="V340" s="27"/>
      <c r="W340" s="30">
        <v>1.71875</v>
      </c>
      <c r="X340" s="30">
        <v>2.53125</v>
      </c>
      <c r="Y340" s="30">
        <v>0.375</v>
      </c>
      <c r="Z340" s="30">
        <v>0</v>
      </c>
      <c r="AA340" s="30">
        <v>0.3716216216216216</v>
      </c>
      <c r="AB340" s="30">
        <v>0.54729729729729726</v>
      </c>
      <c r="AC340" s="30">
        <v>8.1081081081081086E-2</v>
      </c>
      <c r="AD340" s="30">
        <v>0</v>
      </c>
      <c r="AE340" s="27">
        <v>0.95</v>
      </c>
      <c r="AF340" s="27">
        <v>3.44</v>
      </c>
      <c r="AG340" s="27">
        <v>2.4900000000000002</v>
      </c>
      <c r="AH340" s="27">
        <v>2.8390624999999998</v>
      </c>
    </row>
    <row r="341" spans="1:34" x14ac:dyDescent="0.3">
      <c r="A341" s="2" t="s">
        <v>277</v>
      </c>
      <c r="B341" s="20" t="s">
        <v>1012</v>
      </c>
      <c r="E341" s="2">
        <v>3.3</v>
      </c>
      <c r="F341" s="11">
        <v>-1</v>
      </c>
      <c r="G341">
        <v>-1</v>
      </c>
      <c r="I341">
        <v>2.794285714285714</v>
      </c>
      <c r="J341">
        <v>6.7908553945945132</v>
      </c>
      <c r="L341" s="27">
        <v>0</v>
      </c>
      <c r="M341" s="2">
        <v>3.9</v>
      </c>
      <c r="N341" s="2">
        <v>3.9</v>
      </c>
      <c r="O341" s="2">
        <v>20.78</v>
      </c>
      <c r="P341" s="2" t="s">
        <v>543</v>
      </c>
      <c r="Q341" s="27">
        <v>0</v>
      </c>
      <c r="R341" s="27"/>
      <c r="S341" s="27"/>
      <c r="T341">
        <v>38</v>
      </c>
      <c r="U341" s="27">
        <v>0</v>
      </c>
      <c r="V341" s="27"/>
      <c r="W341" s="30">
        <v>1.6857142857142859</v>
      </c>
      <c r="X341" s="30">
        <v>2.371428571428571</v>
      </c>
      <c r="Y341" s="30">
        <v>0.34285714285714292</v>
      </c>
      <c r="Z341" s="30">
        <v>0</v>
      </c>
      <c r="AA341" s="30">
        <v>0.38311688311688308</v>
      </c>
      <c r="AB341" s="30">
        <v>0.53896103896103897</v>
      </c>
      <c r="AC341" s="30">
        <v>7.792207792207792E-2</v>
      </c>
      <c r="AD341" s="30">
        <v>0</v>
      </c>
      <c r="AE341" s="27">
        <v>0.95</v>
      </c>
      <c r="AF341" s="27">
        <v>3.44</v>
      </c>
      <c r="AG341" s="27">
        <v>2.4900000000000002</v>
      </c>
      <c r="AH341" s="27">
        <v>2.794285714285714</v>
      </c>
    </row>
    <row r="342" spans="1:34" x14ac:dyDescent="0.3">
      <c r="A342" s="2" t="s">
        <v>278</v>
      </c>
      <c r="B342" s="20" t="s">
        <v>1011</v>
      </c>
      <c r="E342" s="2">
        <v>3.31</v>
      </c>
      <c r="F342" s="11">
        <v>-1</v>
      </c>
      <c r="G342">
        <v>-1</v>
      </c>
      <c r="I342">
        <v>2.7565789473684208</v>
      </c>
      <c r="J342">
        <v>6.7972150583292086</v>
      </c>
      <c r="L342" s="27">
        <v>0</v>
      </c>
      <c r="M342" s="2">
        <v>3.89</v>
      </c>
      <c r="N342" s="2">
        <v>3.89</v>
      </c>
      <c r="O342" s="2">
        <v>22.41</v>
      </c>
      <c r="P342" s="2" t="s">
        <v>543</v>
      </c>
      <c r="Q342" s="27">
        <v>0</v>
      </c>
      <c r="R342" s="27"/>
      <c r="S342" s="27"/>
      <c r="T342">
        <v>38</v>
      </c>
      <c r="U342" s="27">
        <v>0</v>
      </c>
      <c r="V342" s="27"/>
      <c r="W342" s="30">
        <v>1.6578947368421051</v>
      </c>
      <c r="X342" s="30">
        <v>2.236842105263158</v>
      </c>
      <c r="Y342" s="30">
        <v>0.31578947368421051</v>
      </c>
      <c r="Z342" s="30">
        <v>0</v>
      </c>
      <c r="AA342" s="30">
        <v>0.39374999999999999</v>
      </c>
      <c r="AB342" s="30">
        <v>0.53125</v>
      </c>
      <c r="AC342" s="30">
        <v>7.4999999999999997E-2</v>
      </c>
      <c r="AD342" s="30">
        <v>0</v>
      </c>
      <c r="AE342" s="27">
        <v>0.95</v>
      </c>
      <c r="AF342" s="27">
        <v>3.44</v>
      </c>
      <c r="AG342" s="27">
        <v>2.4900000000000002</v>
      </c>
      <c r="AH342" s="27">
        <v>2.7565789473684208</v>
      </c>
    </row>
    <row r="343" spans="1:34" x14ac:dyDescent="0.3">
      <c r="A343" s="2" t="s">
        <v>279</v>
      </c>
      <c r="B343" s="20" t="s">
        <v>1010</v>
      </c>
      <c r="E343" s="2">
        <v>3.32</v>
      </c>
      <c r="F343" s="11">
        <v>-1</v>
      </c>
      <c r="G343">
        <v>-1</v>
      </c>
      <c r="I343">
        <v>2.7243902439024388</v>
      </c>
      <c r="J343">
        <v>6.8026440395661458</v>
      </c>
      <c r="L343" s="27">
        <v>0</v>
      </c>
      <c r="M343" s="2">
        <v>3.9</v>
      </c>
      <c r="N343" s="2">
        <v>3.9</v>
      </c>
      <c r="O343" s="2">
        <v>25.55</v>
      </c>
      <c r="P343" s="2" t="s">
        <v>543</v>
      </c>
      <c r="Q343" s="27">
        <v>0</v>
      </c>
      <c r="R343" s="27"/>
      <c r="S343" s="27"/>
      <c r="T343">
        <v>38</v>
      </c>
      <c r="U343" s="27">
        <v>0</v>
      </c>
      <c r="V343" s="27"/>
      <c r="W343" s="30">
        <v>1.634146341463415</v>
      </c>
      <c r="X343" s="30">
        <v>2.1219512195121948</v>
      </c>
      <c r="Y343" s="30">
        <v>0.29268292682926828</v>
      </c>
      <c r="Z343" s="30">
        <v>0</v>
      </c>
      <c r="AA343" s="30">
        <v>0.40361445783132532</v>
      </c>
      <c r="AB343" s="30">
        <v>0.52409638554216864</v>
      </c>
      <c r="AC343" s="30">
        <v>7.2289156626506021E-2</v>
      </c>
      <c r="AD343" s="30">
        <v>0</v>
      </c>
      <c r="AE343" s="27">
        <v>0.95</v>
      </c>
      <c r="AF343" s="27">
        <v>3.44</v>
      </c>
      <c r="AG343" s="27">
        <v>2.4900000000000002</v>
      </c>
      <c r="AH343" s="27">
        <v>2.7243902439024388</v>
      </c>
    </row>
    <row r="344" spans="1:34" x14ac:dyDescent="0.3">
      <c r="A344" s="2" t="s">
        <v>280</v>
      </c>
      <c r="B344" s="20" t="s">
        <v>1009</v>
      </c>
      <c r="E344" s="2">
        <v>3.32</v>
      </c>
      <c r="F344" s="11">
        <v>-1</v>
      </c>
      <c r="G344">
        <v>-1</v>
      </c>
      <c r="I344">
        <v>2.6723404255319152</v>
      </c>
      <c r="J344">
        <v>6.8114228177365099</v>
      </c>
      <c r="L344" s="27">
        <v>0</v>
      </c>
      <c r="M344" s="2">
        <v>3.93</v>
      </c>
      <c r="N344" s="2">
        <v>3.93</v>
      </c>
      <c r="O344" s="2">
        <v>29.52</v>
      </c>
      <c r="P344" s="2" t="s">
        <v>543</v>
      </c>
      <c r="Q344" s="27">
        <v>0</v>
      </c>
      <c r="R344" s="27"/>
      <c r="S344" s="27"/>
      <c r="T344">
        <v>38</v>
      </c>
      <c r="U344" s="27">
        <v>0</v>
      </c>
      <c r="V344" s="27"/>
      <c r="W344" s="30">
        <v>1.595744680851064</v>
      </c>
      <c r="X344" s="30">
        <v>1.936170212765957</v>
      </c>
      <c r="Y344" s="30">
        <v>0.25531914893617019</v>
      </c>
      <c r="Z344" s="30">
        <v>0</v>
      </c>
      <c r="AA344" s="30">
        <v>0.42134831460674149</v>
      </c>
      <c r="AB344" s="30">
        <v>0.5112359550561798</v>
      </c>
      <c r="AC344" s="30">
        <v>6.741573033707865E-2</v>
      </c>
      <c r="AD344" s="30">
        <v>0</v>
      </c>
      <c r="AE344" s="27">
        <v>0.95</v>
      </c>
      <c r="AF344" s="27">
        <v>3.44</v>
      </c>
      <c r="AG344" s="27">
        <v>2.4900000000000002</v>
      </c>
      <c r="AH344" s="27">
        <v>2.6723404255319152</v>
      </c>
    </row>
    <row r="345" spans="1:34" x14ac:dyDescent="0.3">
      <c r="A345" s="2" t="s">
        <v>281</v>
      </c>
      <c r="B345" s="20" t="s">
        <v>1008</v>
      </c>
      <c r="E345" s="2">
        <v>3.32</v>
      </c>
      <c r="F345" s="11">
        <v>-1</v>
      </c>
      <c r="G345">
        <v>-1</v>
      </c>
      <c r="I345">
        <v>2.632075471698113</v>
      </c>
      <c r="J345">
        <v>6.8182139480192454</v>
      </c>
      <c r="L345" s="27">
        <v>0</v>
      </c>
      <c r="M345" s="2">
        <v>3.9</v>
      </c>
      <c r="N345" s="2">
        <v>3.9</v>
      </c>
      <c r="O345" s="2">
        <v>33.729999999999997</v>
      </c>
      <c r="P345" s="2" t="s">
        <v>543</v>
      </c>
      <c r="Q345" s="27">
        <v>0</v>
      </c>
      <c r="R345" s="27"/>
      <c r="S345" s="27"/>
      <c r="T345">
        <v>38</v>
      </c>
      <c r="U345" s="27">
        <v>0</v>
      </c>
      <c r="V345" s="27"/>
      <c r="W345" s="30">
        <v>1.5660377358490569</v>
      </c>
      <c r="X345" s="30">
        <v>1.7924528301886791</v>
      </c>
      <c r="Y345" s="30">
        <v>0.22641509433962259</v>
      </c>
      <c r="Z345" s="30">
        <v>0</v>
      </c>
      <c r="AA345" s="30">
        <v>0.43684210526315792</v>
      </c>
      <c r="AB345" s="30">
        <v>0.5</v>
      </c>
      <c r="AC345" s="30">
        <v>6.3157894736842107E-2</v>
      </c>
      <c r="AD345" s="30">
        <v>0</v>
      </c>
      <c r="AE345" s="27">
        <v>0.95</v>
      </c>
      <c r="AF345" s="27">
        <v>3.44</v>
      </c>
      <c r="AG345" s="27">
        <v>2.4900000000000002</v>
      </c>
      <c r="AH345" s="27">
        <v>2.6320754716981138</v>
      </c>
    </row>
    <row r="346" spans="1:34" x14ac:dyDescent="0.3">
      <c r="A346" s="2" t="s">
        <v>282</v>
      </c>
      <c r="B346" s="20" t="s">
        <v>1005</v>
      </c>
      <c r="E346" s="2">
        <v>3.22</v>
      </c>
      <c r="F346" s="11">
        <v>-1</v>
      </c>
      <c r="G346">
        <v>-1</v>
      </c>
      <c r="I346">
        <v>2.8778125000000001</v>
      </c>
      <c r="J346">
        <v>6.7946490392267176</v>
      </c>
      <c r="L346" s="27">
        <v>0</v>
      </c>
      <c r="M346" s="2">
        <v>3.9</v>
      </c>
      <c r="N346" s="2">
        <v>3.9</v>
      </c>
      <c r="O346" s="2">
        <v>31.44</v>
      </c>
      <c r="P346" s="2" t="s">
        <v>543</v>
      </c>
      <c r="Q346" s="27">
        <v>0</v>
      </c>
      <c r="R346" s="27"/>
      <c r="S346" s="27"/>
      <c r="T346">
        <v>40</v>
      </c>
      <c r="U346" s="27">
        <v>0</v>
      </c>
      <c r="V346" s="27"/>
      <c r="W346" s="30">
        <v>1.75</v>
      </c>
      <c r="X346" s="30">
        <v>2.65625</v>
      </c>
      <c r="Y346" s="30">
        <v>0.375</v>
      </c>
      <c r="Z346" s="30">
        <v>0</v>
      </c>
      <c r="AA346" s="30">
        <v>0.36601307189542481</v>
      </c>
      <c r="AB346" s="30">
        <v>0.55555555555555558</v>
      </c>
      <c r="AC346" s="30">
        <v>7.8431372549019607E-2</v>
      </c>
      <c r="AD346" s="30">
        <v>0</v>
      </c>
      <c r="AE346" s="27">
        <v>0.95</v>
      </c>
      <c r="AF346" s="27">
        <v>3.44</v>
      </c>
      <c r="AG346" s="27">
        <v>2.4900000000000002</v>
      </c>
      <c r="AH346" s="27">
        <v>2.8778125000000001</v>
      </c>
    </row>
    <row r="347" spans="1:34" x14ac:dyDescent="0.3">
      <c r="A347" s="2" t="s">
        <v>283</v>
      </c>
      <c r="B347" s="20" t="s">
        <v>1013</v>
      </c>
      <c r="E347" s="2">
        <v>3.25</v>
      </c>
      <c r="F347" s="11">
        <v>-1</v>
      </c>
      <c r="G347">
        <v>-1</v>
      </c>
      <c r="I347">
        <v>2.8297142857142861</v>
      </c>
      <c r="J347">
        <v>6.8012286474559138</v>
      </c>
      <c r="L347" s="27">
        <v>0</v>
      </c>
      <c r="M347" s="2">
        <v>3.91</v>
      </c>
      <c r="N347" s="2">
        <v>3.91</v>
      </c>
      <c r="O347" s="2">
        <v>18.2</v>
      </c>
      <c r="P347" s="2" t="s">
        <v>543</v>
      </c>
      <c r="Q347" s="27">
        <v>0</v>
      </c>
      <c r="R347" s="27"/>
      <c r="S347" s="27"/>
      <c r="T347">
        <v>40</v>
      </c>
      <c r="U347" s="27">
        <v>0</v>
      </c>
      <c r="V347" s="27"/>
      <c r="W347" s="30">
        <v>1.714285714285714</v>
      </c>
      <c r="X347" s="30">
        <v>2.4857142857142862</v>
      </c>
      <c r="Y347" s="30">
        <v>0.34285714285714292</v>
      </c>
      <c r="Z347" s="30">
        <v>0</v>
      </c>
      <c r="AA347" s="30">
        <v>0.37735849056603771</v>
      </c>
      <c r="AB347" s="30">
        <v>0.54716981132075471</v>
      </c>
      <c r="AC347" s="30">
        <v>7.5471698113207544E-2</v>
      </c>
      <c r="AD347" s="30">
        <v>0</v>
      </c>
      <c r="AE347" s="27">
        <v>0.95</v>
      </c>
      <c r="AF347" s="27">
        <v>3.44</v>
      </c>
      <c r="AG347" s="27">
        <v>2.4900000000000002</v>
      </c>
      <c r="AH347" s="27">
        <v>2.8297142857142861</v>
      </c>
    </row>
    <row r="348" spans="1:34" x14ac:dyDescent="0.3">
      <c r="A348" s="2" t="s">
        <v>284</v>
      </c>
      <c r="B348" s="20" t="s">
        <v>1014</v>
      </c>
      <c r="E348" s="2">
        <v>3.27</v>
      </c>
      <c r="F348" s="11">
        <v>-1</v>
      </c>
      <c r="G348">
        <v>-1</v>
      </c>
      <c r="I348">
        <v>2.7892105263157889</v>
      </c>
      <c r="J348">
        <v>6.8067693701752354</v>
      </c>
      <c r="L348" s="27">
        <v>0</v>
      </c>
      <c r="M348" s="2">
        <v>3.9</v>
      </c>
      <c r="N348" s="2">
        <v>3.9</v>
      </c>
      <c r="O348" s="2">
        <v>20.25</v>
      </c>
      <c r="P348" s="2" t="s">
        <v>543</v>
      </c>
      <c r="Q348" s="27">
        <v>0</v>
      </c>
      <c r="R348" s="27"/>
      <c r="S348" s="27"/>
      <c r="T348">
        <v>40</v>
      </c>
      <c r="U348" s="27">
        <v>0</v>
      </c>
      <c r="V348" s="27"/>
      <c r="W348" s="30">
        <v>1.6842105263157889</v>
      </c>
      <c r="X348" s="30">
        <v>2.3421052631578951</v>
      </c>
      <c r="Y348" s="30">
        <v>0.31578947368421051</v>
      </c>
      <c r="Z348" s="30">
        <v>0</v>
      </c>
      <c r="AA348" s="30">
        <v>0.38787878787878788</v>
      </c>
      <c r="AB348" s="30">
        <v>0.53939393939393943</v>
      </c>
      <c r="AC348" s="30">
        <v>7.2727272727272724E-2</v>
      </c>
      <c r="AD348" s="30">
        <v>0</v>
      </c>
      <c r="AE348" s="27">
        <v>0.95</v>
      </c>
      <c r="AF348" s="27">
        <v>3.44</v>
      </c>
      <c r="AG348" s="27">
        <v>2.4900000000000002</v>
      </c>
      <c r="AH348" s="27">
        <v>2.7892105263157898</v>
      </c>
    </row>
    <row r="349" spans="1:34" x14ac:dyDescent="0.3">
      <c r="A349" s="2" t="s">
        <v>285</v>
      </c>
      <c r="B349" s="20" t="s">
        <v>1015</v>
      </c>
      <c r="E349" s="2">
        <v>3.3</v>
      </c>
      <c r="F349" s="11">
        <v>-1</v>
      </c>
      <c r="G349">
        <v>-1</v>
      </c>
      <c r="I349">
        <v>2.7546341463414632</v>
      </c>
      <c r="J349">
        <v>6.8114992554234393</v>
      </c>
      <c r="L349" s="27">
        <v>0</v>
      </c>
      <c r="M349" s="2">
        <v>3.9</v>
      </c>
      <c r="N349" s="2">
        <v>3.9</v>
      </c>
      <c r="O349" s="2">
        <v>22.01</v>
      </c>
      <c r="P349" s="2" t="s">
        <v>543</v>
      </c>
      <c r="Q349" s="27">
        <v>0</v>
      </c>
      <c r="R349" s="27"/>
      <c r="S349" s="27"/>
      <c r="T349">
        <v>40</v>
      </c>
      <c r="U349" s="27">
        <v>0</v>
      </c>
      <c r="V349" s="27"/>
      <c r="W349" s="30">
        <v>1.658536585365854</v>
      </c>
      <c r="X349" s="30">
        <v>2.219512195121951</v>
      </c>
      <c r="Y349" s="30">
        <v>0.29268292682926828</v>
      </c>
      <c r="Z349" s="30">
        <v>0</v>
      </c>
      <c r="AA349" s="30">
        <v>0.39766081871345033</v>
      </c>
      <c r="AB349" s="30">
        <v>0.53216374269005851</v>
      </c>
      <c r="AC349" s="30">
        <v>7.0175438596491224E-2</v>
      </c>
      <c r="AD349" s="30">
        <v>0</v>
      </c>
      <c r="AE349" s="27">
        <v>0.95</v>
      </c>
      <c r="AF349" s="27">
        <v>3.44</v>
      </c>
      <c r="AG349" s="27">
        <v>2.4900000000000002</v>
      </c>
      <c r="AH349" s="27">
        <v>2.7546341463414641</v>
      </c>
    </row>
    <row r="350" spans="1:34" x14ac:dyDescent="0.3">
      <c r="A350" s="2" t="s">
        <v>286</v>
      </c>
      <c r="B350" s="20" t="s">
        <v>1016</v>
      </c>
      <c r="E350" s="2">
        <v>3.3</v>
      </c>
      <c r="F350" s="11">
        <v>-1</v>
      </c>
      <c r="G350">
        <v>-1</v>
      </c>
      <c r="I350">
        <v>2.6987234042553192</v>
      </c>
      <c r="J350">
        <v>6.8191475805056392</v>
      </c>
      <c r="L350" s="27">
        <v>0</v>
      </c>
      <c r="M350" s="2">
        <v>3.9</v>
      </c>
      <c r="N350" s="2">
        <v>3.9</v>
      </c>
      <c r="O350" s="2">
        <v>25.65</v>
      </c>
      <c r="P350" s="2" t="s">
        <v>543</v>
      </c>
      <c r="Q350" s="27">
        <v>0</v>
      </c>
      <c r="R350" s="27"/>
      <c r="S350" s="27"/>
      <c r="T350">
        <v>40</v>
      </c>
      <c r="U350" s="27">
        <v>0</v>
      </c>
      <c r="V350" s="27"/>
      <c r="W350" s="30">
        <v>1.617021276595745</v>
      </c>
      <c r="X350" s="30">
        <v>2.021276595744681</v>
      </c>
      <c r="Y350" s="30">
        <v>0.25531914893617019</v>
      </c>
      <c r="Z350" s="30">
        <v>0</v>
      </c>
      <c r="AA350" s="30">
        <v>0.41530054644808739</v>
      </c>
      <c r="AB350" s="30">
        <v>0.51912568306010931</v>
      </c>
      <c r="AC350" s="30">
        <v>6.5573770491803268E-2</v>
      </c>
      <c r="AD350" s="30">
        <v>0</v>
      </c>
      <c r="AE350" s="27">
        <v>0.95</v>
      </c>
      <c r="AF350" s="27">
        <v>3.44</v>
      </c>
      <c r="AG350" s="27">
        <v>2.4900000000000002</v>
      </c>
      <c r="AH350" s="27">
        <v>2.6987234042553192</v>
      </c>
    </row>
    <row r="351" spans="1:34" x14ac:dyDescent="0.3">
      <c r="A351" s="2" t="s">
        <v>281</v>
      </c>
      <c r="B351" s="20" t="s">
        <v>1017</v>
      </c>
      <c r="E351" s="2">
        <v>3.34</v>
      </c>
      <c r="F351" s="11">
        <v>-1</v>
      </c>
      <c r="G351">
        <v>-1</v>
      </c>
      <c r="I351">
        <v>2.655471698113208</v>
      </c>
      <c r="J351">
        <v>6.8250642093428109</v>
      </c>
      <c r="L351" s="27">
        <v>0</v>
      </c>
      <c r="M351" s="2">
        <v>3.89</v>
      </c>
      <c r="N351" s="2">
        <v>3.89</v>
      </c>
      <c r="O351" s="2">
        <v>33.799999999999997</v>
      </c>
      <c r="P351" s="2" t="s">
        <v>543</v>
      </c>
      <c r="Q351" s="27">
        <v>0</v>
      </c>
      <c r="R351" s="27"/>
      <c r="S351" s="27"/>
      <c r="T351">
        <v>40</v>
      </c>
      <c r="U351" s="27">
        <v>0</v>
      </c>
      <c r="V351" s="27"/>
      <c r="W351" s="30">
        <v>1.584905660377359</v>
      </c>
      <c r="X351" s="30">
        <v>1.867924528301887</v>
      </c>
      <c r="Y351" s="30">
        <v>0.22641509433962259</v>
      </c>
      <c r="Z351" s="30">
        <v>0</v>
      </c>
      <c r="AA351" s="30">
        <v>0.43076923076923079</v>
      </c>
      <c r="AB351" s="30">
        <v>0.50769230769230778</v>
      </c>
      <c r="AC351" s="30">
        <v>6.1538461538461542E-2</v>
      </c>
      <c r="AD351" s="30">
        <v>0</v>
      </c>
      <c r="AE351" s="27">
        <v>0.95</v>
      </c>
      <c r="AF351" s="27">
        <v>3.44</v>
      </c>
      <c r="AG351" s="27">
        <v>2.4900000000000002</v>
      </c>
      <c r="AH351" s="27">
        <v>2.655471698113208</v>
      </c>
    </row>
    <row r="352" spans="1:34" x14ac:dyDescent="0.3">
      <c r="A352" s="2" t="s">
        <v>287</v>
      </c>
      <c r="B352" s="15" t="s">
        <v>849</v>
      </c>
      <c r="E352" s="2">
        <v>3.5</v>
      </c>
      <c r="F352" s="11" t="s">
        <v>621</v>
      </c>
      <c r="G352">
        <v>-1</v>
      </c>
      <c r="I352">
        <v>2.54</v>
      </c>
      <c r="J352">
        <v>5.758559377411764</v>
      </c>
      <c r="L352" s="27">
        <v>1</v>
      </c>
      <c r="Q352" s="27">
        <v>13.656835900000001</v>
      </c>
      <c r="R352" s="27">
        <v>13.656835900000001</v>
      </c>
      <c r="S352" s="27">
        <v>13.656835900000001</v>
      </c>
      <c r="T352">
        <v>20</v>
      </c>
      <c r="U352" s="27">
        <v>201.0880346354428</v>
      </c>
      <c r="V352" s="27">
        <v>9.9458926217357829E-2</v>
      </c>
      <c r="W352" s="30">
        <v>1.882352941176471</v>
      </c>
      <c r="X352" s="30">
        <v>2.3529411764705879</v>
      </c>
      <c r="Y352" s="30">
        <v>0.47058823529411759</v>
      </c>
      <c r="Z352" s="30">
        <v>0</v>
      </c>
      <c r="AA352" s="30">
        <v>0.4</v>
      </c>
      <c r="AB352" s="30">
        <v>0.5</v>
      </c>
      <c r="AC352" s="30">
        <v>9.9999999999999992E-2</v>
      </c>
      <c r="AD352" s="30">
        <v>0</v>
      </c>
      <c r="AE352" s="27">
        <v>0.98</v>
      </c>
      <c r="AF352" s="27">
        <v>3.44</v>
      </c>
      <c r="AG352" s="27">
        <v>2.46</v>
      </c>
      <c r="AH352" s="27">
        <v>2.54</v>
      </c>
    </row>
    <row r="353" spans="1:34" x14ac:dyDescent="0.3">
      <c r="A353" s="2" t="s">
        <v>289</v>
      </c>
      <c r="B353" s="15" t="s">
        <v>850</v>
      </c>
      <c r="E353" s="2">
        <v>3.3</v>
      </c>
      <c r="F353" s="11" t="s">
        <v>622</v>
      </c>
      <c r="G353" t="s">
        <v>694</v>
      </c>
      <c r="I353">
        <v>2.534117647058824</v>
      </c>
      <c r="J353">
        <v>5.7395734358823516</v>
      </c>
      <c r="L353" s="27">
        <v>1</v>
      </c>
      <c r="Q353" s="27">
        <v>14.696413339999999</v>
      </c>
      <c r="R353" s="27">
        <v>14.696413339999999</v>
      </c>
      <c r="S353" s="27">
        <v>14.696413339999999</v>
      </c>
      <c r="T353">
        <v>20</v>
      </c>
      <c r="U353" s="27">
        <v>216.40687730768099</v>
      </c>
      <c r="V353" s="27">
        <v>9.2418504665009241E-2</v>
      </c>
      <c r="W353" s="30">
        <v>1.882352941176471</v>
      </c>
      <c r="X353" s="30">
        <v>2.3529411764705879</v>
      </c>
      <c r="Y353" s="30">
        <v>0.47058823529411759</v>
      </c>
      <c r="Z353" s="30">
        <v>0</v>
      </c>
      <c r="AA353" s="30">
        <v>0.4</v>
      </c>
      <c r="AB353" s="30">
        <v>0.5</v>
      </c>
      <c r="AC353" s="30">
        <v>9.9999999999999992E-2</v>
      </c>
      <c r="AD353" s="30">
        <v>0</v>
      </c>
      <c r="AE353" s="27">
        <v>0.93</v>
      </c>
      <c r="AF353" s="27">
        <v>3.44</v>
      </c>
      <c r="AG353" s="27">
        <v>2.5099999999999998</v>
      </c>
      <c r="AH353" s="27">
        <v>2.534117647058824</v>
      </c>
    </row>
    <row r="354" spans="1:34" x14ac:dyDescent="0.3">
      <c r="A354" s="2" t="s">
        <v>44</v>
      </c>
      <c r="B354" s="15" t="s">
        <v>744</v>
      </c>
      <c r="E354" s="2">
        <v>3.2</v>
      </c>
      <c r="F354" s="11" t="s">
        <v>573</v>
      </c>
      <c r="G354">
        <v>-1</v>
      </c>
      <c r="I354">
        <v>2.521176470588236</v>
      </c>
      <c r="J354">
        <v>5.6898745917647062</v>
      </c>
      <c r="L354" s="27">
        <v>1</v>
      </c>
      <c r="Q354" s="27">
        <v>15.28115725</v>
      </c>
      <c r="R354" s="27">
        <v>15.28115725</v>
      </c>
      <c r="S354" s="27">
        <v>15.28115725</v>
      </c>
      <c r="T354">
        <v>20</v>
      </c>
      <c r="U354" s="27">
        <v>229.90248606119221</v>
      </c>
      <c r="V354" s="27">
        <v>8.6993404650164072E-2</v>
      </c>
      <c r="W354" s="30">
        <v>1.882352941176471</v>
      </c>
      <c r="X354" s="30">
        <v>2.3529411764705879</v>
      </c>
      <c r="Y354" s="30">
        <v>0.47058823529411759</v>
      </c>
      <c r="Z354" s="30">
        <v>0</v>
      </c>
      <c r="AA354" s="30">
        <v>0.4</v>
      </c>
      <c r="AB354" s="30">
        <v>0.5</v>
      </c>
      <c r="AC354" s="30">
        <v>9.9999999999999992E-2</v>
      </c>
      <c r="AD354" s="30">
        <v>0</v>
      </c>
      <c r="AE354" s="27">
        <v>0.82</v>
      </c>
      <c r="AF354" s="27">
        <v>3.44</v>
      </c>
      <c r="AG354" s="27">
        <v>2.62</v>
      </c>
      <c r="AH354" s="27">
        <v>2.5211764705882351</v>
      </c>
    </row>
    <row r="355" spans="1:34" x14ac:dyDescent="0.3">
      <c r="A355" s="2" t="s">
        <v>290</v>
      </c>
      <c r="B355" s="15" t="s">
        <v>851</v>
      </c>
      <c r="E355" s="2">
        <v>3.6</v>
      </c>
      <c r="F355" s="11">
        <v>-1</v>
      </c>
      <c r="G355">
        <v>-1</v>
      </c>
      <c r="I355">
        <v>2.5447058823529409</v>
      </c>
      <c r="J355">
        <v>5.7284445009411762</v>
      </c>
      <c r="L355" s="27">
        <v>0</v>
      </c>
      <c r="M355" s="2">
        <v>-1</v>
      </c>
      <c r="Q355" s="27">
        <v>0</v>
      </c>
      <c r="R355" s="27"/>
      <c r="S355" s="27"/>
      <c r="T355">
        <v>20</v>
      </c>
      <c r="U355" s="27">
        <v>0</v>
      </c>
      <c r="V355" s="27"/>
      <c r="W355" s="30">
        <v>1.882352941176471</v>
      </c>
      <c r="X355" s="30">
        <v>2.3529411764705879</v>
      </c>
      <c r="Y355" s="30">
        <v>0.35294117647058831</v>
      </c>
      <c r="Z355" s="30">
        <v>0.47058823529411759</v>
      </c>
      <c r="AA355" s="30">
        <v>0.37209302325581389</v>
      </c>
      <c r="AB355" s="30">
        <v>0.46511627906976749</v>
      </c>
      <c r="AC355" s="30">
        <v>6.9767441860465129E-2</v>
      </c>
      <c r="AD355" s="30">
        <v>9.3023255813953487E-2</v>
      </c>
      <c r="AE355" s="27">
        <v>0.98</v>
      </c>
      <c r="AF355" s="27">
        <v>3.44</v>
      </c>
      <c r="AG355" s="27">
        <v>2.46</v>
      </c>
      <c r="AH355" s="27">
        <v>2.5447058823529409</v>
      </c>
    </row>
    <row r="356" spans="1:34" x14ac:dyDescent="0.3">
      <c r="A356" s="2" t="s">
        <v>291</v>
      </c>
      <c r="B356" s="15" t="s">
        <v>852</v>
      </c>
      <c r="E356" s="2">
        <v>3.4</v>
      </c>
      <c r="F356" s="11" t="s">
        <v>623</v>
      </c>
      <c r="G356">
        <v>-1</v>
      </c>
      <c r="I356">
        <v>2.5388235294117649</v>
      </c>
      <c r="J356">
        <v>5.7094585594117646</v>
      </c>
      <c r="L356" s="27">
        <v>1</v>
      </c>
      <c r="Q356" s="27">
        <v>14.64115209</v>
      </c>
      <c r="R356" s="27">
        <v>14.64115209</v>
      </c>
      <c r="S356" s="27">
        <v>14.64115209</v>
      </c>
      <c r="T356">
        <v>20</v>
      </c>
      <c r="U356" s="27">
        <v>213.3423200442661</v>
      </c>
      <c r="V356" s="27">
        <v>9.374605092815258E-2</v>
      </c>
      <c r="W356" s="30">
        <v>1.882352941176471</v>
      </c>
      <c r="X356" s="30">
        <v>2.3529411764705879</v>
      </c>
      <c r="Y356" s="30">
        <v>0.35294117647058831</v>
      </c>
      <c r="Z356" s="30">
        <v>0.47058823529411759</v>
      </c>
      <c r="AA356" s="30">
        <v>0.37209302325581389</v>
      </c>
      <c r="AB356" s="30">
        <v>0.46511627906976749</v>
      </c>
      <c r="AC356" s="30">
        <v>6.9767441860465129E-2</v>
      </c>
      <c r="AD356" s="30">
        <v>9.3023255813953487E-2</v>
      </c>
      <c r="AE356" s="27">
        <v>0.93</v>
      </c>
      <c r="AF356" s="27">
        <v>3.44</v>
      </c>
      <c r="AG356" s="27">
        <v>2.5099999999999998</v>
      </c>
      <c r="AH356" s="27">
        <v>2.538823529411764</v>
      </c>
    </row>
    <row r="357" spans="1:34" x14ac:dyDescent="0.3">
      <c r="A357" s="2" t="s">
        <v>292</v>
      </c>
      <c r="B357" s="15" t="s">
        <v>853</v>
      </c>
      <c r="E357" s="2">
        <v>3.3</v>
      </c>
      <c r="F357" s="11" t="s">
        <v>624</v>
      </c>
      <c r="G357" t="s">
        <v>695</v>
      </c>
      <c r="I357">
        <v>2.525882352941176</v>
      </c>
      <c r="J357">
        <v>5.6597597152941184</v>
      </c>
      <c r="L357" s="27">
        <v>1</v>
      </c>
      <c r="Q357" s="27">
        <v>15.19820412</v>
      </c>
      <c r="R357" s="27">
        <v>15.194836840000001</v>
      </c>
      <c r="S357" s="27">
        <v>3.9043439100000001</v>
      </c>
      <c r="T357">
        <v>20</v>
      </c>
      <c r="U357" s="27">
        <v>227.79419475650769</v>
      </c>
      <c r="V357" s="27">
        <v>8.7798550008608742E-2</v>
      </c>
      <c r="W357" s="30">
        <v>1.882352941176471</v>
      </c>
      <c r="X357" s="30">
        <v>2.3529411764705879</v>
      </c>
      <c r="Y357" s="30">
        <v>0.35294117647058831</v>
      </c>
      <c r="Z357" s="30">
        <v>0.47058823529411759</v>
      </c>
      <c r="AA357" s="30">
        <v>0.37209302325581389</v>
      </c>
      <c r="AB357" s="30">
        <v>0.46511627906976749</v>
      </c>
      <c r="AC357" s="30">
        <v>6.9767441860465129E-2</v>
      </c>
      <c r="AD357" s="30">
        <v>9.3023255813953487E-2</v>
      </c>
      <c r="AE357" s="27">
        <v>0.82</v>
      </c>
      <c r="AF357" s="27">
        <v>3.44</v>
      </c>
      <c r="AG357" s="27">
        <v>2.62</v>
      </c>
      <c r="AH357" s="27">
        <v>2.525882352941176</v>
      </c>
    </row>
    <row r="358" spans="1:34" x14ac:dyDescent="0.3">
      <c r="A358" s="2" t="s">
        <v>4</v>
      </c>
      <c r="B358" s="15" t="s">
        <v>713</v>
      </c>
      <c r="E358" s="2">
        <v>3.26</v>
      </c>
      <c r="F358" s="11" t="s">
        <v>551</v>
      </c>
      <c r="G358" t="s">
        <v>633</v>
      </c>
      <c r="I358">
        <v>2.6262500000000002</v>
      </c>
      <c r="J358">
        <v>5.96680968125</v>
      </c>
      <c r="L358" s="27">
        <v>4</v>
      </c>
      <c r="Q358" s="27">
        <v>7.8084429999999996</v>
      </c>
      <c r="R358" s="27">
        <v>7.8548809999999998</v>
      </c>
      <c r="S358" s="27">
        <v>15.19056011</v>
      </c>
      <c r="T358">
        <v>20</v>
      </c>
      <c r="U358" s="27">
        <v>924.74694800021894</v>
      </c>
      <c r="V358" s="27">
        <v>8.6510153045653584E-2</v>
      </c>
      <c r="W358" s="30">
        <v>1.75</v>
      </c>
      <c r="X358" s="30">
        <v>2.5</v>
      </c>
      <c r="Y358" s="30">
        <v>0.75</v>
      </c>
      <c r="Z358" s="30">
        <v>0</v>
      </c>
      <c r="AA358" s="30">
        <v>0.35</v>
      </c>
      <c r="AB358" s="30">
        <v>0.5</v>
      </c>
      <c r="AC358" s="30">
        <v>0.15</v>
      </c>
      <c r="AD358" s="30">
        <v>0</v>
      </c>
      <c r="AE358" s="27">
        <v>0.82</v>
      </c>
      <c r="AF358" s="27">
        <v>3.44</v>
      </c>
      <c r="AG358" s="27">
        <v>2.62</v>
      </c>
      <c r="AH358" s="27">
        <v>2.6262500000000002</v>
      </c>
    </row>
    <row r="359" spans="1:34" x14ac:dyDescent="0.3">
      <c r="A359" s="1" t="s">
        <v>293</v>
      </c>
      <c r="B359" s="15" t="s">
        <v>713</v>
      </c>
      <c r="C359" s="1" t="s">
        <v>700</v>
      </c>
      <c r="D359" s="1" t="s">
        <v>1096</v>
      </c>
      <c r="E359" s="1">
        <v>2.4700000000000002</v>
      </c>
      <c r="F359" s="11" t="s">
        <v>551</v>
      </c>
      <c r="G359" t="s">
        <v>633</v>
      </c>
      <c r="H359" s="1"/>
      <c r="I359">
        <v>2.6262500000000002</v>
      </c>
      <c r="J359">
        <v>5.96680968125</v>
      </c>
      <c r="K359" s="1"/>
      <c r="L359" s="27">
        <v>4</v>
      </c>
      <c r="M359" s="1"/>
      <c r="N359" s="1"/>
      <c r="O359" s="1"/>
      <c r="P359" s="1"/>
      <c r="Q359" s="27">
        <v>7.8084429999999996</v>
      </c>
      <c r="R359" s="27">
        <v>7.8548809999999998</v>
      </c>
      <c r="S359" s="27">
        <v>15.19056011</v>
      </c>
      <c r="T359">
        <v>20</v>
      </c>
      <c r="U359" s="27">
        <v>924.74694800021894</v>
      </c>
      <c r="V359" s="27">
        <v>8.6510153045653584E-2</v>
      </c>
      <c r="W359" s="30">
        <v>1.75</v>
      </c>
      <c r="X359" s="30">
        <v>2.5</v>
      </c>
      <c r="Y359" s="30">
        <v>0.75</v>
      </c>
      <c r="Z359" s="30">
        <v>0</v>
      </c>
      <c r="AA359" s="30">
        <v>0.35</v>
      </c>
      <c r="AB359" s="30">
        <v>0.5</v>
      </c>
      <c r="AC359" s="30">
        <v>0.15</v>
      </c>
      <c r="AD359" s="30">
        <v>0</v>
      </c>
      <c r="AE359" s="27">
        <v>0.82</v>
      </c>
      <c r="AF359" s="27">
        <v>3.44</v>
      </c>
      <c r="AG359" s="27">
        <v>2.62</v>
      </c>
      <c r="AH359" s="27">
        <v>2.6262500000000002</v>
      </c>
    </row>
    <row r="360" spans="1:34" x14ac:dyDescent="0.3">
      <c r="A360" s="1" t="s">
        <v>294</v>
      </c>
      <c r="B360" s="15" t="s">
        <v>713</v>
      </c>
      <c r="C360" s="1" t="s">
        <v>974</v>
      </c>
      <c r="D360" s="1" t="s">
        <v>1096</v>
      </c>
      <c r="E360" s="1">
        <v>2.4700000000000002</v>
      </c>
      <c r="F360" s="11" t="s">
        <v>551</v>
      </c>
      <c r="G360" t="s">
        <v>633</v>
      </c>
      <c r="H360" s="1"/>
      <c r="I360">
        <v>2.6262500000000002</v>
      </c>
      <c r="J360">
        <v>5.96680968125</v>
      </c>
      <c r="K360" s="1"/>
      <c r="L360" s="27">
        <v>4</v>
      </c>
      <c r="M360" s="1"/>
      <c r="N360" s="1"/>
      <c r="O360" s="1"/>
      <c r="P360" s="1"/>
      <c r="Q360" s="27">
        <v>7.8084429999999996</v>
      </c>
      <c r="R360" s="27">
        <v>7.8548809999999998</v>
      </c>
      <c r="S360" s="27">
        <v>15.19056011</v>
      </c>
      <c r="T360">
        <v>20</v>
      </c>
      <c r="U360" s="27">
        <v>924.74694800021894</v>
      </c>
      <c r="V360" s="27">
        <v>8.6510153045653584E-2</v>
      </c>
      <c r="W360" s="30">
        <v>1.75</v>
      </c>
      <c r="X360" s="30">
        <v>2.5</v>
      </c>
      <c r="Y360" s="30">
        <v>0.75</v>
      </c>
      <c r="Z360" s="30">
        <v>0</v>
      </c>
      <c r="AA360" s="30">
        <v>0.35</v>
      </c>
      <c r="AB360" s="30">
        <v>0.5</v>
      </c>
      <c r="AC360" s="30">
        <v>0.15</v>
      </c>
      <c r="AD360" s="30">
        <v>0</v>
      </c>
      <c r="AE360" s="27">
        <v>0.82</v>
      </c>
      <c r="AF360" s="27">
        <v>3.44</v>
      </c>
      <c r="AG360" s="27">
        <v>2.62</v>
      </c>
      <c r="AH360" s="27">
        <v>2.6262500000000002</v>
      </c>
    </row>
    <row r="361" spans="1:34" x14ac:dyDescent="0.3">
      <c r="A361" s="2" t="s">
        <v>10</v>
      </c>
      <c r="B361" s="15" t="s">
        <v>719</v>
      </c>
      <c r="E361" s="2">
        <v>4.26</v>
      </c>
      <c r="F361" s="11" t="s">
        <v>555</v>
      </c>
      <c r="G361">
        <v>-1</v>
      </c>
      <c r="I361">
        <v>2.6363636363636371</v>
      </c>
      <c r="J361">
        <v>6.0044088459090901</v>
      </c>
      <c r="L361" s="27">
        <v>1</v>
      </c>
      <c r="Q361" s="27">
        <v>3.9103940000000001</v>
      </c>
      <c r="R361" s="27">
        <v>3.9103940000000001</v>
      </c>
      <c r="S361" s="27">
        <v>11.314458</v>
      </c>
      <c r="T361">
        <v>14</v>
      </c>
      <c r="U361" s="27">
        <v>173.0114278564659</v>
      </c>
      <c r="V361" s="27">
        <v>8.0919510193365449E-2</v>
      </c>
      <c r="W361" s="30">
        <v>1.9090909090909089</v>
      </c>
      <c r="X361" s="30">
        <v>2.545454545454545</v>
      </c>
      <c r="Y361" s="30">
        <v>0.63636363636363635</v>
      </c>
      <c r="Z361" s="30">
        <v>2.545454545454545</v>
      </c>
      <c r="AA361" s="30">
        <v>0.25</v>
      </c>
      <c r="AB361" s="30">
        <v>0.33333333333333331</v>
      </c>
      <c r="AC361" s="30">
        <v>8.3333333333333329E-2</v>
      </c>
      <c r="AD361" s="30">
        <v>0.33333333333333331</v>
      </c>
      <c r="AE361" s="27">
        <v>0.82</v>
      </c>
      <c r="AF361" s="27">
        <v>3.44</v>
      </c>
      <c r="AG361" s="27">
        <v>2.62</v>
      </c>
      <c r="AH361" s="27">
        <v>2.6363636363636358</v>
      </c>
    </row>
    <row r="362" spans="1:34" x14ac:dyDescent="0.3">
      <c r="A362" s="2" t="s">
        <v>10</v>
      </c>
      <c r="B362" s="15" t="s">
        <v>719</v>
      </c>
      <c r="C362" s="2" t="s">
        <v>700</v>
      </c>
      <c r="D362" s="2">
        <v>0.3</v>
      </c>
      <c r="E362" s="2">
        <v>2.16</v>
      </c>
      <c r="F362" s="11" t="s">
        <v>555</v>
      </c>
      <c r="G362">
        <v>-1</v>
      </c>
      <c r="I362">
        <v>2.6363636363636371</v>
      </c>
      <c r="J362">
        <v>6.0044088459090901</v>
      </c>
      <c r="L362" s="27">
        <v>1</v>
      </c>
      <c r="Q362" s="27">
        <v>3.9103940000000001</v>
      </c>
      <c r="R362" s="27">
        <v>3.9103940000000001</v>
      </c>
      <c r="S362" s="27">
        <v>11.314458</v>
      </c>
      <c r="T362">
        <v>14</v>
      </c>
      <c r="U362" s="27">
        <v>173.0114278564659</v>
      </c>
      <c r="V362" s="27">
        <v>8.0919510193365449E-2</v>
      </c>
      <c r="W362" s="30">
        <v>1.9090909090909089</v>
      </c>
      <c r="X362" s="30">
        <v>2.545454545454545</v>
      </c>
      <c r="Y362" s="30">
        <v>0.63636363636363635</v>
      </c>
      <c r="Z362" s="30">
        <v>2.545454545454545</v>
      </c>
      <c r="AA362" s="30">
        <v>0.25</v>
      </c>
      <c r="AB362" s="30">
        <v>0.33333333333333331</v>
      </c>
      <c r="AC362" s="30">
        <v>8.3333333333333329E-2</v>
      </c>
      <c r="AD362" s="30">
        <v>0.33333333333333331</v>
      </c>
      <c r="AE362" s="27">
        <v>0.82</v>
      </c>
      <c r="AF362" s="27">
        <v>3.44</v>
      </c>
      <c r="AG362" s="27">
        <v>2.62</v>
      </c>
      <c r="AH362" s="27">
        <v>2.6363636363636358</v>
      </c>
    </row>
    <row r="363" spans="1:34" x14ac:dyDescent="0.3">
      <c r="A363" s="2" t="s">
        <v>4</v>
      </c>
      <c r="B363" s="15" t="s">
        <v>713</v>
      </c>
      <c r="E363" s="2">
        <v>3.22</v>
      </c>
      <c r="F363" s="11">
        <v>-1</v>
      </c>
      <c r="G363">
        <v>-1</v>
      </c>
      <c r="I363">
        <v>2.6262500000000002</v>
      </c>
      <c r="J363">
        <v>5.96680968125</v>
      </c>
      <c r="L363" s="27">
        <v>0</v>
      </c>
      <c r="M363" s="2">
        <v>-1</v>
      </c>
      <c r="Q363" s="27">
        <v>0</v>
      </c>
      <c r="R363" s="27"/>
      <c r="S363" s="27"/>
      <c r="T363">
        <v>20</v>
      </c>
      <c r="U363" s="27">
        <v>0</v>
      </c>
      <c r="V363" s="27"/>
      <c r="W363" s="30">
        <v>1.75</v>
      </c>
      <c r="X363" s="30">
        <v>2.5</v>
      </c>
      <c r="Y363" s="30">
        <v>0.75</v>
      </c>
      <c r="Z363" s="30">
        <v>0</v>
      </c>
      <c r="AA363" s="30">
        <v>0.35</v>
      </c>
      <c r="AB363" s="30">
        <v>0.5</v>
      </c>
      <c r="AC363" s="30">
        <v>0.15</v>
      </c>
      <c r="AD363" s="30">
        <v>0</v>
      </c>
      <c r="AE363" s="27">
        <v>0.82</v>
      </c>
      <c r="AF363" s="27">
        <v>3.44</v>
      </c>
      <c r="AG363" s="27">
        <v>2.62</v>
      </c>
      <c r="AH363" s="27">
        <v>2.6262500000000002</v>
      </c>
    </row>
    <row r="364" spans="1:34" x14ac:dyDescent="0.3">
      <c r="A364" s="2" t="s">
        <v>1020</v>
      </c>
      <c r="B364" s="20" t="s">
        <v>717</v>
      </c>
      <c r="E364" s="2">
        <v>3.1</v>
      </c>
      <c r="F364" s="11">
        <v>-1</v>
      </c>
      <c r="G364">
        <v>-1</v>
      </c>
      <c r="I364">
        <v>2.612857142857143</v>
      </c>
      <c r="J364">
        <v>5.9413964502380949</v>
      </c>
      <c r="L364" s="27">
        <v>0</v>
      </c>
      <c r="M364" s="2">
        <v>-1</v>
      </c>
      <c r="Q364" s="27">
        <v>0</v>
      </c>
      <c r="R364" s="27"/>
      <c r="S364" s="27"/>
      <c r="T364">
        <v>26</v>
      </c>
      <c r="U364" s="27">
        <v>0</v>
      </c>
      <c r="V364" s="27"/>
      <c r="W364" s="30">
        <v>1.714285714285714</v>
      </c>
      <c r="X364" s="30">
        <v>2.4761904761904758</v>
      </c>
      <c r="Y364" s="30">
        <v>0.76190476190476186</v>
      </c>
      <c r="Z364" s="30">
        <v>0</v>
      </c>
      <c r="AA364" s="30">
        <v>0.34615384615384609</v>
      </c>
      <c r="AB364" s="30">
        <v>0.5</v>
      </c>
      <c r="AC364" s="30">
        <v>0.1538461538461538</v>
      </c>
      <c r="AD364" s="30">
        <v>0</v>
      </c>
      <c r="AE364" s="27">
        <v>0.82</v>
      </c>
      <c r="AF364" s="27">
        <v>3.44</v>
      </c>
      <c r="AG364" s="27">
        <v>2.62</v>
      </c>
      <c r="AH364" s="27">
        <v>2.612857142857143</v>
      </c>
    </row>
    <row r="365" spans="1:34" x14ac:dyDescent="0.3">
      <c r="A365" s="2" t="s">
        <v>1021</v>
      </c>
      <c r="B365" s="20" t="s">
        <v>1018</v>
      </c>
      <c r="E365" s="2">
        <v>3.08</v>
      </c>
      <c r="F365" s="11">
        <v>-1</v>
      </c>
      <c r="G365">
        <v>-1</v>
      </c>
      <c r="I365">
        <v>2.6046153846153852</v>
      </c>
      <c r="J365">
        <v>5.9257575388461543</v>
      </c>
      <c r="L365" s="27">
        <v>0</v>
      </c>
      <c r="M365" s="2">
        <v>-1</v>
      </c>
      <c r="Q365" s="27">
        <v>0</v>
      </c>
      <c r="R365" s="27"/>
      <c r="S365" s="27"/>
      <c r="T365">
        <v>32</v>
      </c>
      <c r="U365" s="27">
        <v>0</v>
      </c>
      <c r="V365" s="27"/>
      <c r="W365" s="30">
        <v>1.6923076923076921</v>
      </c>
      <c r="X365" s="30">
        <v>2.4615384615384621</v>
      </c>
      <c r="Y365" s="30">
        <v>0.76923076923076927</v>
      </c>
      <c r="Z365" s="30">
        <v>0</v>
      </c>
      <c r="AA365" s="30">
        <v>0.34375</v>
      </c>
      <c r="AB365" s="30">
        <v>0.5</v>
      </c>
      <c r="AC365" s="30">
        <v>0.15625</v>
      </c>
      <c r="AD365" s="30">
        <v>0</v>
      </c>
      <c r="AE365" s="27">
        <v>0.82</v>
      </c>
      <c r="AF365" s="27">
        <v>3.44</v>
      </c>
      <c r="AG365" s="27">
        <v>2.62</v>
      </c>
      <c r="AH365" s="27">
        <v>2.6046153846153852</v>
      </c>
    </row>
    <row r="366" spans="1:34" x14ac:dyDescent="0.3">
      <c r="A366" s="2" t="s">
        <v>1022</v>
      </c>
      <c r="B366" s="20" t="s">
        <v>1019</v>
      </c>
      <c r="E366" s="2">
        <v>3.06</v>
      </c>
      <c r="F366" s="11">
        <v>-1</v>
      </c>
      <c r="G366">
        <v>-1</v>
      </c>
      <c r="I366">
        <v>2.5990322580645162</v>
      </c>
      <c r="J366">
        <v>5.9151634375806452</v>
      </c>
      <c r="L366" s="27">
        <v>0</v>
      </c>
      <c r="M366" s="2">
        <v>-1</v>
      </c>
      <c r="Q366" s="27">
        <v>0</v>
      </c>
      <c r="R366" s="27"/>
      <c r="S366" s="27"/>
      <c r="T366">
        <v>38</v>
      </c>
      <c r="U366" s="27">
        <v>0</v>
      </c>
      <c r="V366" s="27"/>
      <c r="W366" s="30">
        <v>1.67741935483871</v>
      </c>
      <c r="X366" s="30">
        <v>2.4516129032258061</v>
      </c>
      <c r="Y366" s="30">
        <v>0.77419354838709675</v>
      </c>
      <c r="Z366" s="30">
        <v>0</v>
      </c>
      <c r="AA366" s="30">
        <v>0.34210526315789469</v>
      </c>
      <c r="AB366" s="30">
        <v>0.5</v>
      </c>
      <c r="AC366" s="30">
        <v>0.15789473684210531</v>
      </c>
      <c r="AD366" s="30">
        <v>0</v>
      </c>
      <c r="AE366" s="27">
        <v>0.82</v>
      </c>
      <c r="AF366" s="27">
        <v>3.44</v>
      </c>
      <c r="AG366" s="27">
        <v>2.62</v>
      </c>
      <c r="AH366" s="27">
        <v>2.5990322580645162</v>
      </c>
    </row>
    <row r="367" spans="1:34" x14ac:dyDescent="0.3">
      <c r="A367" s="2" t="s">
        <v>298</v>
      </c>
      <c r="B367" s="15" t="s">
        <v>854</v>
      </c>
      <c r="E367" s="2">
        <v>3.82</v>
      </c>
      <c r="F367" s="11">
        <v>-1</v>
      </c>
      <c r="G367">
        <v>-1</v>
      </c>
      <c r="I367">
        <v>2.74</v>
      </c>
      <c r="J367">
        <v>6.2097406980000001</v>
      </c>
      <c r="L367" s="27">
        <v>0</v>
      </c>
      <c r="M367" s="2">
        <v>-1</v>
      </c>
      <c r="Q367" s="27">
        <v>0</v>
      </c>
      <c r="R367" s="27"/>
      <c r="S367" s="27"/>
      <c r="T367">
        <v>20</v>
      </c>
      <c r="U367" s="27">
        <v>0</v>
      </c>
      <c r="V367" s="27"/>
      <c r="W367" s="30">
        <v>1.8666666666666669</v>
      </c>
      <c r="X367" s="30">
        <v>2.666666666666667</v>
      </c>
      <c r="Y367" s="30">
        <v>0.73333333333333328</v>
      </c>
      <c r="Z367" s="30">
        <v>0.93333333333333335</v>
      </c>
      <c r="AA367" s="30">
        <v>0.30107526881720431</v>
      </c>
      <c r="AB367" s="30">
        <v>0.43010752688172038</v>
      </c>
      <c r="AC367" s="30">
        <v>0.1182795698924731</v>
      </c>
      <c r="AD367" s="30">
        <v>0.15053763440860221</v>
      </c>
      <c r="AE367" s="27">
        <v>1</v>
      </c>
      <c r="AF367" s="27">
        <v>3.44</v>
      </c>
      <c r="AG367" s="27">
        <v>2.44</v>
      </c>
      <c r="AH367" s="27">
        <v>2.74</v>
      </c>
    </row>
    <row r="368" spans="1:34" x14ac:dyDescent="0.3">
      <c r="A368" s="2" t="s">
        <v>64</v>
      </c>
      <c r="B368" s="15" t="s">
        <v>798</v>
      </c>
      <c r="E368" s="2">
        <v>3.59</v>
      </c>
      <c r="F368" s="11">
        <v>-1</v>
      </c>
      <c r="G368">
        <v>-1</v>
      </c>
      <c r="I368">
        <v>2.7124999999999999</v>
      </c>
      <c r="J368">
        <v>6.264025610615688</v>
      </c>
      <c r="L368" s="27">
        <v>0</v>
      </c>
      <c r="M368" s="2">
        <v>-1</v>
      </c>
      <c r="Q368" s="27">
        <v>0</v>
      </c>
      <c r="R368" s="27"/>
      <c r="S368" s="27"/>
      <c r="T368">
        <v>20</v>
      </c>
      <c r="U368" s="27">
        <v>0</v>
      </c>
      <c r="V368" s="27"/>
      <c r="W368" s="30">
        <v>1.75</v>
      </c>
      <c r="X368" s="30">
        <v>2.5</v>
      </c>
      <c r="Y368" s="30">
        <v>0.75</v>
      </c>
      <c r="Z368" s="30">
        <v>0</v>
      </c>
      <c r="AA368" s="30">
        <v>0.35</v>
      </c>
      <c r="AB368" s="30">
        <v>0.5</v>
      </c>
      <c r="AC368" s="30">
        <v>0.15</v>
      </c>
      <c r="AD368" s="30">
        <v>0</v>
      </c>
      <c r="AE368" s="27">
        <v>1</v>
      </c>
      <c r="AF368" s="27">
        <v>3.44</v>
      </c>
      <c r="AG368" s="27">
        <v>2.44</v>
      </c>
      <c r="AH368" s="27">
        <v>2.7124999999999999</v>
      </c>
    </row>
    <row r="369" spans="1:34" x14ac:dyDescent="0.3">
      <c r="A369" s="2" t="s">
        <v>301</v>
      </c>
      <c r="B369" s="19" t="s">
        <v>975</v>
      </c>
      <c r="E369" s="2">
        <v>3.55</v>
      </c>
      <c r="F369" s="11">
        <v>-1</v>
      </c>
      <c r="G369">
        <v>-1</v>
      </c>
      <c r="I369">
        <v>2.7109375</v>
      </c>
      <c r="J369">
        <v>6.2579197821781882</v>
      </c>
      <c r="L369" s="27">
        <v>0</v>
      </c>
      <c r="M369" s="2">
        <v>-1</v>
      </c>
      <c r="Q369" s="27">
        <v>0</v>
      </c>
      <c r="R369" s="27"/>
      <c r="S369" s="27"/>
      <c r="T369">
        <v>20</v>
      </c>
      <c r="U369" s="27">
        <v>0</v>
      </c>
      <c r="V369" s="27"/>
      <c r="W369" s="30">
        <v>1.75</v>
      </c>
      <c r="X369" s="30">
        <v>2.5</v>
      </c>
      <c r="Y369" s="30">
        <v>0.75</v>
      </c>
      <c r="Z369" s="30">
        <v>0</v>
      </c>
      <c r="AA369" s="30">
        <v>0.35</v>
      </c>
      <c r="AB369" s="30">
        <v>0.5</v>
      </c>
      <c r="AC369" s="30">
        <v>0.15</v>
      </c>
      <c r="AD369" s="30">
        <v>0</v>
      </c>
      <c r="AE369" s="27">
        <v>0.95</v>
      </c>
      <c r="AF369" s="27">
        <v>3.44</v>
      </c>
      <c r="AG369" s="27">
        <v>2.4900000000000002</v>
      </c>
      <c r="AH369" s="27">
        <v>2.7109375</v>
      </c>
    </row>
    <row r="370" spans="1:34" x14ac:dyDescent="0.3">
      <c r="A370" s="2" t="s">
        <v>302</v>
      </c>
      <c r="B370" s="15" t="s">
        <v>855</v>
      </c>
      <c r="E370" s="2">
        <v>3.5</v>
      </c>
      <c r="F370" s="11">
        <v>-1</v>
      </c>
      <c r="G370">
        <v>-1</v>
      </c>
      <c r="I370">
        <v>2.7093750000000001</v>
      </c>
      <c r="J370">
        <v>6.2518139537406876</v>
      </c>
      <c r="L370" s="27">
        <v>0</v>
      </c>
      <c r="M370" s="2">
        <v>-1</v>
      </c>
      <c r="Q370" s="27">
        <v>0</v>
      </c>
      <c r="R370" s="27"/>
      <c r="S370" s="27"/>
      <c r="T370">
        <v>20</v>
      </c>
      <c r="U370" s="27">
        <v>0</v>
      </c>
      <c r="V370" s="27"/>
      <c r="W370" s="30">
        <v>1.75</v>
      </c>
      <c r="X370" s="30">
        <v>2.5</v>
      </c>
      <c r="Y370" s="30">
        <v>0.75</v>
      </c>
      <c r="Z370" s="30">
        <v>0</v>
      </c>
      <c r="AA370" s="30">
        <v>0.35</v>
      </c>
      <c r="AB370" s="30">
        <v>0.5</v>
      </c>
      <c r="AC370" s="30">
        <v>0.15</v>
      </c>
      <c r="AD370" s="30">
        <v>0</v>
      </c>
      <c r="AE370" s="27">
        <v>0.95</v>
      </c>
      <c r="AF370" s="27">
        <v>3.44</v>
      </c>
      <c r="AG370" s="27">
        <v>2.4900000000000002</v>
      </c>
      <c r="AH370" s="27">
        <v>2.7093750000000001</v>
      </c>
    </row>
    <row r="371" spans="1:34" x14ac:dyDescent="0.3">
      <c r="A371" s="2" t="s">
        <v>303</v>
      </c>
      <c r="B371" s="19" t="s">
        <v>976</v>
      </c>
      <c r="E371" s="2">
        <v>3.45</v>
      </c>
      <c r="F371" s="11">
        <v>-1</v>
      </c>
      <c r="G371">
        <v>-1</v>
      </c>
      <c r="I371">
        <v>2.7078125000000002</v>
      </c>
      <c r="J371">
        <v>6.245708125303187</v>
      </c>
      <c r="L371" s="27">
        <v>0</v>
      </c>
      <c r="M371" s="2">
        <v>-1</v>
      </c>
      <c r="Q371" s="27">
        <v>0</v>
      </c>
      <c r="R371" s="27"/>
      <c r="S371" s="27"/>
      <c r="T371">
        <v>20</v>
      </c>
      <c r="U371" s="27">
        <v>0</v>
      </c>
      <c r="V371" s="27"/>
      <c r="W371" s="30">
        <v>1.75</v>
      </c>
      <c r="X371" s="30">
        <v>2.5</v>
      </c>
      <c r="Y371" s="30">
        <v>0.75</v>
      </c>
      <c r="Z371" s="30">
        <v>0</v>
      </c>
      <c r="AA371" s="30">
        <v>0.35</v>
      </c>
      <c r="AB371" s="30">
        <v>0.5</v>
      </c>
      <c r="AC371" s="30">
        <v>0.15</v>
      </c>
      <c r="AD371" s="30">
        <v>0</v>
      </c>
      <c r="AE371" s="27">
        <v>0.95</v>
      </c>
      <c r="AF371" s="27">
        <v>3.44</v>
      </c>
      <c r="AG371" s="27">
        <v>2.4900000000000002</v>
      </c>
      <c r="AH371" s="27">
        <v>2.7078125000000002</v>
      </c>
    </row>
    <row r="372" spans="1:34" x14ac:dyDescent="0.3">
      <c r="A372" s="2" t="s">
        <v>153</v>
      </c>
      <c r="B372" s="15" t="s">
        <v>799</v>
      </c>
      <c r="E372" s="2">
        <v>3.4</v>
      </c>
      <c r="F372" s="11">
        <v>-1</v>
      </c>
      <c r="G372">
        <v>-1</v>
      </c>
      <c r="I372">
        <v>2.7062499999999998</v>
      </c>
      <c r="J372">
        <v>6.2396022968656872</v>
      </c>
      <c r="L372" s="27">
        <v>0</v>
      </c>
      <c r="M372" s="2">
        <v>-1</v>
      </c>
      <c r="Q372" s="27">
        <v>0</v>
      </c>
      <c r="R372" s="27"/>
      <c r="S372" s="27"/>
      <c r="T372">
        <v>20</v>
      </c>
      <c r="U372" s="27">
        <v>0</v>
      </c>
      <c r="V372" s="27"/>
      <c r="W372" s="30">
        <v>1.75</v>
      </c>
      <c r="X372" s="30">
        <v>2.5</v>
      </c>
      <c r="Y372" s="30">
        <v>0.75</v>
      </c>
      <c r="Z372" s="30">
        <v>0</v>
      </c>
      <c r="AA372" s="30">
        <v>0.35</v>
      </c>
      <c r="AB372" s="30">
        <v>0.5</v>
      </c>
      <c r="AC372" s="30">
        <v>0.15</v>
      </c>
      <c r="AD372" s="30">
        <v>0</v>
      </c>
      <c r="AE372" s="27">
        <v>0.95</v>
      </c>
      <c r="AF372" s="27">
        <v>3.44</v>
      </c>
      <c r="AG372" s="27">
        <v>2.4900000000000002</v>
      </c>
      <c r="AH372" s="27">
        <v>2.7062499999999998</v>
      </c>
    </row>
    <row r="373" spans="1:34" x14ac:dyDescent="0.3">
      <c r="A373" s="2" t="s">
        <v>304</v>
      </c>
      <c r="B373" s="19" t="s">
        <v>977</v>
      </c>
      <c r="E373" s="2">
        <v>3.65</v>
      </c>
      <c r="F373" s="11">
        <v>-1</v>
      </c>
      <c r="G373">
        <v>-1</v>
      </c>
      <c r="I373">
        <v>2.7106249999999998</v>
      </c>
      <c r="J373">
        <v>6.2658671793656886</v>
      </c>
      <c r="L373" s="27">
        <v>0</v>
      </c>
      <c r="M373" s="2">
        <v>-1</v>
      </c>
      <c r="Q373" s="27">
        <v>0</v>
      </c>
      <c r="R373" s="27"/>
      <c r="S373" s="27"/>
      <c r="T373">
        <v>20</v>
      </c>
      <c r="U373" s="27">
        <v>0</v>
      </c>
      <c r="V373" s="27"/>
      <c r="W373" s="30">
        <v>1.76875</v>
      </c>
      <c r="X373" s="30">
        <v>2.5</v>
      </c>
      <c r="Y373" s="30">
        <v>0.73125000000000007</v>
      </c>
      <c r="Z373" s="30">
        <v>0.26250000000000001</v>
      </c>
      <c r="AA373" s="30">
        <v>0.33610451306413303</v>
      </c>
      <c r="AB373" s="30">
        <v>0.47505938242280282</v>
      </c>
      <c r="AC373" s="30">
        <v>0.13895486935866991</v>
      </c>
      <c r="AD373" s="30">
        <v>4.9881235154394299E-2</v>
      </c>
      <c r="AE373" s="27">
        <v>1</v>
      </c>
      <c r="AF373" s="27">
        <v>3.44</v>
      </c>
      <c r="AG373" s="27">
        <v>2.44</v>
      </c>
      <c r="AH373" s="27">
        <v>2.7106249999999998</v>
      </c>
    </row>
    <row r="374" spans="1:34" x14ac:dyDescent="0.3">
      <c r="A374" s="2" t="s">
        <v>305</v>
      </c>
      <c r="B374" s="15" t="s">
        <v>834</v>
      </c>
      <c r="E374" s="2">
        <v>3.26</v>
      </c>
      <c r="F374" s="11">
        <v>-1</v>
      </c>
      <c r="G374">
        <v>-1</v>
      </c>
      <c r="I374">
        <v>2.7062499999999998</v>
      </c>
      <c r="J374">
        <v>6.2701641731156874</v>
      </c>
      <c r="L374" s="27">
        <v>0</v>
      </c>
      <c r="M374" s="2">
        <v>-1</v>
      </c>
      <c r="Q374" s="27">
        <v>0</v>
      </c>
      <c r="R374" s="27"/>
      <c r="S374" s="27"/>
      <c r="T374">
        <v>20</v>
      </c>
      <c r="U374" s="27">
        <v>0</v>
      </c>
      <c r="V374" s="27"/>
      <c r="W374" s="30">
        <v>1.8125</v>
      </c>
      <c r="X374" s="30">
        <v>2.5</v>
      </c>
      <c r="Y374" s="30">
        <v>0.6875</v>
      </c>
      <c r="Z374" s="30">
        <v>0.875</v>
      </c>
      <c r="AA374" s="30">
        <v>0.30851063829787229</v>
      </c>
      <c r="AB374" s="30">
        <v>0.42553191489361702</v>
      </c>
      <c r="AC374" s="30">
        <v>0.1170212765957447</v>
      </c>
      <c r="AD374" s="30">
        <v>0.14893617021276601</v>
      </c>
      <c r="AE374" s="27">
        <v>1</v>
      </c>
      <c r="AF374" s="27">
        <v>3.44</v>
      </c>
      <c r="AG374" s="27">
        <v>2.44</v>
      </c>
      <c r="AH374" s="27">
        <v>2.7062499999999998</v>
      </c>
    </row>
    <row r="375" spans="1:34" x14ac:dyDescent="0.3">
      <c r="A375" s="2" t="s">
        <v>306</v>
      </c>
      <c r="B375" s="19" t="s">
        <v>978</v>
      </c>
      <c r="E375" s="2">
        <v>3.2</v>
      </c>
      <c r="F375" s="11">
        <v>-1</v>
      </c>
      <c r="G375">
        <v>-1</v>
      </c>
      <c r="I375">
        <v>2.703125</v>
      </c>
      <c r="J375">
        <v>6.2732334543656876</v>
      </c>
      <c r="L375" s="27">
        <v>0</v>
      </c>
      <c r="M375" s="2">
        <v>-1</v>
      </c>
      <c r="Q375" s="27">
        <v>0</v>
      </c>
      <c r="R375" s="27"/>
      <c r="S375" s="27"/>
      <c r="T375">
        <v>20</v>
      </c>
      <c r="U375" s="27">
        <v>0</v>
      </c>
      <c r="V375" s="27"/>
      <c r="W375" s="30">
        <v>1.84375</v>
      </c>
      <c r="X375" s="30">
        <v>2.5</v>
      </c>
      <c r="Y375" s="30">
        <v>0.65625</v>
      </c>
      <c r="Z375" s="30">
        <v>1.3125</v>
      </c>
      <c r="AA375" s="30">
        <v>0.29207920792079212</v>
      </c>
      <c r="AB375" s="30">
        <v>0.39603960396039611</v>
      </c>
      <c r="AC375" s="30">
        <v>0.103960396039604</v>
      </c>
      <c r="AD375" s="30">
        <v>0.20792079207920791</v>
      </c>
      <c r="AE375" s="27">
        <v>1</v>
      </c>
      <c r="AF375" s="27">
        <v>3.44</v>
      </c>
      <c r="AG375" s="27">
        <v>2.44</v>
      </c>
      <c r="AH375" s="27">
        <v>2.703125</v>
      </c>
    </row>
    <row r="376" spans="1:34" x14ac:dyDescent="0.3">
      <c r="A376" s="2" t="s">
        <v>4</v>
      </c>
      <c r="B376" s="15" t="s">
        <v>713</v>
      </c>
      <c r="E376" s="2">
        <v>3.5</v>
      </c>
      <c r="F376" s="11" t="s">
        <v>551</v>
      </c>
      <c r="G376" t="s">
        <v>633</v>
      </c>
      <c r="I376">
        <v>2.6262500000000002</v>
      </c>
      <c r="J376">
        <v>5.96680968125</v>
      </c>
      <c r="L376" s="27">
        <v>4</v>
      </c>
      <c r="Q376" s="27">
        <v>7.8084429999999996</v>
      </c>
      <c r="R376" s="27">
        <v>7.8548809999999998</v>
      </c>
      <c r="S376" s="27">
        <v>15.19056011</v>
      </c>
      <c r="T376">
        <v>20</v>
      </c>
      <c r="U376" s="27">
        <v>924.74694800021894</v>
      </c>
      <c r="V376" s="27">
        <v>8.6510153045653584E-2</v>
      </c>
      <c r="W376" s="30">
        <v>1.75</v>
      </c>
      <c r="X376" s="30">
        <v>2.5</v>
      </c>
      <c r="Y376" s="30">
        <v>0.75</v>
      </c>
      <c r="Z376" s="30">
        <v>0</v>
      </c>
      <c r="AA376" s="30">
        <v>0.35</v>
      </c>
      <c r="AB376" s="30">
        <v>0.5</v>
      </c>
      <c r="AC376" s="30">
        <v>0.15</v>
      </c>
      <c r="AD376" s="30">
        <v>0</v>
      </c>
      <c r="AE376" s="27">
        <v>0.82</v>
      </c>
      <c r="AF376" s="27">
        <v>3.44</v>
      </c>
      <c r="AG376" s="27">
        <v>2.62</v>
      </c>
      <c r="AH376" s="27">
        <v>2.6262500000000002</v>
      </c>
    </row>
    <row r="377" spans="1:34" x14ac:dyDescent="0.3">
      <c r="A377" s="2" t="s">
        <v>308</v>
      </c>
      <c r="B377" s="15" t="s">
        <v>856</v>
      </c>
      <c r="E377" s="2">
        <v>3.4</v>
      </c>
      <c r="F377" s="11">
        <v>-1</v>
      </c>
      <c r="G377">
        <v>-1</v>
      </c>
      <c r="I377">
        <v>2.6231249999999999</v>
      </c>
      <c r="J377">
        <v>5.9545980243750014</v>
      </c>
      <c r="L377" s="27">
        <v>0</v>
      </c>
      <c r="M377" s="2">
        <v>-1</v>
      </c>
      <c r="Q377" s="27">
        <v>0</v>
      </c>
      <c r="R377" s="27"/>
      <c r="S377" s="27"/>
      <c r="T377">
        <v>20</v>
      </c>
      <c r="U377" s="27">
        <v>0</v>
      </c>
      <c r="V377" s="27"/>
      <c r="W377" s="30">
        <v>1.75</v>
      </c>
      <c r="X377" s="30">
        <v>2.5</v>
      </c>
      <c r="Y377" s="30">
        <v>0.75</v>
      </c>
      <c r="Z377" s="30">
        <v>0</v>
      </c>
      <c r="AA377" s="30">
        <v>0.35</v>
      </c>
      <c r="AB377" s="30">
        <v>0.5</v>
      </c>
      <c r="AC377" s="30">
        <v>0.15</v>
      </c>
      <c r="AD377" s="30">
        <v>0</v>
      </c>
      <c r="AE377" s="27">
        <v>0.82</v>
      </c>
      <c r="AF377" s="27">
        <v>3.44</v>
      </c>
      <c r="AG377" s="27">
        <v>2.62</v>
      </c>
      <c r="AH377" s="27">
        <v>2.6231249999999999</v>
      </c>
    </row>
    <row r="378" spans="1:34" x14ac:dyDescent="0.3">
      <c r="A378" s="2" t="s">
        <v>7</v>
      </c>
      <c r="B378" s="15" t="s">
        <v>716</v>
      </c>
      <c r="E378" s="2">
        <v>3.3</v>
      </c>
      <c r="F378" s="11">
        <v>-1</v>
      </c>
      <c r="G378">
        <v>-1</v>
      </c>
      <c r="I378">
        <v>2.62</v>
      </c>
      <c r="J378">
        <v>5.9423863675000002</v>
      </c>
      <c r="L378" s="27">
        <v>0</v>
      </c>
      <c r="M378" s="2">
        <v>-1</v>
      </c>
      <c r="Q378" s="27">
        <v>0</v>
      </c>
      <c r="R378" s="27"/>
      <c r="S378" s="27"/>
      <c r="T378">
        <v>20</v>
      </c>
      <c r="U378" s="27">
        <v>0</v>
      </c>
      <c r="V378" s="27"/>
      <c r="W378" s="30">
        <v>1.75</v>
      </c>
      <c r="X378" s="30">
        <v>2.5</v>
      </c>
      <c r="Y378" s="30">
        <v>0.75</v>
      </c>
      <c r="Z378" s="30">
        <v>0</v>
      </c>
      <c r="AA378" s="30">
        <v>0.35</v>
      </c>
      <c r="AB378" s="30">
        <v>0.5</v>
      </c>
      <c r="AC378" s="30">
        <v>0.15</v>
      </c>
      <c r="AD378" s="30">
        <v>0</v>
      </c>
      <c r="AE378" s="27">
        <v>0.82</v>
      </c>
      <c r="AF378" s="27">
        <v>3.44</v>
      </c>
      <c r="AG378" s="27">
        <v>2.62</v>
      </c>
      <c r="AH378" s="27">
        <v>2.62</v>
      </c>
    </row>
    <row r="379" spans="1:34" x14ac:dyDescent="0.3">
      <c r="A379" s="2" t="s">
        <v>64</v>
      </c>
      <c r="B379" s="15" t="s">
        <v>798</v>
      </c>
      <c r="E379" s="2">
        <v>3.5</v>
      </c>
      <c r="F379" s="11">
        <v>-1</v>
      </c>
      <c r="G379">
        <v>-1</v>
      </c>
      <c r="I379">
        <v>2.7124999999999999</v>
      </c>
      <c r="J379">
        <v>6.264025610615688</v>
      </c>
      <c r="L379" s="27">
        <v>0</v>
      </c>
      <c r="M379" s="2">
        <v>-1</v>
      </c>
      <c r="Q379" s="27">
        <v>0</v>
      </c>
      <c r="R379" s="27"/>
      <c r="S379" s="27"/>
      <c r="T379">
        <v>20</v>
      </c>
      <c r="U379" s="27">
        <v>0</v>
      </c>
      <c r="V379" s="27"/>
      <c r="W379" s="30">
        <v>1.75</v>
      </c>
      <c r="X379" s="30">
        <v>2.5</v>
      </c>
      <c r="Y379" s="30">
        <v>0.75</v>
      </c>
      <c r="Z379" s="30">
        <v>0</v>
      </c>
      <c r="AA379" s="30">
        <v>0.35</v>
      </c>
      <c r="AB379" s="30">
        <v>0.5</v>
      </c>
      <c r="AC379" s="30">
        <v>0.15</v>
      </c>
      <c r="AD379" s="30">
        <v>0</v>
      </c>
      <c r="AE379" s="27">
        <v>1</v>
      </c>
      <c r="AF379" s="27">
        <v>3.44</v>
      </c>
      <c r="AG379" s="27">
        <v>2.44</v>
      </c>
      <c r="AH379" s="27">
        <v>2.7124999999999999</v>
      </c>
    </row>
    <row r="380" spans="1:34" x14ac:dyDescent="0.3">
      <c r="A380" s="2" t="s">
        <v>309</v>
      </c>
      <c r="B380" s="15" t="s">
        <v>857</v>
      </c>
      <c r="E380" s="2">
        <v>3.33</v>
      </c>
      <c r="F380" s="11">
        <v>-1</v>
      </c>
      <c r="G380">
        <v>-1</v>
      </c>
      <c r="I380">
        <v>2.8474074074074069</v>
      </c>
      <c r="J380">
        <v>6.6632481018297778</v>
      </c>
      <c r="L380" s="27">
        <v>0</v>
      </c>
      <c r="M380" s="2">
        <v>-1</v>
      </c>
      <c r="Q380" s="27">
        <v>0</v>
      </c>
      <c r="R380" s="27"/>
      <c r="S380" s="27"/>
      <c r="T380">
        <v>34</v>
      </c>
      <c r="U380" s="27">
        <v>0</v>
      </c>
      <c r="V380" s="27"/>
      <c r="W380" s="30">
        <v>1.62962962962963</v>
      </c>
      <c r="X380" s="30">
        <v>2.518518518518519</v>
      </c>
      <c r="Y380" s="30">
        <v>0.88888888888888884</v>
      </c>
      <c r="Z380" s="30">
        <v>0</v>
      </c>
      <c r="AA380" s="30">
        <v>0.32352941176470579</v>
      </c>
      <c r="AB380" s="30">
        <v>0.5</v>
      </c>
      <c r="AC380" s="30">
        <v>0.1764705882352941</v>
      </c>
      <c r="AD380" s="30">
        <v>0</v>
      </c>
      <c r="AE380" s="27">
        <v>1.6</v>
      </c>
      <c r="AF380" s="27">
        <v>3.44</v>
      </c>
      <c r="AG380" s="27">
        <v>1.84</v>
      </c>
      <c r="AH380" s="27">
        <v>2.8474074074074069</v>
      </c>
    </row>
    <row r="381" spans="1:34" x14ac:dyDescent="0.3">
      <c r="A381" s="2" t="s">
        <v>304</v>
      </c>
      <c r="B381" s="19" t="s">
        <v>977</v>
      </c>
      <c r="E381" s="2">
        <v>3.65</v>
      </c>
      <c r="F381" s="11">
        <v>-1</v>
      </c>
      <c r="G381">
        <v>-1</v>
      </c>
      <c r="I381">
        <v>2.7106249999999998</v>
      </c>
      <c r="J381">
        <v>6.2658671793656886</v>
      </c>
      <c r="L381" s="27">
        <v>0</v>
      </c>
      <c r="M381" s="2">
        <v>-1</v>
      </c>
      <c r="Q381" s="27">
        <v>0</v>
      </c>
      <c r="R381" s="27"/>
      <c r="S381" s="27"/>
      <c r="T381">
        <v>20</v>
      </c>
      <c r="U381" s="27">
        <v>0</v>
      </c>
      <c r="V381" s="27"/>
      <c r="W381" s="30">
        <v>1.76875</v>
      </c>
      <c r="X381" s="30">
        <v>2.5</v>
      </c>
      <c r="Y381" s="30">
        <v>0.73125000000000007</v>
      </c>
      <c r="Z381" s="30">
        <v>0.26250000000000001</v>
      </c>
      <c r="AA381" s="30">
        <v>0.33610451306413303</v>
      </c>
      <c r="AB381" s="30">
        <v>0.47505938242280282</v>
      </c>
      <c r="AC381" s="30">
        <v>0.13895486935866991</v>
      </c>
      <c r="AD381" s="30">
        <v>4.9881235154394299E-2</v>
      </c>
      <c r="AE381" s="27">
        <v>1</v>
      </c>
      <c r="AF381" s="27">
        <v>3.44</v>
      </c>
      <c r="AG381" s="27">
        <v>2.44</v>
      </c>
      <c r="AH381" s="27">
        <v>2.7106249999999998</v>
      </c>
    </row>
    <row r="382" spans="1:34" x14ac:dyDescent="0.3">
      <c r="A382" s="2" t="s">
        <v>306</v>
      </c>
      <c r="B382" s="19" t="s">
        <v>978</v>
      </c>
      <c r="E382" s="2">
        <v>3.8</v>
      </c>
      <c r="F382" s="11">
        <v>-1</v>
      </c>
      <c r="G382">
        <v>-1</v>
      </c>
      <c r="I382">
        <v>2.703125</v>
      </c>
      <c r="J382">
        <v>6.2732334543656876</v>
      </c>
      <c r="L382" s="27">
        <v>0</v>
      </c>
      <c r="M382" s="2">
        <v>-1</v>
      </c>
      <c r="Q382" s="27">
        <v>0</v>
      </c>
      <c r="R382" s="27"/>
      <c r="S382" s="27"/>
      <c r="T382">
        <v>20</v>
      </c>
      <c r="U382" s="27">
        <v>0</v>
      </c>
      <c r="V382" s="27"/>
      <c r="W382" s="30">
        <v>1.84375</v>
      </c>
      <c r="X382" s="30">
        <v>2.5</v>
      </c>
      <c r="Y382" s="30">
        <v>0.65625</v>
      </c>
      <c r="Z382" s="30">
        <v>1.3125</v>
      </c>
      <c r="AA382" s="30">
        <v>0.29207920792079212</v>
      </c>
      <c r="AB382" s="30">
        <v>0.39603960396039611</v>
      </c>
      <c r="AC382" s="30">
        <v>0.103960396039604</v>
      </c>
      <c r="AD382" s="30">
        <v>0.20792079207920791</v>
      </c>
      <c r="AE382" s="27">
        <v>1</v>
      </c>
      <c r="AF382" s="27">
        <v>3.44</v>
      </c>
      <c r="AG382" s="27">
        <v>2.44</v>
      </c>
      <c r="AH382" s="27">
        <v>2.703125</v>
      </c>
    </row>
    <row r="383" spans="1:34" x14ac:dyDescent="0.3">
      <c r="A383" s="2" t="s">
        <v>46</v>
      </c>
      <c r="B383" s="15" t="s">
        <v>746</v>
      </c>
      <c r="E383" s="2">
        <v>3.34</v>
      </c>
      <c r="F383" s="11" t="s">
        <v>575</v>
      </c>
      <c r="G383" t="s">
        <v>653</v>
      </c>
      <c r="I383">
        <v>2.669090909090909</v>
      </c>
      <c r="J383">
        <v>5.9831974772727277</v>
      </c>
      <c r="L383" s="27">
        <v>2</v>
      </c>
      <c r="Q383" s="27">
        <v>7.41544296</v>
      </c>
      <c r="R383" s="27">
        <v>7.4154429599999991</v>
      </c>
      <c r="S383" s="27">
        <v>7.41544296</v>
      </c>
      <c r="T383">
        <v>14</v>
      </c>
      <c r="U383" s="27">
        <v>288.33429290182369</v>
      </c>
      <c r="V383" s="27">
        <v>9.7109503410799117E-2</v>
      </c>
      <c r="W383" s="30">
        <v>2</v>
      </c>
      <c r="X383" s="30">
        <v>2.545454545454545</v>
      </c>
      <c r="Y383" s="30">
        <v>0.54545454545454541</v>
      </c>
      <c r="Z383" s="30">
        <v>0</v>
      </c>
      <c r="AA383" s="30">
        <v>0.39285714285714279</v>
      </c>
      <c r="AB383" s="30">
        <v>0.5</v>
      </c>
      <c r="AC383" s="30">
        <v>0.1071428571428571</v>
      </c>
      <c r="AD383" s="30">
        <v>0</v>
      </c>
      <c r="AE383" s="27">
        <v>1.1000000000000001</v>
      </c>
      <c r="AF383" s="27">
        <v>3.44</v>
      </c>
      <c r="AG383" s="27">
        <v>2.34</v>
      </c>
      <c r="AH383" s="27">
        <v>2.669090909090909</v>
      </c>
    </row>
    <row r="384" spans="1:34" x14ac:dyDescent="0.3">
      <c r="A384" s="2" t="s">
        <v>919</v>
      </c>
      <c r="B384" s="15" t="s">
        <v>746</v>
      </c>
      <c r="C384" s="2" t="s">
        <v>700</v>
      </c>
      <c r="D384" s="2">
        <v>0.22</v>
      </c>
      <c r="E384" s="2">
        <v>3.17</v>
      </c>
      <c r="F384" s="11" t="s">
        <v>575</v>
      </c>
      <c r="G384" t="s">
        <v>653</v>
      </c>
      <c r="I384">
        <v>2.669090909090909</v>
      </c>
      <c r="J384">
        <v>5.9831974772727277</v>
      </c>
      <c r="L384" s="27">
        <v>2</v>
      </c>
      <c r="Q384" s="27">
        <v>7.41544296</v>
      </c>
      <c r="R384" s="27">
        <v>7.4154429599999991</v>
      </c>
      <c r="S384" s="27">
        <v>7.41544296</v>
      </c>
      <c r="T384">
        <v>14</v>
      </c>
      <c r="U384" s="27">
        <v>288.33429290182369</v>
      </c>
      <c r="V384" s="27">
        <v>9.7109503410799117E-2</v>
      </c>
      <c r="W384" s="30">
        <v>2</v>
      </c>
      <c r="X384" s="30">
        <v>2.545454545454545</v>
      </c>
      <c r="Y384" s="30">
        <v>0.54545454545454541</v>
      </c>
      <c r="Z384" s="30">
        <v>0</v>
      </c>
      <c r="AA384" s="30">
        <v>0.39285714285714279</v>
      </c>
      <c r="AB384" s="30">
        <v>0.5</v>
      </c>
      <c r="AC384" s="30">
        <v>0.1071428571428571</v>
      </c>
      <c r="AD384" s="30">
        <v>0</v>
      </c>
      <c r="AE384" s="27">
        <v>1.1000000000000001</v>
      </c>
      <c r="AF384" s="27">
        <v>3.44</v>
      </c>
      <c r="AG384" s="27">
        <v>2.34</v>
      </c>
      <c r="AH384" s="27">
        <v>2.669090909090909</v>
      </c>
    </row>
    <row r="385" spans="1:34" x14ac:dyDescent="0.3">
      <c r="A385" s="2" t="s">
        <v>313</v>
      </c>
      <c r="B385" s="15" t="s">
        <v>858</v>
      </c>
      <c r="E385" s="2">
        <v>3.44</v>
      </c>
      <c r="F385" s="11" t="s">
        <v>625</v>
      </c>
      <c r="G385" t="s">
        <v>696</v>
      </c>
      <c r="I385">
        <v>2.6074999999999999</v>
      </c>
      <c r="J385">
        <v>5.9852253687500001</v>
      </c>
      <c r="L385" s="27">
        <v>1</v>
      </c>
      <c r="Q385" s="27">
        <v>3.9408639999999999</v>
      </c>
      <c r="R385" s="27">
        <v>3.9455239999999989</v>
      </c>
      <c r="S385" s="27">
        <v>15.25730117</v>
      </c>
      <c r="T385">
        <v>20</v>
      </c>
      <c r="U385" s="27">
        <v>235.24089263777751</v>
      </c>
      <c r="V385" s="27">
        <v>8.5019231884976218E-2</v>
      </c>
      <c r="W385" s="30">
        <v>1.9375</v>
      </c>
      <c r="X385" s="30">
        <v>2.5</v>
      </c>
      <c r="Y385" s="30">
        <v>0.5625</v>
      </c>
      <c r="Z385" s="30">
        <v>2.625</v>
      </c>
      <c r="AA385" s="30">
        <v>0.25409836065573771</v>
      </c>
      <c r="AB385" s="30">
        <v>0.32786885245901642</v>
      </c>
      <c r="AC385" s="30">
        <v>7.3770491803278687E-2</v>
      </c>
      <c r="AD385" s="30">
        <v>0.34426229508196721</v>
      </c>
      <c r="AE385" s="27">
        <v>0.82</v>
      </c>
      <c r="AF385" s="27">
        <v>3.44</v>
      </c>
      <c r="AG385" s="27">
        <v>2.62</v>
      </c>
      <c r="AH385" s="27">
        <v>2.6074999999999999</v>
      </c>
    </row>
    <row r="386" spans="1:34" x14ac:dyDescent="0.3">
      <c r="A386" s="2" t="s">
        <v>64</v>
      </c>
      <c r="B386" s="15" t="s">
        <v>798</v>
      </c>
      <c r="E386" s="2">
        <v>3.4</v>
      </c>
      <c r="F386" s="11">
        <v>-1</v>
      </c>
      <c r="G386">
        <v>-1</v>
      </c>
      <c r="I386">
        <v>2.7124999999999999</v>
      </c>
      <c r="J386">
        <v>6.264025610615688</v>
      </c>
      <c r="L386" s="27">
        <v>0</v>
      </c>
      <c r="M386" s="2">
        <v>3.93</v>
      </c>
      <c r="N386" s="2">
        <v>3.93</v>
      </c>
      <c r="O386" s="2">
        <v>15.3</v>
      </c>
      <c r="Q386" s="27">
        <v>0</v>
      </c>
      <c r="R386" s="27"/>
      <c r="S386" s="27"/>
      <c r="T386">
        <v>20</v>
      </c>
      <c r="U386" s="27">
        <v>0</v>
      </c>
      <c r="V386" s="27"/>
      <c r="W386" s="30">
        <v>1.75</v>
      </c>
      <c r="X386" s="30">
        <v>2.5</v>
      </c>
      <c r="Y386" s="30">
        <v>0.75</v>
      </c>
      <c r="Z386" s="30">
        <v>0</v>
      </c>
      <c r="AA386" s="30">
        <v>0.35</v>
      </c>
      <c r="AB386" s="30">
        <v>0.5</v>
      </c>
      <c r="AC386" s="30">
        <v>0.15</v>
      </c>
      <c r="AD386" s="30">
        <v>0</v>
      </c>
      <c r="AE386" s="27">
        <v>1</v>
      </c>
      <c r="AF386" s="27">
        <v>3.44</v>
      </c>
      <c r="AG386" s="27">
        <v>2.44</v>
      </c>
      <c r="AH386" s="27">
        <v>2.7124999999999999</v>
      </c>
    </row>
    <row r="387" spans="1:34" x14ac:dyDescent="0.3">
      <c r="A387" s="2" t="s">
        <v>64</v>
      </c>
      <c r="B387" s="15" t="s">
        <v>798</v>
      </c>
      <c r="C387" s="2" t="s">
        <v>251</v>
      </c>
      <c r="D387" s="2">
        <v>0.7</v>
      </c>
      <c r="E387" s="2">
        <v>2.15</v>
      </c>
      <c r="F387" s="11">
        <v>-1</v>
      </c>
      <c r="G387">
        <v>-1</v>
      </c>
      <c r="I387">
        <v>2.7124999999999999</v>
      </c>
      <c r="J387">
        <v>6.264025610615688</v>
      </c>
      <c r="L387" s="27">
        <v>0</v>
      </c>
      <c r="M387" s="2">
        <v>-1</v>
      </c>
      <c r="Q387" s="27">
        <v>0</v>
      </c>
      <c r="R387" s="27"/>
      <c r="S387" s="27"/>
      <c r="T387">
        <v>20</v>
      </c>
      <c r="U387" s="27">
        <v>0</v>
      </c>
      <c r="V387" s="27"/>
      <c r="W387" s="30">
        <v>1.75</v>
      </c>
      <c r="X387" s="30">
        <v>2.5</v>
      </c>
      <c r="Y387" s="30">
        <v>0.75</v>
      </c>
      <c r="Z387" s="30">
        <v>0</v>
      </c>
      <c r="AA387" s="30">
        <v>0.35</v>
      </c>
      <c r="AB387" s="30">
        <v>0.5</v>
      </c>
      <c r="AC387" s="30">
        <v>0.15</v>
      </c>
      <c r="AD387" s="30">
        <v>0</v>
      </c>
      <c r="AE387" s="27">
        <v>1</v>
      </c>
      <c r="AF387" s="27">
        <v>3.44</v>
      </c>
      <c r="AG387" s="27">
        <v>2.44</v>
      </c>
      <c r="AH387" s="27">
        <v>2.7124999999999999</v>
      </c>
    </row>
    <row r="388" spans="1:34" x14ac:dyDescent="0.3">
      <c r="A388" s="2" t="s">
        <v>316</v>
      </c>
      <c r="B388" s="15" t="s">
        <v>859</v>
      </c>
      <c r="E388" s="2">
        <v>3.54</v>
      </c>
      <c r="F388" s="11">
        <v>-1</v>
      </c>
      <c r="G388">
        <v>-1</v>
      </c>
      <c r="I388">
        <v>2.5918749999999999</v>
      </c>
      <c r="J388">
        <v>5.9214935367946877</v>
      </c>
      <c r="L388" s="27">
        <v>0</v>
      </c>
      <c r="M388" s="2">
        <v>3.9647999999999999</v>
      </c>
      <c r="N388" s="2">
        <v>3.9647999999999999</v>
      </c>
      <c r="O388" s="2">
        <v>15.7392</v>
      </c>
      <c r="P388" s="2" t="s">
        <v>449</v>
      </c>
      <c r="Q388" s="27">
        <v>0</v>
      </c>
      <c r="R388" s="27"/>
      <c r="S388" s="27"/>
      <c r="T388">
        <v>20</v>
      </c>
      <c r="U388" s="27">
        <v>0</v>
      </c>
      <c r="V388" s="27"/>
      <c r="W388" s="30">
        <v>1.9375</v>
      </c>
      <c r="X388" s="30">
        <v>2.5</v>
      </c>
      <c r="Y388" s="30">
        <v>0.5625</v>
      </c>
      <c r="Z388" s="30">
        <v>2.625</v>
      </c>
      <c r="AA388" s="30">
        <v>0.25409836065573771</v>
      </c>
      <c r="AB388" s="30">
        <v>0.32786885245901642</v>
      </c>
      <c r="AC388" s="30">
        <v>7.3770491803278687E-2</v>
      </c>
      <c r="AD388" s="30">
        <v>0.34426229508196721</v>
      </c>
      <c r="AE388" s="27">
        <v>0.79</v>
      </c>
      <c r="AF388" s="27">
        <v>3.44</v>
      </c>
      <c r="AG388" s="27">
        <v>2.65</v>
      </c>
      <c r="AH388" s="27">
        <v>2.5918749999999999</v>
      </c>
    </row>
    <row r="389" spans="1:34" x14ac:dyDescent="0.3">
      <c r="A389" s="2" t="s">
        <v>318</v>
      </c>
      <c r="B389" s="15" t="s">
        <v>744</v>
      </c>
      <c r="E389" s="2">
        <v>3.5</v>
      </c>
      <c r="F389" s="11" t="s">
        <v>573</v>
      </c>
      <c r="G389">
        <v>-1</v>
      </c>
      <c r="I389">
        <v>2.521176470588236</v>
      </c>
      <c r="J389">
        <v>5.6898745917647062</v>
      </c>
      <c r="L389" s="27">
        <v>1</v>
      </c>
      <c r="Q389" s="27">
        <v>15.28115725</v>
      </c>
      <c r="R389" s="27">
        <v>15.28115725</v>
      </c>
      <c r="S389" s="27">
        <v>15.28115725</v>
      </c>
      <c r="T389">
        <v>20</v>
      </c>
      <c r="U389" s="27">
        <v>229.90248606119221</v>
      </c>
      <c r="V389" s="27">
        <v>8.6993404650164072E-2</v>
      </c>
      <c r="W389" s="30">
        <v>1.882352941176471</v>
      </c>
      <c r="X389" s="30">
        <v>2.3529411764705879</v>
      </c>
      <c r="Y389" s="30">
        <v>0.47058823529411759</v>
      </c>
      <c r="Z389" s="30">
        <v>0</v>
      </c>
      <c r="AA389" s="30">
        <v>0.4</v>
      </c>
      <c r="AB389" s="30">
        <v>0.5</v>
      </c>
      <c r="AC389" s="30">
        <v>9.9999999999999992E-2</v>
      </c>
      <c r="AD389" s="30">
        <v>0</v>
      </c>
      <c r="AE389" s="27">
        <v>0.82</v>
      </c>
      <c r="AF389" s="27">
        <v>3.44</v>
      </c>
      <c r="AG389" s="27">
        <v>2.62</v>
      </c>
      <c r="AH389" s="27">
        <v>2.5211764705882351</v>
      </c>
    </row>
    <row r="390" spans="1:34" x14ac:dyDescent="0.3">
      <c r="A390" s="2" t="s">
        <v>44</v>
      </c>
      <c r="B390" s="15" t="s">
        <v>744</v>
      </c>
      <c r="C390" s="2" t="s">
        <v>251</v>
      </c>
      <c r="D390" s="2" t="s">
        <v>1096</v>
      </c>
      <c r="E390" s="2">
        <v>2.2599999999999998</v>
      </c>
      <c r="F390" s="11" t="s">
        <v>573</v>
      </c>
      <c r="G390">
        <v>-1</v>
      </c>
      <c r="I390">
        <v>2.521176470588236</v>
      </c>
      <c r="J390">
        <v>5.6898745917647062</v>
      </c>
      <c r="L390" s="27">
        <v>1</v>
      </c>
      <c r="Q390" s="27">
        <v>15.28115725</v>
      </c>
      <c r="R390" s="27">
        <v>15.28115725</v>
      </c>
      <c r="S390" s="27">
        <v>15.28115725</v>
      </c>
      <c r="T390">
        <v>20</v>
      </c>
      <c r="U390" s="27">
        <v>229.90248606119221</v>
      </c>
      <c r="V390" s="27">
        <v>8.6993404650164072E-2</v>
      </c>
      <c r="W390" s="30">
        <v>1.882352941176471</v>
      </c>
      <c r="X390" s="30">
        <v>2.3529411764705879</v>
      </c>
      <c r="Y390" s="30">
        <v>0.47058823529411759</v>
      </c>
      <c r="Z390" s="30">
        <v>0</v>
      </c>
      <c r="AA390" s="30">
        <v>0.4</v>
      </c>
      <c r="AB390" s="30">
        <v>0.5</v>
      </c>
      <c r="AC390" s="30">
        <v>9.9999999999999992E-2</v>
      </c>
      <c r="AD390" s="30">
        <v>0</v>
      </c>
      <c r="AE390" s="27">
        <v>0.82</v>
      </c>
      <c r="AF390" s="27">
        <v>3.44</v>
      </c>
      <c r="AG390" s="27">
        <v>2.62</v>
      </c>
      <c r="AH390" s="27">
        <v>2.5211764705882351</v>
      </c>
    </row>
    <row r="391" spans="1:34" ht="15" x14ac:dyDescent="0.35">
      <c r="A391" s="2" t="s">
        <v>70</v>
      </c>
      <c r="B391" s="15" t="s">
        <v>762</v>
      </c>
      <c r="E391" s="2">
        <v>2.82</v>
      </c>
      <c r="F391" s="11" t="s">
        <v>584</v>
      </c>
      <c r="G391" t="s">
        <v>662</v>
      </c>
      <c r="H391" s="8"/>
      <c r="I391">
        <v>3.0044444444444438</v>
      </c>
      <c r="J391">
        <v>6.4228342255555546</v>
      </c>
      <c r="K391" s="8"/>
      <c r="L391" s="27">
        <v>2</v>
      </c>
      <c r="Q391" s="27">
        <v>8.3195821399999996</v>
      </c>
      <c r="R391" s="27">
        <v>8.3195821399999996</v>
      </c>
      <c r="S391" s="27">
        <v>8.2425581700000006</v>
      </c>
      <c r="T391">
        <v>12</v>
      </c>
      <c r="U391" s="27">
        <v>248.80917443900231</v>
      </c>
      <c r="V391" s="27">
        <v>9.6459465588893734E-2</v>
      </c>
      <c r="W391" s="30">
        <v>2</v>
      </c>
      <c r="X391" s="30">
        <v>3.333333333333333</v>
      </c>
      <c r="Y391" s="30">
        <v>2.666666666666667</v>
      </c>
      <c r="Z391" s="30">
        <v>4.666666666666667</v>
      </c>
      <c r="AA391" s="30">
        <v>0.15789473684210531</v>
      </c>
      <c r="AB391" s="30">
        <v>0.26315789473684209</v>
      </c>
      <c r="AC391" s="30">
        <v>0.2105263157894737</v>
      </c>
      <c r="AD391" s="30">
        <v>0.36842105263157898</v>
      </c>
      <c r="AE391" s="27">
        <v>2.02</v>
      </c>
      <c r="AF391" s="27">
        <v>3.44</v>
      </c>
      <c r="AG391" s="27">
        <v>1.42</v>
      </c>
      <c r="AH391" s="27">
        <v>3.0044444444444438</v>
      </c>
    </row>
    <row r="392" spans="1:34" x14ac:dyDescent="0.3">
      <c r="A392" s="2" t="s">
        <v>321</v>
      </c>
      <c r="B392" s="19" t="s">
        <v>979</v>
      </c>
      <c r="E392" s="2">
        <v>3.6</v>
      </c>
      <c r="F392" s="11">
        <v>-1</v>
      </c>
      <c r="G392">
        <v>-1</v>
      </c>
      <c r="I392">
        <v>2.6319230769230768</v>
      </c>
      <c r="J392">
        <v>5.8365582503752389</v>
      </c>
      <c r="L392" s="27">
        <v>0</v>
      </c>
      <c r="Q392" s="27">
        <v>0</v>
      </c>
      <c r="R392" s="27"/>
      <c r="S392" s="27"/>
      <c r="T392">
        <v>8</v>
      </c>
      <c r="U392" s="27">
        <v>0</v>
      </c>
      <c r="V392" s="27"/>
      <c r="W392" s="30">
        <v>1.8969230769230769</v>
      </c>
      <c r="X392" s="30">
        <v>2.4615384615384621</v>
      </c>
      <c r="Y392" s="30">
        <v>0.56307692307692314</v>
      </c>
      <c r="Z392" s="30">
        <v>0</v>
      </c>
      <c r="AA392" s="30">
        <v>0.38543294779618631</v>
      </c>
      <c r="AB392" s="30">
        <v>0.50015629884338852</v>
      </c>
      <c r="AC392" s="30">
        <v>0.1144107533604251</v>
      </c>
      <c r="AD392" s="30">
        <v>0</v>
      </c>
      <c r="AE392" s="27">
        <v>0.79</v>
      </c>
      <c r="AF392" s="27">
        <v>3.44</v>
      </c>
      <c r="AG392" s="27">
        <v>2.65</v>
      </c>
      <c r="AH392" s="27">
        <v>2.6319230769230768</v>
      </c>
    </row>
    <row r="393" spans="1:34" x14ac:dyDescent="0.3">
      <c r="A393" s="2" t="s">
        <v>323</v>
      </c>
      <c r="B393" s="15" t="s">
        <v>860</v>
      </c>
      <c r="E393" s="2">
        <v>3.45</v>
      </c>
      <c r="F393" s="11">
        <v>-1</v>
      </c>
      <c r="G393">
        <v>-1</v>
      </c>
      <c r="I393">
        <v>2.657142857142857</v>
      </c>
      <c r="J393">
        <v>6.2648417856930001</v>
      </c>
      <c r="L393" s="27">
        <v>0</v>
      </c>
      <c r="Q393" s="27">
        <v>0</v>
      </c>
      <c r="R393" s="27"/>
      <c r="S393" s="27"/>
      <c r="T393">
        <v>8</v>
      </c>
      <c r="U393" s="27">
        <v>0</v>
      </c>
      <c r="V393" s="27"/>
      <c r="W393" s="30">
        <v>1.857142857142857</v>
      </c>
      <c r="X393" s="30">
        <v>2.285714285714286</v>
      </c>
      <c r="Y393" s="30">
        <v>0.42857142857142849</v>
      </c>
      <c r="Z393" s="30">
        <v>0</v>
      </c>
      <c r="AA393" s="30">
        <v>0.40625000000000011</v>
      </c>
      <c r="AB393" s="30">
        <v>0.5</v>
      </c>
      <c r="AC393" s="30">
        <v>9.375E-2</v>
      </c>
      <c r="AD393" s="30">
        <v>0</v>
      </c>
      <c r="AE393" s="27">
        <v>1.1000000000000001</v>
      </c>
      <c r="AF393" s="27">
        <v>3.44</v>
      </c>
      <c r="AG393" s="27">
        <v>2.34</v>
      </c>
      <c r="AH393" s="27">
        <v>2.657142857142857</v>
      </c>
    </row>
    <row r="394" spans="1:34" x14ac:dyDescent="0.3">
      <c r="A394" s="2" t="s">
        <v>325</v>
      </c>
      <c r="B394" s="20" t="s">
        <v>1023</v>
      </c>
      <c r="E394" s="2">
        <v>3.58</v>
      </c>
      <c r="F394" s="11">
        <v>-1</v>
      </c>
      <c r="G394">
        <v>-1</v>
      </c>
      <c r="I394">
        <v>2.5135714285714279</v>
      </c>
      <c r="J394">
        <v>6.6592671289361416</v>
      </c>
      <c r="L394" s="27">
        <v>0</v>
      </c>
      <c r="Q394" s="27">
        <v>0</v>
      </c>
      <c r="R394" s="27"/>
      <c r="S394" s="27"/>
      <c r="T394">
        <v>8</v>
      </c>
      <c r="U394" s="27">
        <v>0</v>
      </c>
      <c r="V394" s="27"/>
      <c r="W394" s="30">
        <v>1.571428571428571</v>
      </c>
      <c r="X394" s="30">
        <v>1.5</v>
      </c>
      <c r="Y394" s="30">
        <v>0.2142857142857143</v>
      </c>
      <c r="Z394" s="30">
        <v>0</v>
      </c>
      <c r="AA394" s="30">
        <v>0.47826086956521741</v>
      </c>
      <c r="AB394" s="30">
        <v>0.45652173913043481</v>
      </c>
      <c r="AC394" s="30">
        <v>6.5217391304347824E-2</v>
      </c>
      <c r="AD394" s="30">
        <v>0</v>
      </c>
      <c r="AE394" s="27">
        <v>1.1000000000000001</v>
      </c>
      <c r="AF394" s="27">
        <v>3.44</v>
      </c>
      <c r="AG394" s="27">
        <v>2.34</v>
      </c>
      <c r="AH394" s="27">
        <v>2.5135714285714279</v>
      </c>
    </row>
    <row r="395" spans="1:34" x14ac:dyDescent="0.3">
      <c r="A395" s="2" t="s">
        <v>326</v>
      </c>
      <c r="B395" s="20" t="s">
        <v>1024</v>
      </c>
      <c r="E395" s="2">
        <v>3.48</v>
      </c>
      <c r="F395" s="11">
        <v>-1</v>
      </c>
      <c r="G395">
        <v>-1</v>
      </c>
      <c r="I395">
        <v>2.4788235294117649</v>
      </c>
      <c r="J395">
        <v>6.6967043065181171</v>
      </c>
      <c r="L395" s="27">
        <v>0</v>
      </c>
      <c r="Q395" s="27">
        <v>0</v>
      </c>
      <c r="R395" s="27"/>
      <c r="S395" s="27"/>
      <c r="T395">
        <v>8</v>
      </c>
      <c r="U395" s="27">
        <v>0</v>
      </c>
      <c r="V395" s="27"/>
      <c r="W395" s="30">
        <v>1.529411764705882</v>
      </c>
      <c r="X395" s="30">
        <v>1.3529411764705881</v>
      </c>
      <c r="Y395" s="30">
        <v>0.1764705882352941</v>
      </c>
      <c r="Z395" s="30">
        <v>0</v>
      </c>
      <c r="AA395" s="30">
        <v>0.5</v>
      </c>
      <c r="AB395" s="30">
        <v>0.44230769230769229</v>
      </c>
      <c r="AC395" s="30">
        <v>5.7692307692307702E-2</v>
      </c>
      <c r="AD395" s="30">
        <v>0</v>
      </c>
      <c r="AE395" s="27">
        <v>1.1000000000000001</v>
      </c>
      <c r="AF395" s="27">
        <v>3.44</v>
      </c>
      <c r="AG395" s="27">
        <v>2.34</v>
      </c>
      <c r="AH395" s="27">
        <v>2.4788235294117649</v>
      </c>
    </row>
    <row r="396" spans="1:34" x14ac:dyDescent="0.3">
      <c r="A396" s="2" t="s">
        <v>327</v>
      </c>
      <c r="B396" s="20" t="s">
        <v>1025</v>
      </c>
      <c r="E396" s="2">
        <v>3.5</v>
      </c>
      <c r="F396" s="11">
        <v>-1</v>
      </c>
      <c r="G396">
        <v>-1</v>
      </c>
      <c r="I396">
        <v>2.4544999999999999</v>
      </c>
      <c r="J396">
        <v>6.7229103308255</v>
      </c>
      <c r="L396" s="27">
        <v>0</v>
      </c>
      <c r="Q396" s="27">
        <v>0</v>
      </c>
      <c r="R396" s="27"/>
      <c r="S396" s="27"/>
      <c r="T396">
        <v>8</v>
      </c>
      <c r="U396" s="27">
        <v>0</v>
      </c>
      <c r="V396" s="27"/>
      <c r="W396" s="30">
        <v>1.5</v>
      </c>
      <c r="X396" s="30">
        <v>1.25</v>
      </c>
      <c r="Y396" s="30">
        <v>0.15</v>
      </c>
      <c r="Z396" s="30">
        <v>0</v>
      </c>
      <c r="AA396" s="30">
        <v>0.51724137931034486</v>
      </c>
      <c r="AB396" s="30">
        <v>0.43103448275862072</v>
      </c>
      <c r="AC396" s="30">
        <v>5.1724137931034482E-2</v>
      </c>
      <c r="AD396" s="30">
        <v>0</v>
      </c>
      <c r="AE396" s="27">
        <v>1.1000000000000001</v>
      </c>
      <c r="AF396" s="27">
        <v>3.44</v>
      </c>
      <c r="AG396" s="27">
        <v>2.34</v>
      </c>
      <c r="AH396" s="27">
        <v>2.4544999999999999</v>
      </c>
    </row>
    <row r="397" spans="1:34" x14ac:dyDescent="0.3">
      <c r="A397" s="2" t="s">
        <v>328</v>
      </c>
      <c r="B397" s="20" t="s">
        <v>1026</v>
      </c>
      <c r="E397" s="2">
        <v>3.61</v>
      </c>
      <c r="F397" s="11">
        <v>-1</v>
      </c>
      <c r="G397">
        <v>-1</v>
      </c>
      <c r="I397">
        <v>2.436521739130435</v>
      </c>
      <c r="J397">
        <v>6.7422800009657378</v>
      </c>
      <c r="L397" s="27">
        <v>0</v>
      </c>
      <c r="Q397" s="27">
        <v>0</v>
      </c>
      <c r="R397" s="27"/>
      <c r="S397" s="27"/>
      <c r="T397">
        <v>8</v>
      </c>
      <c r="U397" s="27">
        <v>0</v>
      </c>
      <c r="V397" s="27"/>
      <c r="W397" s="30">
        <v>1.4782608695652171</v>
      </c>
      <c r="X397" s="30">
        <v>1.173913043478261</v>
      </c>
      <c r="Y397" s="30">
        <v>0.13043478260869559</v>
      </c>
      <c r="Z397" s="30">
        <v>0</v>
      </c>
      <c r="AA397" s="30">
        <v>0.53125</v>
      </c>
      <c r="AB397" s="30">
        <v>0.42187500000000011</v>
      </c>
      <c r="AC397" s="30">
        <v>4.6875E-2</v>
      </c>
      <c r="AD397" s="30">
        <v>0</v>
      </c>
      <c r="AE397" s="27">
        <v>1.1000000000000001</v>
      </c>
      <c r="AF397" s="27">
        <v>3.44</v>
      </c>
      <c r="AG397" s="27">
        <v>2.34</v>
      </c>
      <c r="AH397" s="27">
        <v>2.436521739130435</v>
      </c>
    </row>
    <row r="398" spans="1:34" x14ac:dyDescent="0.3">
      <c r="A398" s="2" t="s">
        <v>329</v>
      </c>
      <c r="B398" s="20" t="s">
        <v>1028</v>
      </c>
      <c r="E398" s="2">
        <v>3.47</v>
      </c>
      <c r="F398" s="11">
        <v>-1</v>
      </c>
      <c r="G398">
        <v>-1</v>
      </c>
      <c r="I398">
        <v>2.4117241379310341</v>
      </c>
      <c r="J398">
        <v>6.7689967873660688</v>
      </c>
      <c r="L398" s="27">
        <v>0</v>
      </c>
      <c r="Q398" s="27">
        <v>0</v>
      </c>
      <c r="R398" s="27"/>
      <c r="S398" s="27"/>
      <c r="T398">
        <v>8</v>
      </c>
      <c r="U398" s="27">
        <v>0</v>
      </c>
      <c r="V398" s="27"/>
      <c r="W398" s="30">
        <v>1.448275862068966</v>
      </c>
      <c r="X398" s="30">
        <v>1.068965517241379</v>
      </c>
      <c r="Y398" s="30">
        <v>0.10344827586206901</v>
      </c>
      <c r="Z398" s="30">
        <v>0</v>
      </c>
      <c r="AA398" s="30">
        <v>0.55263157894736847</v>
      </c>
      <c r="AB398" s="30">
        <v>0.40789473684210531</v>
      </c>
      <c r="AC398" s="30">
        <v>3.9473684210526307E-2</v>
      </c>
      <c r="AD398" s="30">
        <v>0</v>
      </c>
      <c r="AE398" s="27">
        <v>1.1000000000000001</v>
      </c>
      <c r="AF398" s="27">
        <v>3.44</v>
      </c>
      <c r="AG398" s="27">
        <v>2.34</v>
      </c>
      <c r="AH398" s="27">
        <v>2.411724137931035</v>
      </c>
    </row>
    <row r="399" spans="1:34" x14ac:dyDescent="0.3">
      <c r="A399" s="2" t="s">
        <v>330</v>
      </c>
      <c r="B399" s="20" t="s">
        <v>1027</v>
      </c>
      <c r="E399" s="2">
        <v>3.49</v>
      </c>
      <c r="F399" s="11">
        <v>-1</v>
      </c>
      <c r="G399">
        <v>-1</v>
      </c>
      <c r="I399">
        <v>2.395428571428571</v>
      </c>
      <c r="J399">
        <v>6.7865535327148558</v>
      </c>
      <c r="L399" s="27">
        <v>0</v>
      </c>
      <c r="Q399" s="27">
        <v>0</v>
      </c>
      <c r="R399" s="27"/>
      <c r="S399" s="27"/>
      <c r="T399">
        <v>8</v>
      </c>
      <c r="U399" s="27">
        <v>0</v>
      </c>
      <c r="V399" s="27"/>
      <c r="W399" s="30">
        <v>1.428571428571429</v>
      </c>
      <c r="X399" s="30">
        <v>1</v>
      </c>
      <c r="Y399" s="30">
        <v>8.5714285714285715E-2</v>
      </c>
      <c r="Z399" s="30">
        <v>0</v>
      </c>
      <c r="AA399" s="30">
        <v>0.56818181818181823</v>
      </c>
      <c r="AB399" s="30">
        <v>0.39772727272727282</v>
      </c>
      <c r="AC399" s="30">
        <v>3.4090909090909102E-2</v>
      </c>
      <c r="AD399" s="30">
        <v>0</v>
      </c>
      <c r="AE399" s="27">
        <v>1.1000000000000001</v>
      </c>
      <c r="AF399" s="27">
        <v>3.44</v>
      </c>
      <c r="AG399" s="27">
        <v>2.34</v>
      </c>
      <c r="AH399" s="27">
        <v>2.3954285714285719</v>
      </c>
    </row>
    <row r="400" spans="1:34" x14ac:dyDescent="0.3">
      <c r="A400" s="2" t="s">
        <v>331</v>
      </c>
      <c r="B400" s="20" t="s">
        <v>1034</v>
      </c>
      <c r="E400" s="2">
        <v>3.47</v>
      </c>
      <c r="F400" s="11">
        <v>-1</v>
      </c>
      <c r="G400">
        <v>-1</v>
      </c>
      <c r="I400">
        <v>2.568461538461539</v>
      </c>
      <c r="J400">
        <v>6.6431337427119228</v>
      </c>
      <c r="L400" s="27">
        <v>0</v>
      </c>
      <c r="Q400" s="27">
        <v>0</v>
      </c>
      <c r="R400" s="27"/>
      <c r="S400" s="27"/>
      <c r="T400">
        <v>10</v>
      </c>
      <c r="U400" s="27">
        <v>0</v>
      </c>
      <c r="V400" s="27"/>
      <c r="W400" s="30">
        <v>1.615384615384615</v>
      </c>
      <c r="X400" s="30">
        <v>1.6923076923076921</v>
      </c>
      <c r="Y400" s="30">
        <v>0.23076923076923081</v>
      </c>
      <c r="Z400" s="30">
        <v>0</v>
      </c>
      <c r="AA400" s="30">
        <v>0.45652173913043481</v>
      </c>
      <c r="AB400" s="30">
        <v>0.47826086956521741</v>
      </c>
      <c r="AC400" s="30">
        <v>6.5217391304347838E-2</v>
      </c>
      <c r="AD400" s="30">
        <v>0</v>
      </c>
      <c r="AE400" s="27">
        <v>1.1000000000000001</v>
      </c>
      <c r="AF400" s="27">
        <v>3.44</v>
      </c>
      <c r="AG400" s="27">
        <v>2.34</v>
      </c>
      <c r="AH400" s="27">
        <v>2.568461538461539</v>
      </c>
    </row>
    <row r="401" spans="1:34" x14ac:dyDescent="0.3">
      <c r="A401" s="2" t="s">
        <v>332</v>
      </c>
      <c r="B401" s="20" t="s">
        <v>1033</v>
      </c>
      <c r="E401" s="2">
        <v>3.47</v>
      </c>
      <c r="F401" s="11">
        <v>-1</v>
      </c>
      <c r="G401">
        <v>-1</v>
      </c>
      <c r="I401">
        <v>2.5212500000000002</v>
      </c>
      <c r="J401">
        <v>6.6859357538098134</v>
      </c>
      <c r="L401" s="27">
        <v>0</v>
      </c>
      <c r="Q401" s="27">
        <v>0</v>
      </c>
      <c r="R401"/>
      <c r="S401"/>
      <c r="T401">
        <v>10</v>
      </c>
      <c r="U401" s="27">
        <v>0</v>
      </c>
      <c r="V401"/>
      <c r="W401" s="30">
        <v>1.5625</v>
      </c>
      <c r="X401" s="30">
        <v>1.5</v>
      </c>
      <c r="Y401" s="30">
        <v>0.1875</v>
      </c>
      <c r="Z401" s="30">
        <v>0</v>
      </c>
      <c r="AA401" s="30">
        <v>0.48076923076923078</v>
      </c>
      <c r="AB401" s="30">
        <v>0.46153846153846162</v>
      </c>
      <c r="AC401" s="30">
        <v>5.7692307692307702E-2</v>
      </c>
      <c r="AD401" s="30">
        <v>0</v>
      </c>
      <c r="AE401" s="27">
        <v>1.1000000000000001</v>
      </c>
      <c r="AF401" s="27">
        <v>3.44</v>
      </c>
      <c r="AG401" s="27">
        <v>2.34</v>
      </c>
      <c r="AH401" s="27">
        <v>2.5212500000000002</v>
      </c>
    </row>
    <row r="402" spans="1:34" x14ac:dyDescent="0.3">
      <c r="A402" s="2" t="s">
        <v>333</v>
      </c>
      <c r="B402" s="20" t="s">
        <v>1032</v>
      </c>
      <c r="E402" s="2">
        <v>3.45</v>
      </c>
      <c r="F402" s="11">
        <v>-1</v>
      </c>
      <c r="G402">
        <v>-1</v>
      </c>
      <c r="I402">
        <v>2.4889473684210528</v>
      </c>
      <c r="J402">
        <v>6.7152213403504719</v>
      </c>
      <c r="L402" s="27">
        <v>0</v>
      </c>
      <c r="Q402" s="27">
        <v>0</v>
      </c>
      <c r="R402"/>
      <c r="S402"/>
      <c r="T402">
        <v>10</v>
      </c>
      <c r="U402" s="27">
        <v>0</v>
      </c>
      <c r="V402"/>
      <c r="W402" s="30">
        <v>1.5263157894736841</v>
      </c>
      <c r="X402" s="30">
        <v>1.368421052631579</v>
      </c>
      <c r="Y402" s="30">
        <v>0.15789473684210531</v>
      </c>
      <c r="Z402" s="30">
        <v>0</v>
      </c>
      <c r="AA402" s="30">
        <v>0.5</v>
      </c>
      <c r="AB402" s="30">
        <v>0.44827586206896552</v>
      </c>
      <c r="AC402" s="30">
        <v>5.1724137931034482E-2</v>
      </c>
      <c r="AD402" s="30">
        <v>0</v>
      </c>
      <c r="AE402" s="27">
        <v>1.1000000000000001</v>
      </c>
      <c r="AF402" s="27">
        <v>3.44</v>
      </c>
      <c r="AG402" s="27">
        <v>2.34</v>
      </c>
      <c r="AH402" s="27">
        <v>2.4889473684210528</v>
      </c>
    </row>
    <row r="403" spans="1:34" x14ac:dyDescent="0.3">
      <c r="A403" s="2" t="s">
        <v>334</v>
      </c>
      <c r="B403" s="20" t="s">
        <v>1031</v>
      </c>
      <c r="E403" s="2">
        <v>3.45</v>
      </c>
      <c r="F403" s="11">
        <v>-1</v>
      </c>
      <c r="G403">
        <v>-1</v>
      </c>
      <c r="I403">
        <v>2.4654545454545449</v>
      </c>
      <c r="J403">
        <v>6.7365199487436813</v>
      </c>
      <c r="L403" s="27">
        <v>0</v>
      </c>
      <c r="Q403" s="27">
        <v>0</v>
      </c>
      <c r="R403"/>
      <c r="S403"/>
      <c r="T403">
        <v>10</v>
      </c>
      <c r="U403" s="27">
        <v>0</v>
      </c>
      <c r="V403"/>
      <c r="W403" s="30">
        <v>1.5</v>
      </c>
      <c r="X403" s="30">
        <v>1.2727272727272729</v>
      </c>
      <c r="Y403" s="30">
        <v>0.13636363636363641</v>
      </c>
      <c r="Z403" s="30">
        <v>0</v>
      </c>
      <c r="AA403" s="30">
        <v>0.515625</v>
      </c>
      <c r="AB403" s="30">
        <v>0.4375</v>
      </c>
      <c r="AC403" s="30">
        <v>4.6874999999999993E-2</v>
      </c>
      <c r="AD403" s="30">
        <v>0</v>
      </c>
      <c r="AE403" s="27">
        <v>1.1000000000000001</v>
      </c>
      <c r="AF403" s="27">
        <v>3.44</v>
      </c>
      <c r="AG403" s="27">
        <v>2.34</v>
      </c>
      <c r="AH403" s="27">
        <v>2.4654545454545449</v>
      </c>
    </row>
    <row r="404" spans="1:34" x14ac:dyDescent="0.3">
      <c r="A404" s="2" t="s">
        <v>335</v>
      </c>
      <c r="B404" s="20" t="s">
        <v>1030</v>
      </c>
      <c r="E404" s="2">
        <v>3.46</v>
      </c>
      <c r="F404" s="11">
        <v>-1</v>
      </c>
      <c r="G404">
        <v>-1</v>
      </c>
      <c r="I404">
        <v>2.4335714285714292</v>
      </c>
      <c r="J404">
        <v>6.7654252029916062</v>
      </c>
      <c r="L404" s="27">
        <v>0</v>
      </c>
      <c r="Q404" s="27">
        <v>0</v>
      </c>
      <c r="R404"/>
      <c r="S404"/>
      <c r="T404">
        <v>10</v>
      </c>
      <c r="U404" s="27">
        <v>0</v>
      </c>
      <c r="V404"/>
      <c r="W404" s="30">
        <v>1.464285714285714</v>
      </c>
      <c r="X404" s="30">
        <v>1.142857142857143</v>
      </c>
      <c r="Y404" s="30">
        <v>0.1071428571428571</v>
      </c>
      <c r="Z404" s="30">
        <v>0</v>
      </c>
      <c r="AA404" s="30">
        <v>0.53947368421052622</v>
      </c>
      <c r="AB404" s="30">
        <v>0.42105263157894729</v>
      </c>
      <c r="AC404" s="30">
        <v>3.9473684210526307E-2</v>
      </c>
      <c r="AD404" s="30">
        <v>0</v>
      </c>
      <c r="AE404" s="27">
        <v>1.1000000000000001</v>
      </c>
      <c r="AF404" s="27">
        <v>3.44</v>
      </c>
      <c r="AG404" s="27">
        <v>2.34</v>
      </c>
      <c r="AH404" s="27">
        <v>2.4335714285714292</v>
      </c>
    </row>
    <row r="405" spans="1:34" x14ac:dyDescent="0.3">
      <c r="A405" s="2" t="s">
        <v>336</v>
      </c>
      <c r="B405" s="20" t="s">
        <v>1029</v>
      </c>
      <c r="E405" s="2">
        <v>3.46</v>
      </c>
      <c r="F405" s="11">
        <v>-1</v>
      </c>
      <c r="G405">
        <v>-1</v>
      </c>
      <c r="I405">
        <v>2.4129411764705888</v>
      </c>
      <c r="J405">
        <v>6.7841286027990879</v>
      </c>
      <c r="L405" s="27">
        <v>0</v>
      </c>
      <c r="Q405" s="27">
        <v>0</v>
      </c>
      <c r="R405"/>
      <c r="S405"/>
      <c r="T405">
        <v>10</v>
      </c>
      <c r="U405" s="27">
        <v>0</v>
      </c>
      <c r="V405"/>
      <c r="W405" s="30">
        <v>1.4411764705882351</v>
      </c>
      <c r="X405" s="30">
        <v>1.0588235294117649</v>
      </c>
      <c r="Y405" s="30">
        <v>8.8235294117647065E-2</v>
      </c>
      <c r="Z405" s="30">
        <v>0</v>
      </c>
      <c r="AA405" s="30">
        <v>0.55681818181818177</v>
      </c>
      <c r="AB405" s="30">
        <v>0.40909090909090912</v>
      </c>
      <c r="AC405" s="30">
        <v>3.4090909090909088E-2</v>
      </c>
      <c r="AD405" s="30">
        <v>0</v>
      </c>
      <c r="AE405" s="27">
        <v>1.1000000000000001</v>
      </c>
      <c r="AF405" s="27">
        <v>3.44</v>
      </c>
      <c r="AG405" s="27">
        <v>2.34</v>
      </c>
      <c r="AH405" s="27">
        <v>2.4129411764705879</v>
      </c>
    </row>
    <row r="406" spans="1:34" x14ac:dyDescent="0.3">
      <c r="A406" s="2" t="s">
        <v>337</v>
      </c>
      <c r="B406" s="20" t="s">
        <v>861</v>
      </c>
      <c r="E406" s="2">
        <v>3.48</v>
      </c>
      <c r="F406" s="11">
        <v>-1</v>
      </c>
      <c r="G406">
        <v>-1</v>
      </c>
      <c r="I406">
        <v>2.6628571428571428</v>
      </c>
      <c r="J406">
        <v>6.2282737214072856</v>
      </c>
      <c r="L406" s="27">
        <v>0</v>
      </c>
      <c r="Q406" s="27">
        <v>0</v>
      </c>
      <c r="R406"/>
      <c r="S406"/>
      <c r="T406">
        <v>8</v>
      </c>
      <c r="U406" s="27">
        <v>0</v>
      </c>
      <c r="V406"/>
      <c r="W406" s="30">
        <v>1.857142857142857</v>
      </c>
      <c r="X406" s="30">
        <v>2.285714285714286</v>
      </c>
      <c r="Y406" s="30">
        <v>0.2857142857142857</v>
      </c>
      <c r="Z406" s="30">
        <v>0.5714285714285714</v>
      </c>
      <c r="AA406" s="30">
        <v>0.37142857142857139</v>
      </c>
      <c r="AB406" s="30">
        <v>0.45714285714285707</v>
      </c>
      <c r="AC406" s="30">
        <v>5.7142857142857141E-2</v>
      </c>
      <c r="AD406" s="30">
        <v>0.1142857142857143</v>
      </c>
      <c r="AE406" s="27">
        <v>1.1399999999999999</v>
      </c>
      <c r="AF406" s="27">
        <v>3.44</v>
      </c>
      <c r="AG406" s="27">
        <v>2.2999999999999998</v>
      </c>
      <c r="AH406" s="27">
        <v>2.6628571428571428</v>
      </c>
    </row>
    <row r="407" spans="1:34" x14ac:dyDescent="0.3">
      <c r="A407" s="2" t="s">
        <v>338</v>
      </c>
      <c r="B407" s="20" t="s">
        <v>1035</v>
      </c>
      <c r="E407" s="2">
        <v>3.41</v>
      </c>
      <c r="F407" s="11">
        <v>-1</v>
      </c>
      <c r="G407">
        <v>-1</v>
      </c>
      <c r="I407">
        <v>2.516428571428571</v>
      </c>
      <c r="J407">
        <v>6.6409830967932857</v>
      </c>
      <c r="L407" s="27">
        <v>0</v>
      </c>
      <c r="Q407" s="27">
        <v>0</v>
      </c>
      <c r="R407"/>
      <c r="S407"/>
      <c r="T407">
        <v>8</v>
      </c>
      <c r="U407" s="27">
        <v>0</v>
      </c>
      <c r="V407"/>
      <c r="W407" s="30">
        <v>1.571428571428571</v>
      </c>
      <c r="X407" s="30">
        <v>1.5</v>
      </c>
      <c r="Y407" s="30">
        <v>0.14285714285714279</v>
      </c>
      <c r="Z407" s="30">
        <v>0.2857142857142857</v>
      </c>
      <c r="AA407" s="30">
        <v>0.44897959183673469</v>
      </c>
      <c r="AB407" s="30">
        <v>0.42857142857142849</v>
      </c>
      <c r="AC407" s="30">
        <v>4.0816326530612242E-2</v>
      </c>
      <c r="AD407" s="30">
        <v>8.1632653061224483E-2</v>
      </c>
      <c r="AE407" s="27">
        <v>1.1399999999999999</v>
      </c>
      <c r="AF407" s="27">
        <v>3.44</v>
      </c>
      <c r="AG407" s="27">
        <v>2.2999999999999998</v>
      </c>
      <c r="AH407" s="27">
        <v>2.516428571428571</v>
      </c>
    </row>
    <row r="408" spans="1:34" x14ac:dyDescent="0.3">
      <c r="A408" s="2" t="s">
        <v>339</v>
      </c>
      <c r="B408" s="20" t="s">
        <v>1036</v>
      </c>
      <c r="E408" s="2">
        <v>3.5</v>
      </c>
      <c r="F408" s="11">
        <v>-1</v>
      </c>
      <c r="G408">
        <v>-1</v>
      </c>
      <c r="I408">
        <v>2.481176470588236</v>
      </c>
      <c r="J408">
        <v>6.6816468682828232</v>
      </c>
      <c r="L408" s="27">
        <v>0</v>
      </c>
      <c r="Q408" s="27">
        <v>0</v>
      </c>
      <c r="R408"/>
      <c r="S408"/>
      <c r="T408">
        <v>8</v>
      </c>
      <c r="U408" s="27">
        <v>0</v>
      </c>
      <c r="V408"/>
      <c r="W408" s="30">
        <v>1.529411764705882</v>
      </c>
      <c r="X408" s="30">
        <v>1.3529411764705881</v>
      </c>
      <c r="Y408" s="30">
        <v>0.1176470588235294</v>
      </c>
      <c r="Z408" s="30">
        <v>0.23529411764705879</v>
      </c>
      <c r="AA408" s="30">
        <v>0.47272727272727272</v>
      </c>
      <c r="AB408" s="30">
        <v>0.41818181818181821</v>
      </c>
      <c r="AC408" s="30">
        <v>3.6363636363636362E-2</v>
      </c>
      <c r="AD408" s="30">
        <v>7.2727272727272724E-2</v>
      </c>
      <c r="AE408" s="27">
        <v>1.1399999999999999</v>
      </c>
      <c r="AF408" s="27">
        <v>3.44</v>
      </c>
      <c r="AG408" s="27">
        <v>2.2999999999999998</v>
      </c>
      <c r="AH408" s="27">
        <v>2.4811764705882351</v>
      </c>
    </row>
    <row r="409" spans="1:34" x14ac:dyDescent="0.3">
      <c r="A409" s="2" t="s">
        <v>340</v>
      </c>
      <c r="B409" s="20" t="s">
        <v>1037</v>
      </c>
      <c r="E409" s="2">
        <v>3.43</v>
      </c>
      <c r="F409" s="11">
        <v>-1</v>
      </c>
      <c r="G409">
        <v>-1</v>
      </c>
      <c r="I409">
        <v>2.4565000000000001</v>
      </c>
      <c r="J409">
        <v>6.7101115083254994</v>
      </c>
      <c r="L409" s="27">
        <v>0</v>
      </c>
      <c r="Q409" s="27">
        <v>0</v>
      </c>
      <c r="R409"/>
      <c r="S409"/>
      <c r="T409">
        <v>8</v>
      </c>
      <c r="U409" s="27">
        <v>0</v>
      </c>
      <c r="V409"/>
      <c r="W409" s="30">
        <v>1.5</v>
      </c>
      <c r="X409" s="30">
        <v>1.25</v>
      </c>
      <c r="Y409" s="30">
        <v>0.1</v>
      </c>
      <c r="Z409" s="30">
        <v>0.2</v>
      </c>
      <c r="AA409" s="30">
        <v>0.49180327868852458</v>
      </c>
      <c r="AB409" s="30">
        <v>0.4098360655737705</v>
      </c>
      <c r="AC409" s="30">
        <v>3.2786885245901641E-2</v>
      </c>
      <c r="AD409" s="30">
        <v>6.5573770491803282E-2</v>
      </c>
      <c r="AE409" s="27">
        <v>1.1399999999999999</v>
      </c>
      <c r="AF409" s="27">
        <v>3.44</v>
      </c>
      <c r="AG409" s="27">
        <v>2.2999999999999998</v>
      </c>
      <c r="AH409" s="27">
        <v>2.4565000000000001</v>
      </c>
    </row>
    <row r="410" spans="1:34" x14ac:dyDescent="0.3">
      <c r="A410" s="2" t="s">
        <v>341</v>
      </c>
      <c r="B410" s="20" t="s">
        <v>1038</v>
      </c>
      <c r="E410" s="2">
        <v>3.5</v>
      </c>
      <c r="F410" s="11">
        <v>-1</v>
      </c>
      <c r="G410">
        <v>-1</v>
      </c>
      <c r="I410">
        <v>2.4382608695652168</v>
      </c>
      <c r="J410">
        <v>6.7311505900961732</v>
      </c>
      <c r="L410" s="27">
        <v>0</v>
      </c>
      <c r="Q410" s="27">
        <v>0</v>
      </c>
      <c r="R410"/>
      <c r="S410"/>
      <c r="T410">
        <v>8</v>
      </c>
      <c r="U410" s="27">
        <v>0</v>
      </c>
      <c r="V410"/>
      <c r="W410" s="30">
        <v>1.4782608695652171</v>
      </c>
      <c r="X410" s="30">
        <v>1.173913043478261</v>
      </c>
      <c r="Y410" s="30">
        <v>8.6956521739130432E-2</v>
      </c>
      <c r="Z410" s="30">
        <v>0.17391304347826089</v>
      </c>
      <c r="AA410" s="30">
        <v>0.50746268656716409</v>
      </c>
      <c r="AB410" s="30">
        <v>0.40298507462686572</v>
      </c>
      <c r="AC410" s="30">
        <v>2.9850746268656719E-2</v>
      </c>
      <c r="AD410" s="30">
        <v>5.9701492537313432E-2</v>
      </c>
      <c r="AE410" s="27">
        <v>1.1399999999999999</v>
      </c>
      <c r="AF410" s="27">
        <v>3.44</v>
      </c>
      <c r="AG410" s="27">
        <v>2.2999999999999998</v>
      </c>
      <c r="AH410" s="27">
        <v>2.4382608695652168</v>
      </c>
    </row>
    <row r="411" spans="1:34" x14ac:dyDescent="0.3">
      <c r="A411" s="2" t="s">
        <v>342</v>
      </c>
      <c r="B411" s="20" t="s">
        <v>1039</v>
      </c>
      <c r="E411" s="2">
        <v>3.42</v>
      </c>
      <c r="F411" s="11">
        <v>-1</v>
      </c>
      <c r="G411">
        <v>-1</v>
      </c>
      <c r="I411">
        <v>2.4131034482758622</v>
      </c>
      <c r="J411">
        <v>6.7601700132281373</v>
      </c>
      <c r="L411" s="27">
        <v>0</v>
      </c>
      <c r="Q411" s="27">
        <v>0</v>
      </c>
      <c r="R411"/>
      <c r="S411"/>
      <c r="T411">
        <v>8</v>
      </c>
      <c r="U411" s="27">
        <v>0</v>
      </c>
      <c r="V411"/>
      <c r="W411" s="30">
        <v>1.448275862068966</v>
      </c>
      <c r="X411" s="30">
        <v>1.068965517241379</v>
      </c>
      <c r="Y411" s="30">
        <v>6.8965517241379309E-2</v>
      </c>
      <c r="Z411" s="30">
        <v>0.13793103448275859</v>
      </c>
      <c r="AA411" s="30">
        <v>0.53164556962025322</v>
      </c>
      <c r="AB411" s="30">
        <v>0.39240506329113922</v>
      </c>
      <c r="AC411" s="30">
        <v>2.5316455696202531E-2</v>
      </c>
      <c r="AD411" s="30">
        <v>5.0632911392405063E-2</v>
      </c>
      <c r="AE411" s="27">
        <v>1.1399999999999999</v>
      </c>
      <c r="AF411" s="27">
        <v>3.44</v>
      </c>
      <c r="AG411" s="27">
        <v>2.2999999999999998</v>
      </c>
      <c r="AH411" s="27">
        <v>2.4131034482758622</v>
      </c>
    </row>
    <row r="412" spans="1:34" x14ac:dyDescent="0.3">
      <c r="A412" s="2" t="s">
        <v>343</v>
      </c>
      <c r="B412" s="20" t="s">
        <v>1040</v>
      </c>
      <c r="E412" s="2">
        <v>3.45</v>
      </c>
      <c r="F412" s="11">
        <v>-1</v>
      </c>
      <c r="G412">
        <v>-1</v>
      </c>
      <c r="I412">
        <v>2.3965714285714279</v>
      </c>
      <c r="J412">
        <v>6.7792399198577131</v>
      </c>
      <c r="L412" s="27">
        <v>0</v>
      </c>
      <c r="Q412" s="27">
        <v>0</v>
      </c>
      <c r="R412"/>
      <c r="S412"/>
      <c r="T412">
        <v>8</v>
      </c>
      <c r="U412" s="27">
        <v>0</v>
      </c>
      <c r="V412"/>
      <c r="W412" s="30">
        <v>1.428571428571429</v>
      </c>
      <c r="X412" s="30">
        <v>1</v>
      </c>
      <c r="Y412" s="30">
        <v>5.7142857142857141E-2</v>
      </c>
      <c r="Z412" s="30">
        <v>0.1142857142857143</v>
      </c>
      <c r="AA412" s="30">
        <v>0.5494505494505495</v>
      </c>
      <c r="AB412" s="30">
        <v>0.38461538461538458</v>
      </c>
      <c r="AC412" s="30">
        <v>2.197802197802198E-2</v>
      </c>
      <c r="AD412" s="30">
        <v>4.3956043956043953E-2</v>
      </c>
      <c r="AE412" s="27">
        <v>1.1399999999999999</v>
      </c>
      <c r="AF412" s="27">
        <v>3.44</v>
      </c>
      <c r="AG412" s="27">
        <v>2.2999999999999998</v>
      </c>
      <c r="AH412" s="27">
        <v>2.3965714285714288</v>
      </c>
    </row>
    <row r="413" spans="1:34" x14ac:dyDescent="0.3">
      <c r="A413" s="2" t="s">
        <v>344</v>
      </c>
      <c r="B413" s="20" t="s">
        <v>1041</v>
      </c>
      <c r="E413" s="2">
        <v>3.42</v>
      </c>
      <c r="F413" s="11">
        <v>-1</v>
      </c>
      <c r="G413">
        <v>-1</v>
      </c>
      <c r="I413">
        <v>2.571538461538462</v>
      </c>
      <c r="J413">
        <v>6.623443246558077</v>
      </c>
      <c r="L413" s="27">
        <v>0</v>
      </c>
      <c r="Q413" s="27">
        <v>0</v>
      </c>
      <c r="R413"/>
      <c r="S413"/>
      <c r="T413">
        <v>10</v>
      </c>
      <c r="U413" s="27">
        <v>0</v>
      </c>
      <c r="V413"/>
      <c r="W413" s="30">
        <v>1.615384615384615</v>
      </c>
      <c r="X413" s="30">
        <v>1.6923076923076921</v>
      </c>
      <c r="Y413" s="30">
        <v>0.15384615384615391</v>
      </c>
      <c r="Z413" s="30">
        <v>0.30769230769230771</v>
      </c>
      <c r="AA413" s="30">
        <v>0.4285714285714286</v>
      </c>
      <c r="AB413" s="30">
        <v>0.44897959183673469</v>
      </c>
      <c r="AC413" s="30">
        <v>4.0816326530612249E-2</v>
      </c>
      <c r="AD413" s="30">
        <v>8.1632653061224497E-2</v>
      </c>
      <c r="AE413" s="27">
        <v>1.1399999999999999</v>
      </c>
      <c r="AF413" s="27">
        <v>3.44</v>
      </c>
      <c r="AG413" s="27">
        <v>2.2999999999999998</v>
      </c>
      <c r="AH413" s="27">
        <v>2.571538461538462</v>
      </c>
    </row>
    <row r="414" spans="1:34" x14ac:dyDescent="0.3">
      <c r="A414" s="2" t="s">
        <v>345</v>
      </c>
      <c r="B414" s="20" t="s">
        <v>1042</v>
      </c>
      <c r="E414" s="2">
        <v>3.39</v>
      </c>
      <c r="F414" s="11">
        <v>-1</v>
      </c>
      <c r="G414">
        <v>-1</v>
      </c>
      <c r="I414">
        <v>2.5237500000000002</v>
      </c>
      <c r="J414">
        <v>6.6699372256848122</v>
      </c>
      <c r="L414" s="27">
        <v>0</v>
      </c>
      <c r="Q414" s="27">
        <v>0</v>
      </c>
      <c r="R414"/>
      <c r="S414"/>
      <c r="T414">
        <v>10</v>
      </c>
      <c r="U414" s="27">
        <v>0</v>
      </c>
      <c r="V414"/>
      <c r="W414" s="30">
        <v>1.5625</v>
      </c>
      <c r="X414" s="30">
        <v>1.5</v>
      </c>
      <c r="Y414" s="30">
        <v>0.125</v>
      </c>
      <c r="Z414" s="30">
        <v>0.25</v>
      </c>
      <c r="AA414" s="30">
        <v>0.45454545454545447</v>
      </c>
      <c r="AB414" s="30">
        <v>0.43636363636363629</v>
      </c>
      <c r="AC414" s="30">
        <v>3.6363636363636362E-2</v>
      </c>
      <c r="AD414" s="30">
        <v>7.2727272727272724E-2</v>
      </c>
      <c r="AE414" s="27">
        <v>1.1399999999999999</v>
      </c>
      <c r="AF414" s="27">
        <v>3.44</v>
      </c>
      <c r="AG414" s="27">
        <v>2.2999999999999998</v>
      </c>
      <c r="AH414" s="27">
        <v>2.5237500000000002</v>
      </c>
    </row>
    <row r="415" spans="1:34" x14ac:dyDescent="0.3">
      <c r="A415" s="2" t="s">
        <v>346</v>
      </c>
      <c r="B415" s="20" t="s">
        <v>1043</v>
      </c>
      <c r="E415" s="2">
        <v>3.45</v>
      </c>
      <c r="F415" s="11">
        <v>-1</v>
      </c>
      <c r="G415">
        <v>-1</v>
      </c>
      <c r="I415">
        <v>2.4910526315789481</v>
      </c>
      <c r="J415">
        <v>6.7017488956136306</v>
      </c>
      <c r="L415" s="27">
        <v>0</v>
      </c>
      <c r="Q415" s="27">
        <v>0</v>
      </c>
      <c r="R415"/>
      <c r="S415"/>
      <c r="T415">
        <v>10</v>
      </c>
      <c r="U415" s="27">
        <v>0</v>
      </c>
      <c r="V415"/>
      <c r="W415" s="30">
        <v>1.5263157894736841</v>
      </c>
      <c r="X415" s="30">
        <v>1.368421052631579</v>
      </c>
      <c r="Y415" s="30">
        <v>0.10526315789473679</v>
      </c>
      <c r="Z415" s="30">
        <v>0.2105263157894737</v>
      </c>
      <c r="AA415" s="30">
        <v>0.47540983606557369</v>
      </c>
      <c r="AB415" s="30">
        <v>0.42622950819672129</v>
      </c>
      <c r="AC415" s="30">
        <v>3.2786885245901627E-2</v>
      </c>
      <c r="AD415" s="30">
        <v>6.5573770491803268E-2</v>
      </c>
      <c r="AE415" s="27">
        <v>1.1399999999999999</v>
      </c>
      <c r="AF415" s="27">
        <v>3.44</v>
      </c>
      <c r="AG415" s="27">
        <v>2.2999999999999998</v>
      </c>
      <c r="AH415" s="27">
        <v>2.4910526315789472</v>
      </c>
    </row>
    <row r="416" spans="1:34" x14ac:dyDescent="0.3">
      <c r="A416" s="2" t="s">
        <v>347</v>
      </c>
      <c r="B416" s="20" t="s">
        <v>1044</v>
      </c>
      <c r="E416" s="2">
        <v>3.45</v>
      </c>
      <c r="F416" s="11">
        <v>-1</v>
      </c>
      <c r="G416">
        <v>-1</v>
      </c>
      <c r="I416">
        <v>2.4672727272727268</v>
      </c>
      <c r="J416">
        <v>6.7248846555618629</v>
      </c>
      <c r="L416" s="27">
        <v>0</v>
      </c>
      <c r="Q416" s="27">
        <v>0</v>
      </c>
      <c r="R416"/>
      <c r="S416"/>
      <c r="T416">
        <v>10</v>
      </c>
      <c r="U416" s="27">
        <v>0</v>
      </c>
      <c r="V416"/>
      <c r="W416" s="30">
        <v>1.5</v>
      </c>
      <c r="X416" s="30">
        <v>1.2727272727272729</v>
      </c>
      <c r="Y416" s="30">
        <v>9.0909090909090912E-2</v>
      </c>
      <c r="Z416" s="30">
        <v>0.1818181818181818</v>
      </c>
      <c r="AA416" s="30">
        <v>0.49253731343283591</v>
      </c>
      <c r="AB416" s="30">
        <v>0.41791044776119401</v>
      </c>
      <c r="AC416" s="30">
        <v>2.9850746268656719E-2</v>
      </c>
      <c r="AD416" s="30">
        <v>5.9701492537313439E-2</v>
      </c>
      <c r="AE416" s="27">
        <v>1.1399999999999999</v>
      </c>
      <c r="AF416" s="27">
        <v>3.44</v>
      </c>
      <c r="AG416" s="27">
        <v>2.2999999999999998</v>
      </c>
      <c r="AH416" s="27">
        <v>2.4672727272727282</v>
      </c>
    </row>
    <row r="417" spans="1:34" x14ac:dyDescent="0.3">
      <c r="A417" s="2" t="s">
        <v>348</v>
      </c>
      <c r="B417" s="20" t="s">
        <v>1045</v>
      </c>
      <c r="E417" s="2">
        <v>3.41</v>
      </c>
      <c r="F417" s="11">
        <v>-1</v>
      </c>
      <c r="G417">
        <v>-1</v>
      </c>
      <c r="I417">
        <v>2.4350000000000001</v>
      </c>
      <c r="J417">
        <v>6.7562831869201787</v>
      </c>
      <c r="L417" s="27">
        <v>0</v>
      </c>
      <c r="Q417" s="27">
        <v>0</v>
      </c>
      <c r="R417" s="27"/>
      <c r="S417" s="27"/>
      <c r="T417">
        <v>10</v>
      </c>
      <c r="U417" s="27">
        <v>0</v>
      </c>
      <c r="V417" s="27"/>
      <c r="W417" s="30">
        <v>1.464285714285714</v>
      </c>
      <c r="X417" s="30">
        <v>1.142857142857143</v>
      </c>
      <c r="Y417" s="30">
        <v>7.1428571428571425E-2</v>
      </c>
      <c r="Z417" s="30">
        <v>0.14285714285714279</v>
      </c>
      <c r="AA417" s="30">
        <v>0.51898734177215178</v>
      </c>
      <c r="AB417" s="30">
        <v>0.40506329113924039</v>
      </c>
      <c r="AC417" s="30">
        <v>2.5316455696202531E-2</v>
      </c>
      <c r="AD417" s="30">
        <v>5.0632911392405063E-2</v>
      </c>
      <c r="AE417" s="27">
        <v>1.1399999999999999</v>
      </c>
      <c r="AF417" s="27">
        <v>3.44</v>
      </c>
      <c r="AG417" s="27">
        <v>2.2999999999999998</v>
      </c>
      <c r="AH417" s="27">
        <v>2.4350000000000001</v>
      </c>
    </row>
    <row r="418" spans="1:34" x14ac:dyDescent="0.3">
      <c r="A418" s="2" t="s">
        <v>349</v>
      </c>
      <c r="B418" s="20" t="s">
        <v>1046</v>
      </c>
      <c r="E418" s="2">
        <v>3.41</v>
      </c>
      <c r="F418" s="11">
        <v>-1</v>
      </c>
      <c r="G418">
        <v>-1</v>
      </c>
      <c r="I418">
        <v>2.4141176470588239</v>
      </c>
      <c r="J418">
        <v>6.776599883681441</v>
      </c>
      <c r="L418" s="27">
        <v>0</v>
      </c>
      <c r="Q418" s="27">
        <v>0</v>
      </c>
      <c r="R418" s="27"/>
      <c r="S418" s="27"/>
      <c r="T418">
        <v>10</v>
      </c>
      <c r="U418" s="27">
        <v>0</v>
      </c>
      <c r="V418" s="27"/>
      <c r="W418" s="30">
        <v>1.4411764705882351</v>
      </c>
      <c r="X418" s="30">
        <v>1.0588235294117649</v>
      </c>
      <c r="Y418" s="30">
        <v>5.8823529411764712E-2</v>
      </c>
      <c r="Z418" s="30">
        <v>0.1176470588235294</v>
      </c>
      <c r="AA418" s="30">
        <v>0.53846153846153855</v>
      </c>
      <c r="AB418" s="30">
        <v>0.39560439560439559</v>
      </c>
      <c r="AC418" s="30">
        <v>2.197802197802198E-2</v>
      </c>
      <c r="AD418" s="30">
        <v>4.3956043956043959E-2</v>
      </c>
      <c r="AE418" s="27">
        <v>1.1399999999999999</v>
      </c>
      <c r="AF418" s="27">
        <v>3.44</v>
      </c>
      <c r="AG418" s="27">
        <v>2.2999999999999998</v>
      </c>
      <c r="AH418" s="27">
        <v>2.4141176470588239</v>
      </c>
    </row>
    <row r="419" spans="1:34" x14ac:dyDescent="0.3">
      <c r="A419" s="2" t="s">
        <v>153</v>
      </c>
      <c r="B419" s="15" t="s">
        <v>799</v>
      </c>
      <c r="E419" s="2">
        <v>3.26</v>
      </c>
      <c r="F419" s="11">
        <v>-1</v>
      </c>
      <c r="G419">
        <v>-1</v>
      </c>
      <c r="I419">
        <v>2.7062499999999998</v>
      </c>
      <c r="J419">
        <v>6.2396022968656872</v>
      </c>
      <c r="L419" s="27">
        <v>0</v>
      </c>
      <c r="Q419" s="27">
        <v>0</v>
      </c>
      <c r="R419" s="27"/>
      <c r="S419" s="27"/>
      <c r="T419">
        <v>20</v>
      </c>
      <c r="U419" s="27">
        <v>0</v>
      </c>
      <c r="V419" s="27"/>
      <c r="W419" s="30">
        <v>1.75</v>
      </c>
      <c r="X419" s="30">
        <v>2.5</v>
      </c>
      <c r="Y419" s="30">
        <v>0.75</v>
      </c>
      <c r="Z419" s="30">
        <v>0</v>
      </c>
      <c r="AA419" s="30">
        <v>0.35</v>
      </c>
      <c r="AB419" s="30">
        <v>0.5</v>
      </c>
      <c r="AC419" s="30">
        <v>0.15</v>
      </c>
      <c r="AD419" s="30">
        <v>0</v>
      </c>
      <c r="AE419" s="27">
        <v>0.95</v>
      </c>
      <c r="AF419" s="27">
        <v>3.44</v>
      </c>
      <c r="AG419" s="27">
        <v>2.4900000000000002</v>
      </c>
      <c r="AH419" s="27">
        <v>2.7062499999999998</v>
      </c>
    </row>
    <row r="420" spans="1:34" x14ac:dyDescent="0.3">
      <c r="A420" s="2" t="s">
        <v>64</v>
      </c>
      <c r="B420" s="15" t="s">
        <v>798</v>
      </c>
      <c r="E420" s="2">
        <v>3.5</v>
      </c>
      <c r="F420" s="11">
        <v>-1</v>
      </c>
      <c r="G420">
        <v>-1</v>
      </c>
      <c r="I420">
        <v>2.7124999999999999</v>
      </c>
      <c r="J420">
        <v>6.264025610615688</v>
      </c>
      <c r="L420" s="27">
        <v>0</v>
      </c>
      <c r="Q420" s="27">
        <v>0</v>
      </c>
      <c r="R420" s="27"/>
      <c r="S420" s="27"/>
      <c r="T420">
        <v>20</v>
      </c>
      <c r="U420" s="27">
        <v>0</v>
      </c>
      <c r="V420" s="27"/>
      <c r="W420" s="30">
        <v>1.75</v>
      </c>
      <c r="X420" s="30">
        <v>2.5</v>
      </c>
      <c r="Y420" s="30">
        <v>0.75</v>
      </c>
      <c r="Z420" s="30">
        <v>0</v>
      </c>
      <c r="AA420" s="30">
        <v>0.35</v>
      </c>
      <c r="AB420" s="30">
        <v>0.5</v>
      </c>
      <c r="AC420" s="30">
        <v>0.15</v>
      </c>
      <c r="AD420" s="30">
        <v>0</v>
      </c>
      <c r="AE420" s="27">
        <v>1</v>
      </c>
      <c r="AF420" s="27">
        <v>3.44</v>
      </c>
      <c r="AG420" s="27">
        <v>2.44</v>
      </c>
      <c r="AH420" s="27">
        <v>2.7124999999999999</v>
      </c>
    </row>
    <row r="421" spans="1:34" x14ac:dyDescent="0.3">
      <c r="A421" s="2" t="s">
        <v>4</v>
      </c>
      <c r="B421" s="15" t="s">
        <v>713</v>
      </c>
      <c r="E421" s="2">
        <v>3.54</v>
      </c>
      <c r="F421" s="11" t="s">
        <v>551</v>
      </c>
      <c r="G421" t="s">
        <v>633</v>
      </c>
      <c r="I421">
        <v>2.6262500000000002</v>
      </c>
      <c r="J421">
        <v>5.96680968125</v>
      </c>
      <c r="L421" s="27">
        <v>4</v>
      </c>
      <c r="Q421" s="27">
        <v>7.8084429999999996</v>
      </c>
      <c r="R421" s="27">
        <v>7.8548809999999998</v>
      </c>
      <c r="S421" s="27">
        <v>15.19056011</v>
      </c>
      <c r="T421">
        <v>20</v>
      </c>
      <c r="U421" s="27">
        <v>924.74694800021894</v>
      </c>
      <c r="V421" s="27">
        <v>8.6510153045653584E-2</v>
      </c>
      <c r="W421" s="30">
        <v>1.75</v>
      </c>
      <c r="X421" s="30">
        <v>2.5</v>
      </c>
      <c r="Y421" s="30">
        <v>0.75</v>
      </c>
      <c r="Z421" s="30">
        <v>0</v>
      </c>
      <c r="AA421" s="30">
        <v>0.35</v>
      </c>
      <c r="AB421" s="30">
        <v>0.5</v>
      </c>
      <c r="AC421" s="30">
        <v>0.15</v>
      </c>
      <c r="AD421" s="30">
        <v>0</v>
      </c>
      <c r="AE421" s="27">
        <v>0.82</v>
      </c>
      <c r="AF421" s="27">
        <v>3.44</v>
      </c>
      <c r="AG421" s="27">
        <v>2.62</v>
      </c>
      <c r="AH421" s="27">
        <v>2.6262500000000002</v>
      </c>
    </row>
    <row r="422" spans="1:34" x14ac:dyDescent="0.3">
      <c r="A422" s="2" t="s">
        <v>64</v>
      </c>
      <c r="B422" s="15" t="s">
        <v>798</v>
      </c>
      <c r="E422" s="2">
        <v>3.5</v>
      </c>
      <c r="F422" s="11">
        <v>-1</v>
      </c>
      <c r="G422">
        <v>-1</v>
      </c>
      <c r="I422">
        <v>2.7124999999999999</v>
      </c>
      <c r="J422">
        <v>6.264025610615688</v>
      </c>
      <c r="L422" s="27">
        <v>0</v>
      </c>
      <c r="Q422" s="27">
        <v>0</v>
      </c>
      <c r="R422" s="27"/>
      <c r="S422" s="27"/>
      <c r="T422">
        <v>20</v>
      </c>
      <c r="U422" s="27">
        <v>0</v>
      </c>
      <c r="V422" s="27"/>
      <c r="W422" s="30">
        <v>1.75</v>
      </c>
      <c r="X422" s="30">
        <v>2.5</v>
      </c>
      <c r="Y422" s="30">
        <v>0.75</v>
      </c>
      <c r="Z422" s="30">
        <v>0</v>
      </c>
      <c r="AA422" s="30">
        <v>0.35</v>
      </c>
      <c r="AB422" s="30">
        <v>0.5</v>
      </c>
      <c r="AC422" s="30">
        <v>0.15</v>
      </c>
      <c r="AD422" s="30">
        <v>0</v>
      </c>
      <c r="AE422" s="27">
        <v>1</v>
      </c>
      <c r="AF422" s="27">
        <v>3.44</v>
      </c>
      <c r="AG422" s="27">
        <v>2.44</v>
      </c>
      <c r="AH422" s="27">
        <v>2.7124999999999999</v>
      </c>
    </row>
    <row r="423" spans="1:34" x14ac:dyDescent="0.3">
      <c r="A423" s="2" t="s">
        <v>351</v>
      </c>
      <c r="B423" s="20" t="s">
        <v>1047</v>
      </c>
      <c r="E423" s="2">
        <v>3.45</v>
      </c>
      <c r="F423" s="11">
        <v>-1</v>
      </c>
      <c r="G423">
        <v>-1</v>
      </c>
      <c r="I423">
        <v>2.6071428571428572</v>
      </c>
      <c r="J423">
        <v>6.4376988464407141</v>
      </c>
      <c r="L423" s="27">
        <v>0</v>
      </c>
      <c r="Q423" s="27">
        <v>0</v>
      </c>
      <c r="R423" s="27"/>
      <c r="S423" s="27"/>
      <c r="T423">
        <v>20</v>
      </c>
      <c r="U423" s="27">
        <v>0</v>
      </c>
      <c r="V423" s="27"/>
      <c r="W423" s="30">
        <v>1.6190476190476191</v>
      </c>
      <c r="X423" s="30">
        <v>2</v>
      </c>
      <c r="Y423" s="30">
        <v>0.5714285714285714</v>
      </c>
      <c r="Z423" s="30">
        <v>0</v>
      </c>
      <c r="AA423" s="30">
        <v>0.38636363636363641</v>
      </c>
      <c r="AB423" s="30">
        <v>0.47727272727272718</v>
      </c>
      <c r="AC423" s="30">
        <v>0.13636363636363641</v>
      </c>
      <c r="AD423" s="30">
        <v>0</v>
      </c>
      <c r="AE423" s="27">
        <v>1</v>
      </c>
      <c r="AF423" s="27">
        <v>3.44</v>
      </c>
      <c r="AG423" s="27">
        <v>2.44</v>
      </c>
      <c r="AH423" s="27">
        <v>2.6071428571428572</v>
      </c>
    </row>
    <row r="424" spans="1:34" x14ac:dyDescent="0.3">
      <c r="A424" s="2" t="s">
        <v>352</v>
      </c>
      <c r="B424" s="20" t="s">
        <v>1048</v>
      </c>
      <c r="E424" s="2">
        <v>3.5</v>
      </c>
      <c r="F424" s="11">
        <v>-1</v>
      </c>
      <c r="G424">
        <v>-1</v>
      </c>
      <c r="I424">
        <v>2.5708333333333329</v>
      </c>
      <c r="J424">
        <v>6.4919128825398751</v>
      </c>
      <c r="L424" s="27">
        <v>0</v>
      </c>
      <c r="Q424" s="27">
        <v>0</v>
      </c>
      <c r="R424" s="27"/>
      <c r="S424" s="27"/>
      <c r="T424">
        <v>20</v>
      </c>
      <c r="U424" s="27">
        <v>0</v>
      </c>
      <c r="V424" s="27"/>
      <c r="W424" s="30">
        <v>1.583333333333333</v>
      </c>
      <c r="X424" s="30">
        <v>1.833333333333333</v>
      </c>
      <c r="Y424" s="30">
        <v>0.5</v>
      </c>
      <c r="Z424" s="30">
        <v>0</v>
      </c>
      <c r="AA424" s="30">
        <v>0.40425531914893609</v>
      </c>
      <c r="AB424" s="30">
        <v>0.46808510638297868</v>
      </c>
      <c r="AC424" s="30">
        <v>0.1276595744680851</v>
      </c>
      <c r="AD424" s="30">
        <v>0</v>
      </c>
      <c r="AE424" s="27">
        <v>1</v>
      </c>
      <c r="AF424" s="27">
        <v>3.44</v>
      </c>
      <c r="AG424" s="27">
        <v>2.44</v>
      </c>
      <c r="AH424" s="27">
        <v>2.5708333333333329</v>
      </c>
    </row>
    <row r="425" spans="1:34" x14ac:dyDescent="0.3">
      <c r="A425" s="2" t="s">
        <v>353</v>
      </c>
      <c r="B425" s="20" t="s">
        <v>1049</v>
      </c>
      <c r="E425" s="2">
        <v>3.53</v>
      </c>
      <c r="F425" s="11">
        <v>-1</v>
      </c>
      <c r="G425">
        <v>-1</v>
      </c>
      <c r="I425">
        <v>2.5425925925925932</v>
      </c>
      <c r="J425">
        <v>6.5340793550614444</v>
      </c>
      <c r="L425" s="27">
        <v>0</v>
      </c>
      <c r="Q425" s="27">
        <v>0</v>
      </c>
      <c r="R425" s="27"/>
      <c r="S425" s="27"/>
      <c r="T425">
        <v>20</v>
      </c>
      <c r="U425" s="27">
        <v>0</v>
      </c>
      <c r="V425" s="27"/>
      <c r="W425" s="30">
        <v>1.555555555555556</v>
      </c>
      <c r="X425" s="30">
        <v>1.7037037037037039</v>
      </c>
      <c r="Y425" s="30">
        <v>0.44444444444444442</v>
      </c>
      <c r="Z425" s="30">
        <v>0</v>
      </c>
      <c r="AA425" s="30">
        <v>0.42</v>
      </c>
      <c r="AB425" s="30">
        <v>0.46</v>
      </c>
      <c r="AC425" s="30">
        <v>0.12</v>
      </c>
      <c r="AD425" s="30">
        <v>0</v>
      </c>
      <c r="AE425" s="27">
        <v>1</v>
      </c>
      <c r="AF425" s="27">
        <v>3.44</v>
      </c>
      <c r="AG425" s="27">
        <v>2.44</v>
      </c>
      <c r="AH425" s="27">
        <v>2.5425925925925932</v>
      </c>
    </row>
    <row r="426" spans="1:34" x14ac:dyDescent="0.3">
      <c r="A426" s="2" t="s">
        <v>354</v>
      </c>
      <c r="B426" s="20" t="s">
        <v>1050</v>
      </c>
      <c r="E426" s="2">
        <v>3.5</v>
      </c>
      <c r="F426" s="11">
        <v>-1</v>
      </c>
      <c r="G426">
        <v>-1</v>
      </c>
      <c r="I426">
        <v>2.52</v>
      </c>
      <c r="J426">
        <v>6.5678125330786994</v>
      </c>
      <c r="L426" s="27">
        <v>0</v>
      </c>
      <c r="Q426" s="27">
        <v>0</v>
      </c>
      <c r="R426" s="27"/>
      <c r="S426" s="27"/>
      <c r="T426">
        <v>20</v>
      </c>
      <c r="U426" s="27">
        <v>0</v>
      </c>
      <c r="V426" s="27"/>
      <c r="W426" s="30">
        <v>1.533333333333333</v>
      </c>
      <c r="X426" s="30">
        <v>1.6</v>
      </c>
      <c r="Y426" s="30">
        <v>0.4</v>
      </c>
      <c r="Z426" s="30">
        <v>0</v>
      </c>
      <c r="AA426" s="30">
        <v>0.43396226415094352</v>
      </c>
      <c r="AB426" s="30">
        <v>0.45283018867924529</v>
      </c>
      <c r="AC426" s="30">
        <v>0.1132075471698113</v>
      </c>
      <c r="AD426" s="30">
        <v>0</v>
      </c>
      <c r="AE426" s="27">
        <v>1</v>
      </c>
      <c r="AF426" s="27">
        <v>3.44</v>
      </c>
      <c r="AG426" s="27">
        <v>2.44</v>
      </c>
      <c r="AH426" s="27">
        <v>2.52</v>
      </c>
    </row>
    <row r="427" spans="1:34" x14ac:dyDescent="0.3">
      <c r="A427" s="2" t="s">
        <v>355</v>
      </c>
      <c r="B427" s="20" t="s">
        <v>1051</v>
      </c>
      <c r="E427" s="2">
        <v>3.47</v>
      </c>
      <c r="F427" s="11">
        <v>-1</v>
      </c>
      <c r="G427">
        <v>-1</v>
      </c>
      <c r="I427">
        <v>2.4861111111111112</v>
      </c>
      <c r="J427">
        <v>6.6184123001045831</v>
      </c>
      <c r="L427" s="27">
        <v>0</v>
      </c>
      <c r="Q427" s="27">
        <v>0</v>
      </c>
      <c r="R427" s="27"/>
      <c r="S427" s="27"/>
      <c r="T427">
        <v>20</v>
      </c>
      <c r="U427" s="27">
        <v>0</v>
      </c>
      <c r="V427" s="27"/>
      <c r="W427" s="30">
        <v>1.5</v>
      </c>
      <c r="X427" s="30">
        <v>1.444444444444444</v>
      </c>
      <c r="Y427" s="30">
        <v>0.33333333333333331</v>
      </c>
      <c r="Z427" s="30">
        <v>0</v>
      </c>
      <c r="AA427" s="30">
        <v>0.4576271186440678</v>
      </c>
      <c r="AB427" s="30">
        <v>0.44067796610169491</v>
      </c>
      <c r="AC427" s="30">
        <v>0.10169491525423729</v>
      </c>
      <c r="AD427" s="30">
        <v>0</v>
      </c>
      <c r="AE427" s="27">
        <v>1</v>
      </c>
      <c r="AF427" s="27">
        <v>3.44</v>
      </c>
      <c r="AG427" s="27">
        <v>2.44</v>
      </c>
      <c r="AH427" s="27">
        <v>2.4861111111111112</v>
      </c>
    </row>
    <row r="428" spans="1:34" x14ac:dyDescent="0.3">
      <c r="A428" s="2" t="s">
        <v>356</v>
      </c>
      <c r="B428" s="20" t="s">
        <v>1052</v>
      </c>
      <c r="E428" s="2">
        <v>3.51</v>
      </c>
      <c r="F428" s="11">
        <v>-1</v>
      </c>
      <c r="G428">
        <v>-1</v>
      </c>
      <c r="I428">
        <v>2.461904761904762</v>
      </c>
      <c r="J428">
        <v>6.6545549908373571</v>
      </c>
      <c r="L428" s="27">
        <v>0</v>
      </c>
      <c r="Q428" s="27">
        <v>0</v>
      </c>
      <c r="R428" s="27"/>
      <c r="S428" s="27"/>
      <c r="T428">
        <v>20</v>
      </c>
      <c r="U428" s="27">
        <v>0</v>
      </c>
      <c r="V428" s="27"/>
      <c r="W428" s="30">
        <v>1.4761904761904761</v>
      </c>
      <c r="X428" s="30">
        <v>1.333333333333333</v>
      </c>
      <c r="Y428" s="30">
        <v>0.2857142857142857</v>
      </c>
      <c r="Z428" s="30">
        <v>0</v>
      </c>
      <c r="AA428" s="30">
        <v>0.47692307692307689</v>
      </c>
      <c r="AB428" s="30">
        <v>0.43076923076923068</v>
      </c>
      <c r="AC428" s="30">
        <v>9.2307692307692299E-2</v>
      </c>
      <c r="AD428" s="30">
        <v>0</v>
      </c>
      <c r="AE428" s="27">
        <v>1</v>
      </c>
      <c r="AF428" s="27">
        <v>3.44</v>
      </c>
      <c r="AG428" s="27">
        <v>2.44</v>
      </c>
      <c r="AH428" s="27">
        <v>2.461904761904762</v>
      </c>
    </row>
    <row r="429" spans="1:34" x14ac:dyDescent="0.3">
      <c r="A429" s="2" t="s">
        <v>182</v>
      </c>
      <c r="B429" s="15" t="s">
        <v>821</v>
      </c>
      <c r="E429" s="2">
        <v>3.6</v>
      </c>
      <c r="F429" s="11">
        <v>-1</v>
      </c>
      <c r="G429">
        <v>-1</v>
      </c>
      <c r="I429">
        <v>2.521176470588236</v>
      </c>
      <c r="J429">
        <v>5.6793405594117647</v>
      </c>
      <c r="L429" s="27">
        <v>0</v>
      </c>
      <c r="Q429" s="27">
        <v>0</v>
      </c>
      <c r="R429" s="27"/>
      <c r="S429" s="27"/>
      <c r="T429">
        <v>20</v>
      </c>
      <c r="U429" s="27">
        <v>0</v>
      </c>
      <c r="V429" s="27"/>
      <c r="W429" s="30">
        <v>1.882352941176471</v>
      </c>
      <c r="X429" s="30">
        <v>2.3529411764705879</v>
      </c>
      <c r="Y429" s="30">
        <v>0.47058823529411759</v>
      </c>
      <c r="Z429" s="30">
        <v>0</v>
      </c>
      <c r="AA429" s="30">
        <v>0.4</v>
      </c>
      <c r="AB429" s="30">
        <v>0.5</v>
      </c>
      <c r="AC429" s="30">
        <v>9.9999999999999992E-2</v>
      </c>
      <c r="AD429" s="30">
        <v>0</v>
      </c>
      <c r="AE429" s="27">
        <v>0.82</v>
      </c>
      <c r="AF429" s="27">
        <v>3.44</v>
      </c>
      <c r="AG429" s="27">
        <v>2.62</v>
      </c>
      <c r="AH429" s="27">
        <v>2.5211764705882351</v>
      </c>
    </row>
    <row r="430" spans="1:34" x14ac:dyDescent="0.3">
      <c r="A430" s="2" t="s">
        <v>980</v>
      </c>
      <c r="B430" s="19" t="s">
        <v>982</v>
      </c>
      <c r="E430" s="2">
        <v>3.65</v>
      </c>
      <c r="F430" s="11">
        <v>-1</v>
      </c>
      <c r="G430">
        <v>-1</v>
      </c>
      <c r="I430">
        <v>2.6023529411764712</v>
      </c>
      <c r="J430">
        <v>5.9643402149912346</v>
      </c>
      <c r="L430" s="27">
        <v>0</v>
      </c>
      <c r="Q430" s="27">
        <v>0</v>
      </c>
      <c r="R430" s="27"/>
      <c r="S430" s="27"/>
      <c r="T430">
        <v>20</v>
      </c>
      <c r="U430" s="27">
        <v>0</v>
      </c>
      <c r="V430" s="27"/>
      <c r="W430" s="30">
        <v>1.882352941176471</v>
      </c>
      <c r="X430" s="30">
        <v>2.3529411764705879</v>
      </c>
      <c r="Y430" s="30">
        <v>0.47058823529411759</v>
      </c>
      <c r="Z430" s="30">
        <v>0</v>
      </c>
      <c r="AA430" s="30">
        <v>0.4</v>
      </c>
      <c r="AB430" s="30">
        <v>0.5</v>
      </c>
      <c r="AC430" s="30">
        <v>9.9999999999999992E-2</v>
      </c>
      <c r="AD430" s="30">
        <v>0</v>
      </c>
      <c r="AE430" s="27">
        <v>0.82</v>
      </c>
      <c r="AF430" s="27">
        <v>3.44</v>
      </c>
      <c r="AG430" s="27">
        <v>2.62</v>
      </c>
      <c r="AH430" s="27">
        <v>2.6023529411764699</v>
      </c>
    </row>
    <row r="431" spans="1:34" x14ac:dyDescent="0.3">
      <c r="A431" s="2" t="s">
        <v>981</v>
      </c>
      <c r="B431" s="19" t="s">
        <v>983</v>
      </c>
      <c r="E431" s="2">
        <v>3.58</v>
      </c>
      <c r="F431" s="11">
        <v>-1</v>
      </c>
      <c r="G431">
        <v>-1</v>
      </c>
      <c r="I431">
        <v>2.6429411764705879</v>
      </c>
      <c r="J431">
        <v>6.1068400427809717</v>
      </c>
      <c r="L431" s="27">
        <v>0</v>
      </c>
      <c r="Q431" s="27">
        <v>0</v>
      </c>
      <c r="R431" s="27"/>
      <c r="S431" s="27"/>
      <c r="T431">
        <v>20</v>
      </c>
      <c r="U431" s="27">
        <v>0</v>
      </c>
      <c r="V431" s="27"/>
      <c r="W431" s="30">
        <v>1.882352941176471</v>
      </c>
      <c r="X431" s="30">
        <v>2.3529411764705879</v>
      </c>
      <c r="Y431" s="30">
        <v>0.47058823529411759</v>
      </c>
      <c r="Z431" s="30">
        <v>0</v>
      </c>
      <c r="AA431" s="30">
        <v>0.4</v>
      </c>
      <c r="AB431" s="30">
        <v>0.5</v>
      </c>
      <c r="AC431" s="30">
        <v>9.9999999999999992E-2</v>
      </c>
      <c r="AD431" s="30">
        <v>0</v>
      </c>
      <c r="AE431" s="27">
        <v>0.82</v>
      </c>
      <c r="AF431" s="27">
        <v>3.44</v>
      </c>
      <c r="AG431" s="27">
        <v>2.62</v>
      </c>
      <c r="AH431" s="27">
        <v>2.6429411764705879</v>
      </c>
    </row>
    <row r="432" spans="1:34" x14ac:dyDescent="0.3">
      <c r="A432" s="2" t="s">
        <v>358</v>
      </c>
      <c r="B432" s="15" t="s">
        <v>862</v>
      </c>
      <c r="E432" s="2">
        <v>3.55</v>
      </c>
      <c r="F432" s="11">
        <v>-1</v>
      </c>
      <c r="G432">
        <v>-1</v>
      </c>
      <c r="I432">
        <v>2.6835294117647059</v>
      </c>
      <c r="J432">
        <v>6.2493398705707062</v>
      </c>
      <c r="L432" s="27">
        <v>0</v>
      </c>
      <c r="Q432" s="27">
        <v>0</v>
      </c>
      <c r="R432" s="27"/>
      <c r="S432" s="27"/>
      <c r="T432">
        <v>20</v>
      </c>
      <c r="U432" s="27">
        <v>0</v>
      </c>
      <c r="V432" s="27"/>
      <c r="W432" s="30">
        <v>1.882352941176471</v>
      </c>
      <c r="X432" s="30">
        <v>2.3529411764705879</v>
      </c>
      <c r="Y432" s="30">
        <v>0.47058823529411759</v>
      </c>
      <c r="Z432" s="30">
        <v>0</v>
      </c>
      <c r="AA432" s="30">
        <v>0.4</v>
      </c>
      <c r="AB432" s="30">
        <v>0.5</v>
      </c>
      <c r="AC432" s="30">
        <v>9.9999999999999992E-2</v>
      </c>
      <c r="AD432" s="30">
        <v>0</v>
      </c>
      <c r="AE432" s="27">
        <v>1.1000000000000001</v>
      </c>
      <c r="AF432" s="27">
        <v>3.44</v>
      </c>
      <c r="AG432" s="27">
        <v>2.34</v>
      </c>
      <c r="AH432" s="27">
        <v>2.6835294117647059</v>
      </c>
    </row>
    <row r="433" spans="1:34" x14ac:dyDescent="0.3">
      <c r="A433" s="2" t="s">
        <v>144</v>
      </c>
      <c r="B433" s="15" t="s">
        <v>791</v>
      </c>
      <c r="E433" s="2">
        <v>4.3600000000000003</v>
      </c>
      <c r="F433" s="11">
        <v>-1</v>
      </c>
      <c r="G433">
        <v>-1</v>
      </c>
      <c r="I433">
        <v>2.7654545454545461</v>
      </c>
      <c r="J433">
        <v>6.4215922727137267</v>
      </c>
      <c r="L433" s="27">
        <v>0</v>
      </c>
      <c r="Q433" s="27">
        <v>0</v>
      </c>
      <c r="R433"/>
      <c r="S433"/>
      <c r="T433">
        <v>14</v>
      </c>
      <c r="U433" s="27">
        <v>0</v>
      </c>
      <c r="V433"/>
      <c r="W433" s="30">
        <v>1.9090909090909089</v>
      </c>
      <c r="X433" s="30">
        <v>2.545454545454545</v>
      </c>
      <c r="Y433" s="30">
        <v>0.54545454545454541</v>
      </c>
      <c r="Z433" s="30">
        <v>2.9090909090909092</v>
      </c>
      <c r="AA433" s="30">
        <v>0.2413793103448276</v>
      </c>
      <c r="AB433" s="30">
        <v>0.32183908045977011</v>
      </c>
      <c r="AC433" s="30">
        <v>6.8965517241379309E-2</v>
      </c>
      <c r="AD433" s="30">
        <v>0.36781609195402298</v>
      </c>
      <c r="AE433" s="27">
        <v>1.1399999999999999</v>
      </c>
      <c r="AF433" s="27">
        <v>3.44</v>
      </c>
      <c r="AG433" s="27">
        <v>2.2999999999999998</v>
      </c>
      <c r="AH433" s="27">
        <v>2.7654545454545452</v>
      </c>
    </row>
    <row r="434" spans="1:34" x14ac:dyDescent="0.3">
      <c r="A434" s="2" t="s">
        <v>360</v>
      </c>
      <c r="B434" s="15" t="s">
        <v>863</v>
      </c>
      <c r="E434" s="2">
        <v>4.49</v>
      </c>
      <c r="F434" s="11">
        <v>-1</v>
      </c>
      <c r="G434">
        <v>-1</v>
      </c>
      <c r="I434">
        <v>2.6545454545454539</v>
      </c>
      <c r="J434">
        <v>6.0423528007272722</v>
      </c>
      <c r="L434" s="27">
        <v>0</v>
      </c>
      <c r="Q434" s="27">
        <v>0</v>
      </c>
      <c r="R434"/>
      <c r="S434"/>
      <c r="T434">
        <v>14</v>
      </c>
      <c r="U434" s="27">
        <v>0</v>
      </c>
      <c r="V434"/>
      <c r="W434" s="30">
        <v>1.9090909090909089</v>
      </c>
      <c r="X434" s="30">
        <v>2.545454545454545</v>
      </c>
      <c r="Y434" s="30">
        <v>0.54545454545454541</v>
      </c>
      <c r="Z434" s="30">
        <v>2.9090909090909092</v>
      </c>
      <c r="AA434" s="30">
        <v>0.2413793103448276</v>
      </c>
      <c r="AB434" s="30">
        <v>0.32183908045977011</v>
      </c>
      <c r="AC434" s="30">
        <v>6.8965517241379309E-2</v>
      </c>
      <c r="AD434" s="30">
        <v>0.36781609195402298</v>
      </c>
      <c r="AE434" s="27">
        <v>0.98</v>
      </c>
      <c r="AF434" s="27">
        <v>3.44</v>
      </c>
      <c r="AG434" s="27">
        <v>2.46</v>
      </c>
      <c r="AH434" s="27">
        <v>2.6545454545454539</v>
      </c>
    </row>
    <row r="435" spans="1:34" x14ac:dyDescent="0.3">
      <c r="A435" s="2" t="s">
        <v>145</v>
      </c>
      <c r="B435" s="15" t="s">
        <v>792</v>
      </c>
      <c r="E435" s="2">
        <v>4.38</v>
      </c>
      <c r="F435" s="11">
        <v>-1</v>
      </c>
      <c r="G435">
        <v>-1</v>
      </c>
      <c r="I435">
        <v>2.649999999999999</v>
      </c>
      <c r="J435">
        <v>6.0276818459090906</v>
      </c>
      <c r="L435" s="27">
        <v>0</v>
      </c>
      <c r="Q435" s="27">
        <v>0</v>
      </c>
      <c r="R435"/>
      <c r="S435"/>
      <c r="T435">
        <v>14</v>
      </c>
      <c r="U435" s="27">
        <v>0</v>
      </c>
      <c r="V435"/>
      <c r="W435" s="30">
        <v>1.9090909090909089</v>
      </c>
      <c r="X435" s="30">
        <v>2.545454545454545</v>
      </c>
      <c r="Y435" s="30">
        <v>0.54545454545454541</v>
      </c>
      <c r="Z435" s="30">
        <v>2.9090909090909092</v>
      </c>
      <c r="AA435" s="30">
        <v>0.2413793103448276</v>
      </c>
      <c r="AB435" s="30">
        <v>0.32183908045977011</v>
      </c>
      <c r="AC435" s="30">
        <v>6.8965517241379309E-2</v>
      </c>
      <c r="AD435" s="30">
        <v>0.36781609195402298</v>
      </c>
      <c r="AE435" s="27">
        <v>0.93</v>
      </c>
      <c r="AF435" s="27">
        <v>3.44</v>
      </c>
      <c r="AG435" s="27">
        <v>2.5099999999999998</v>
      </c>
      <c r="AH435" s="27">
        <v>2.65</v>
      </c>
    </row>
    <row r="436" spans="1:34" x14ac:dyDescent="0.3">
      <c r="A436" s="2" t="s">
        <v>361</v>
      </c>
      <c r="B436" s="15" t="s">
        <v>864</v>
      </c>
      <c r="E436" s="2">
        <v>4.38</v>
      </c>
      <c r="F436" s="11">
        <v>-1</v>
      </c>
      <c r="G436">
        <v>-1</v>
      </c>
      <c r="I436">
        <v>2.64</v>
      </c>
      <c r="J436">
        <v>5.9892781936363626</v>
      </c>
      <c r="L436" s="27">
        <v>0</v>
      </c>
      <c r="Q436" s="27">
        <v>0</v>
      </c>
      <c r="R436"/>
      <c r="S436"/>
      <c r="T436">
        <v>14</v>
      </c>
      <c r="U436" s="27">
        <v>0</v>
      </c>
      <c r="V436"/>
      <c r="W436" s="30">
        <v>1.9090909090909089</v>
      </c>
      <c r="X436" s="30">
        <v>2.545454545454545</v>
      </c>
      <c r="Y436" s="30">
        <v>0.54545454545454541</v>
      </c>
      <c r="Z436" s="30">
        <v>2.9090909090909092</v>
      </c>
      <c r="AA436" s="30">
        <v>0.2413793103448276</v>
      </c>
      <c r="AB436" s="30">
        <v>0.32183908045977011</v>
      </c>
      <c r="AC436" s="30">
        <v>6.8965517241379309E-2</v>
      </c>
      <c r="AD436" s="30">
        <v>0.36781609195402298</v>
      </c>
      <c r="AE436" s="27">
        <v>0.82</v>
      </c>
      <c r="AF436" s="27">
        <v>3.44</v>
      </c>
      <c r="AG436" s="27">
        <v>2.62</v>
      </c>
      <c r="AH436" s="27">
        <v>2.64</v>
      </c>
    </row>
    <row r="437" spans="1:34" x14ac:dyDescent="0.3">
      <c r="A437" s="2" t="s">
        <v>12</v>
      </c>
      <c r="B437" s="15" t="s">
        <v>721</v>
      </c>
      <c r="E437" s="2">
        <v>4.54</v>
      </c>
      <c r="F437" s="11">
        <v>-1</v>
      </c>
      <c r="G437">
        <v>-1</v>
      </c>
      <c r="I437">
        <v>2.64</v>
      </c>
      <c r="J437">
        <v>5.9811382595454541</v>
      </c>
      <c r="L437" s="27">
        <v>0</v>
      </c>
      <c r="Q437" s="27">
        <v>0</v>
      </c>
      <c r="R437"/>
      <c r="S437"/>
      <c r="T437">
        <v>14</v>
      </c>
      <c r="U437" s="27">
        <v>0</v>
      </c>
      <c r="V437"/>
      <c r="W437" s="30">
        <v>1.9090909090909089</v>
      </c>
      <c r="X437" s="30">
        <v>2.545454545454545</v>
      </c>
      <c r="Y437" s="30">
        <v>0.54545454545454541</v>
      </c>
      <c r="Z437" s="30">
        <v>2.9090909090909092</v>
      </c>
      <c r="AA437" s="30">
        <v>0.2413793103448276</v>
      </c>
      <c r="AB437" s="30">
        <v>0.32183908045977011</v>
      </c>
      <c r="AC437" s="30">
        <v>6.8965517241379309E-2</v>
      </c>
      <c r="AD437" s="30">
        <v>0.36781609195402298</v>
      </c>
      <c r="AE437" s="27">
        <v>0.82</v>
      </c>
      <c r="AF437" s="27">
        <v>3.44</v>
      </c>
      <c r="AG437" s="27">
        <v>2.62</v>
      </c>
      <c r="AH437" s="27">
        <v>2.64</v>
      </c>
    </row>
    <row r="438" spans="1:34" x14ac:dyDescent="0.3">
      <c r="A438" s="2" t="s">
        <v>146</v>
      </c>
      <c r="B438" s="15" t="s">
        <v>793</v>
      </c>
      <c r="E438" s="2">
        <v>4.4000000000000004</v>
      </c>
      <c r="F438" s="11">
        <v>-1</v>
      </c>
      <c r="G438">
        <v>-1</v>
      </c>
      <c r="I438">
        <v>2.6372727272727272</v>
      </c>
      <c r="J438">
        <v>5.967615153519545</v>
      </c>
      <c r="L438" s="27">
        <v>0</v>
      </c>
      <c r="Q438" s="27">
        <v>0</v>
      </c>
      <c r="R438"/>
      <c r="S438"/>
      <c r="T438">
        <v>14</v>
      </c>
      <c r="U438" s="27">
        <v>0</v>
      </c>
      <c r="V438"/>
      <c r="W438" s="30">
        <v>1.9090909090909089</v>
      </c>
      <c r="X438" s="30">
        <v>2.545454545454545</v>
      </c>
      <c r="Y438" s="30">
        <v>0.54545454545454541</v>
      </c>
      <c r="Z438" s="30">
        <v>2.9090909090909092</v>
      </c>
      <c r="AA438" s="30">
        <v>0.2413793103448276</v>
      </c>
      <c r="AB438" s="30">
        <v>0.32183908045977011</v>
      </c>
      <c r="AC438" s="30">
        <v>6.8965517241379309E-2</v>
      </c>
      <c r="AD438" s="30">
        <v>0.36781609195402298</v>
      </c>
      <c r="AE438" s="27">
        <v>0.79</v>
      </c>
      <c r="AF438" s="27">
        <v>3.44</v>
      </c>
      <c r="AG438" s="27">
        <v>2.65</v>
      </c>
      <c r="AH438" s="27">
        <v>2.6372727272727272</v>
      </c>
    </row>
    <row r="439" spans="1:34" x14ac:dyDescent="0.3">
      <c r="A439" s="2" t="s">
        <v>64</v>
      </c>
      <c r="B439" s="15" t="s">
        <v>798</v>
      </c>
      <c r="E439" s="2">
        <v>3.5</v>
      </c>
      <c r="F439" s="11">
        <v>-1</v>
      </c>
      <c r="G439">
        <v>-1</v>
      </c>
      <c r="I439">
        <v>2.7124999999999999</v>
      </c>
      <c r="J439">
        <v>6.264025610615688</v>
      </c>
      <c r="L439" s="27">
        <v>0</v>
      </c>
      <c r="Q439" s="27">
        <v>0</v>
      </c>
      <c r="R439"/>
      <c r="S439"/>
      <c r="T439">
        <v>20</v>
      </c>
      <c r="U439" s="27">
        <v>0</v>
      </c>
      <c r="V439"/>
      <c r="W439" s="30">
        <v>1.75</v>
      </c>
      <c r="X439" s="30">
        <v>2.5</v>
      </c>
      <c r="Y439" s="30">
        <v>0.75</v>
      </c>
      <c r="Z439" s="30">
        <v>0</v>
      </c>
      <c r="AA439" s="30">
        <v>0.35</v>
      </c>
      <c r="AB439" s="30">
        <v>0.5</v>
      </c>
      <c r="AC439" s="30">
        <v>0.15</v>
      </c>
      <c r="AD439" s="30">
        <v>0</v>
      </c>
      <c r="AE439" s="27">
        <v>1</v>
      </c>
      <c r="AF439" s="27">
        <v>3.44</v>
      </c>
      <c r="AG439" s="27">
        <v>2.44</v>
      </c>
      <c r="AH439" s="27">
        <v>2.7124999999999999</v>
      </c>
    </row>
    <row r="440" spans="1:34" x14ac:dyDescent="0.3">
      <c r="A440" s="2" t="s">
        <v>371</v>
      </c>
      <c r="B440" s="20" t="s">
        <v>1053</v>
      </c>
      <c r="E440" s="2">
        <v>3.62</v>
      </c>
      <c r="F440" s="11">
        <v>-1</v>
      </c>
      <c r="G440">
        <v>-1</v>
      </c>
      <c r="I440">
        <v>2.5262500000000001</v>
      </c>
      <c r="J440">
        <v>6.6075924153816246</v>
      </c>
      <c r="L440" s="27">
        <v>0</v>
      </c>
      <c r="Q440" s="27">
        <v>0</v>
      </c>
      <c r="R440"/>
      <c r="S440"/>
      <c r="T440">
        <v>20</v>
      </c>
      <c r="U440" s="27">
        <v>0</v>
      </c>
      <c r="V440"/>
      <c r="W440" s="30">
        <v>1.53125</v>
      </c>
      <c r="X440" s="30">
        <v>1.59375</v>
      </c>
      <c r="Y440" s="30">
        <v>0.375</v>
      </c>
      <c r="Z440" s="30">
        <v>0</v>
      </c>
      <c r="AA440" s="30">
        <v>0.4375</v>
      </c>
      <c r="AB440" s="30">
        <v>0.45535714285714279</v>
      </c>
      <c r="AC440" s="30">
        <v>0.1071428571428571</v>
      </c>
      <c r="AD440" s="30">
        <v>0</v>
      </c>
      <c r="AE440" s="27">
        <v>1</v>
      </c>
      <c r="AF440" s="27">
        <v>3.44</v>
      </c>
      <c r="AG440" s="27">
        <v>2.44</v>
      </c>
      <c r="AH440" s="27">
        <v>2.5262500000000001</v>
      </c>
    </row>
    <row r="441" spans="1:34" x14ac:dyDescent="0.3">
      <c r="A441" s="2" t="s">
        <v>352</v>
      </c>
      <c r="B441" s="20" t="s">
        <v>1054</v>
      </c>
      <c r="E441" s="2">
        <v>3.5</v>
      </c>
      <c r="F441" s="11">
        <v>-1</v>
      </c>
      <c r="G441">
        <v>-1</v>
      </c>
      <c r="I441">
        <v>2.6055999999999999</v>
      </c>
      <c r="J441">
        <v>6.5338195732382802</v>
      </c>
      <c r="L441" s="27">
        <v>0</v>
      </c>
      <c r="Q441" s="27">
        <v>0</v>
      </c>
      <c r="R441"/>
      <c r="S441"/>
      <c r="T441">
        <v>22</v>
      </c>
      <c r="U441" s="27">
        <v>0</v>
      </c>
      <c r="V441"/>
      <c r="W441" s="30">
        <v>1.6</v>
      </c>
      <c r="X441" s="30">
        <v>1.92</v>
      </c>
      <c r="Y441" s="30">
        <v>0.48</v>
      </c>
      <c r="Z441" s="30">
        <v>0</v>
      </c>
      <c r="AA441" s="30">
        <v>0.4</v>
      </c>
      <c r="AB441" s="30">
        <v>0.48</v>
      </c>
      <c r="AC441" s="30">
        <v>0.12</v>
      </c>
      <c r="AD441" s="30">
        <v>0</v>
      </c>
      <c r="AE441" s="27">
        <v>1</v>
      </c>
      <c r="AF441" s="27">
        <v>3.44</v>
      </c>
      <c r="AG441" s="27">
        <v>2.44</v>
      </c>
      <c r="AH441" s="27">
        <v>2.6055999999999999</v>
      </c>
    </row>
    <row r="442" spans="1:34" x14ac:dyDescent="0.3">
      <c r="A442" s="2" t="s">
        <v>363</v>
      </c>
      <c r="B442" s="15" t="s">
        <v>865</v>
      </c>
      <c r="E442" s="2">
        <v>3.44</v>
      </c>
      <c r="F442" s="11">
        <v>-1</v>
      </c>
      <c r="G442">
        <v>-1</v>
      </c>
      <c r="I442">
        <v>2.7137500000000001</v>
      </c>
      <c r="J442">
        <v>6.1913913437406878</v>
      </c>
      <c r="L442" s="27">
        <v>0</v>
      </c>
      <c r="Q442" s="27">
        <v>0</v>
      </c>
      <c r="R442"/>
      <c r="S442"/>
      <c r="T442">
        <v>20</v>
      </c>
      <c r="U442" s="27">
        <v>0</v>
      </c>
      <c r="V442"/>
      <c r="W442" s="30">
        <v>1.9375</v>
      </c>
      <c r="X442" s="30">
        <v>2.5</v>
      </c>
      <c r="Y442" s="30">
        <v>0.5</v>
      </c>
      <c r="Z442" s="30">
        <v>0</v>
      </c>
      <c r="AA442" s="30">
        <v>0.39240506329113922</v>
      </c>
      <c r="AB442" s="30">
        <v>0.50632911392405067</v>
      </c>
      <c r="AC442" s="30">
        <v>0.1012658227848101</v>
      </c>
      <c r="AD442" s="30">
        <v>0</v>
      </c>
      <c r="AE442" s="27">
        <v>1.1000000000000001</v>
      </c>
      <c r="AF442" s="27">
        <v>3.44</v>
      </c>
      <c r="AG442" s="27">
        <v>2.34</v>
      </c>
      <c r="AH442" s="27">
        <v>2.7137500000000001</v>
      </c>
    </row>
    <row r="443" spans="1:34" x14ac:dyDescent="0.3">
      <c r="A443" s="2" t="s">
        <v>364</v>
      </c>
      <c r="B443" s="20" t="s">
        <v>1055</v>
      </c>
      <c r="E443" s="2">
        <v>3.39</v>
      </c>
      <c r="F443" s="11">
        <v>-1</v>
      </c>
      <c r="G443">
        <v>-1</v>
      </c>
      <c r="I443">
        <v>2.5753846153846149</v>
      </c>
      <c r="J443">
        <v>6.5020131619541548</v>
      </c>
      <c r="L443" s="27">
        <v>0</v>
      </c>
      <c r="Q443" s="27">
        <v>0</v>
      </c>
      <c r="R443"/>
      <c r="S443"/>
      <c r="T443">
        <v>20</v>
      </c>
      <c r="U443" s="27">
        <v>0</v>
      </c>
      <c r="V443"/>
      <c r="W443" s="30">
        <v>1.6923076923076921</v>
      </c>
      <c r="X443" s="30">
        <v>1.8076923076923079</v>
      </c>
      <c r="Y443" s="30">
        <v>0.30769230769230771</v>
      </c>
      <c r="Z443" s="30">
        <v>0</v>
      </c>
      <c r="AA443" s="30">
        <v>0.44444444444444448</v>
      </c>
      <c r="AB443" s="30">
        <v>0.47474747474747481</v>
      </c>
      <c r="AC443" s="30">
        <v>8.0808080808080815E-2</v>
      </c>
      <c r="AD443" s="30">
        <v>0</v>
      </c>
      <c r="AE443" s="27">
        <v>1.1000000000000001</v>
      </c>
      <c r="AF443" s="27">
        <v>3.44</v>
      </c>
      <c r="AG443" s="27">
        <v>2.34</v>
      </c>
      <c r="AH443" s="27">
        <v>2.5753846153846158</v>
      </c>
    </row>
    <row r="444" spans="1:34" x14ac:dyDescent="0.3">
      <c r="A444" s="2" t="s">
        <v>365</v>
      </c>
      <c r="B444" s="20" t="s">
        <v>1056</v>
      </c>
      <c r="E444" s="2">
        <v>3.41</v>
      </c>
      <c r="F444" s="11">
        <v>-1</v>
      </c>
      <c r="G444">
        <v>-1</v>
      </c>
      <c r="I444">
        <v>2.6063999999999998</v>
      </c>
      <c r="J444">
        <v>6.4873336424382799</v>
      </c>
      <c r="L444" s="27">
        <v>0</v>
      </c>
      <c r="Q444" s="27">
        <v>0</v>
      </c>
      <c r="R444"/>
      <c r="S444"/>
      <c r="T444">
        <v>22</v>
      </c>
      <c r="U444" s="27">
        <v>0</v>
      </c>
      <c r="V444"/>
      <c r="W444" s="30">
        <v>1.72</v>
      </c>
      <c r="X444" s="30">
        <v>1.92</v>
      </c>
      <c r="Y444" s="30">
        <v>0.32</v>
      </c>
      <c r="Z444" s="30">
        <v>0</v>
      </c>
      <c r="AA444" s="30">
        <v>0.43434343434343442</v>
      </c>
      <c r="AB444" s="30">
        <v>0.48484848484848492</v>
      </c>
      <c r="AC444" s="30">
        <v>8.0808080808080815E-2</v>
      </c>
      <c r="AD444" s="30">
        <v>0</v>
      </c>
      <c r="AE444" s="27">
        <v>1.1000000000000001</v>
      </c>
      <c r="AF444" s="27">
        <v>3.44</v>
      </c>
      <c r="AG444" s="27">
        <v>2.34</v>
      </c>
      <c r="AH444" s="27">
        <v>2.6063999999999998</v>
      </c>
    </row>
    <row r="445" spans="1:34" x14ac:dyDescent="0.3">
      <c r="A445" s="2" t="s">
        <v>64</v>
      </c>
      <c r="B445" s="15" t="s">
        <v>798</v>
      </c>
      <c r="E445" s="2">
        <v>3.49</v>
      </c>
      <c r="F445" s="11">
        <v>-1</v>
      </c>
      <c r="G445">
        <v>-1</v>
      </c>
      <c r="I445">
        <v>2.7124999999999999</v>
      </c>
      <c r="J445">
        <v>6.264025610615688</v>
      </c>
      <c r="L445" s="27">
        <v>0</v>
      </c>
      <c r="Q445" s="27">
        <v>0</v>
      </c>
      <c r="R445"/>
      <c r="S445"/>
      <c r="T445">
        <v>20</v>
      </c>
      <c r="U445" s="27">
        <v>0</v>
      </c>
      <c r="V445"/>
      <c r="W445" s="30">
        <v>1.75</v>
      </c>
      <c r="X445" s="30">
        <v>2.5</v>
      </c>
      <c r="Y445" s="30">
        <v>0.75</v>
      </c>
      <c r="Z445" s="30">
        <v>0</v>
      </c>
      <c r="AA445" s="30">
        <v>0.35</v>
      </c>
      <c r="AB445" s="30">
        <v>0.5</v>
      </c>
      <c r="AC445" s="30">
        <v>0.15</v>
      </c>
      <c r="AD445" s="30">
        <v>0</v>
      </c>
      <c r="AE445" s="27">
        <v>1</v>
      </c>
      <c r="AF445" s="27">
        <v>3.44</v>
      </c>
      <c r="AG445" s="27">
        <v>2.44</v>
      </c>
      <c r="AH445" s="27">
        <v>2.7124999999999999</v>
      </c>
    </row>
    <row r="446" spans="1:34" x14ac:dyDescent="0.3">
      <c r="A446" s="2" t="s">
        <v>368</v>
      </c>
      <c r="B446" s="20" t="s">
        <v>1057</v>
      </c>
      <c r="E446" s="2">
        <v>3.56</v>
      </c>
      <c r="F446" s="11">
        <v>-1</v>
      </c>
      <c r="G446">
        <v>-1</v>
      </c>
      <c r="I446">
        <v>2.588636363636363</v>
      </c>
      <c r="J446">
        <v>6.4712814579593632</v>
      </c>
      <c r="L446" s="27">
        <v>0</v>
      </c>
      <c r="Q446" s="27">
        <v>0</v>
      </c>
      <c r="R446"/>
      <c r="S446"/>
      <c r="T446">
        <v>20</v>
      </c>
      <c r="U446" s="27">
        <v>0</v>
      </c>
      <c r="V446"/>
      <c r="W446" s="30">
        <v>1.5909090909090911</v>
      </c>
      <c r="X446" s="30">
        <v>1.9090909090909089</v>
      </c>
      <c r="Y446" s="30">
        <v>0.54545454545454541</v>
      </c>
      <c r="Z446" s="30">
        <v>0</v>
      </c>
      <c r="AA446" s="30">
        <v>0.3932584269662921</v>
      </c>
      <c r="AB446" s="30">
        <v>0.47191011235955049</v>
      </c>
      <c r="AC446" s="30">
        <v>0.1348314606741573</v>
      </c>
      <c r="AD446" s="30">
        <v>0</v>
      </c>
      <c r="AE446" s="27">
        <v>1</v>
      </c>
      <c r="AF446" s="27">
        <v>3.44</v>
      </c>
      <c r="AG446" s="27">
        <v>2.44</v>
      </c>
      <c r="AH446" s="27">
        <v>2.5886363636363638</v>
      </c>
    </row>
    <row r="447" spans="1:34" x14ac:dyDescent="0.3">
      <c r="A447" s="2" t="s">
        <v>369</v>
      </c>
      <c r="B447" s="20" t="s">
        <v>1058</v>
      </c>
      <c r="E447" s="2">
        <v>3.6</v>
      </c>
      <c r="F447" s="11">
        <v>-1</v>
      </c>
      <c r="G447">
        <v>-1</v>
      </c>
      <c r="I447">
        <v>2.556</v>
      </c>
      <c r="J447">
        <v>6.5192970192323214</v>
      </c>
      <c r="L447" s="27">
        <v>0</v>
      </c>
      <c r="Q447" s="27">
        <v>0</v>
      </c>
      <c r="R447"/>
      <c r="S447"/>
      <c r="T447">
        <v>20</v>
      </c>
      <c r="U447" s="27">
        <v>0</v>
      </c>
      <c r="V447"/>
      <c r="W447" s="30">
        <v>1.56</v>
      </c>
      <c r="X447" s="30">
        <v>1.76</v>
      </c>
      <c r="Y447" s="30">
        <v>0.48</v>
      </c>
      <c r="Z447" s="30">
        <v>0</v>
      </c>
      <c r="AA447" s="30">
        <v>0.41052631578947368</v>
      </c>
      <c r="AB447" s="30">
        <v>0.4631578947368421</v>
      </c>
      <c r="AC447" s="30">
        <v>0.12631578947368419</v>
      </c>
      <c r="AD447" s="30">
        <v>0</v>
      </c>
      <c r="AE447" s="27">
        <v>1</v>
      </c>
      <c r="AF447" s="27">
        <v>3.44</v>
      </c>
      <c r="AG447" s="27">
        <v>2.44</v>
      </c>
      <c r="AH447" s="27">
        <v>2.556</v>
      </c>
    </row>
    <row r="448" spans="1:34" x14ac:dyDescent="0.3">
      <c r="A448" s="2" t="s">
        <v>370</v>
      </c>
      <c r="B448" s="20" t="s">
        <v>1059</v>
      </c>
      <c r="E448" s="2">
        <v>3.55</v>
      </c>
      <c r="F448" s="11">
        <v>-1</v>
      </c>
      <c r="G448">
        <v>-1</v>
      </c>
      <c r="I448">
        <v>2.530357142857143</v>
      </c>
      <c r="J448">
        <v>6.5570235316610717</v>
      </c>
      <c r="L448" s="27">
        <v>0</v>
      </c>
      <c r="Q448" s="27">
        <v>0</v>
      </c>
      <c r="R448"/>
      <c r="S448"/>
      <c r="T448">
        <v>20</v>
      </c>
      <c r="U448" s="27">
        <v>0</v>
      </c>
      <c r="V448"/>
      <c r="W448" s="30">
        <v>1.535714285714286</v>
      </c>
      <c r="X448" s="30">
        <v>1.642857142857143</v>
      </c>
      <c r="Y448" s="30">
        <v>0.42857142857142849</v>
      </c>
      <c r="Z448" s="30">
        <v>0</v>
      </c>
      <c r="AA448" s="30">
        <v>0.42574257425742579</v>
      </c>
      <c r="AB448" s="30">
        <v>0.45544554455445541</v>
      </c>
      <c r="AC448" s="30">
        <v>0.11881188118811881</v>
      </c>
      <c r="AD448" s="30">
        <v>0</v>
      </c>
      <c r="AE448" s="27">
        <v>1</v>
      </c>
      <c r="AF448" s="27">
        <v>3.44</v>
      </c>
      <c r="AG448" s="27">
        <v>2.44</v>
      </c>
      <c r="AH448" s="27">
        <v>2.530357142857143</v>
      </c>
    </row>
    <row r="449" spans="1:34" x14ac:dyDescent="0.3">
      <c r="A449" s="2" t="s">
        <v>371</v>
      </c>
      <c r="B449" s="20" t="s">
        <v>1060</v>
      </c>
      <c r="E449" s="2">
        <v>3.62</v>
      </c>
      <c r="F449" s="11">
        <v>-1</v>
      </c>
      <c r="G449">
        <v>-1</v>
      </c>
      <c r="I449">
        <v>2.5096774193548388</v>
      </c>
      <c r="J449">
        <v>6.587448138458452</v>
      </c>
      <c r="L449" s="27">
        <v>0</v>
      </c>
      <c r="Q449" s="27">
        <v>0</v>
      </c>
      <c r="R449"/>
      <c r="S449"/>
      <c r="T449">
        <v>20</v>
      </c>
      <c r="U449" s="27">
        <v>0</v>
      </c>
      <c r="V449"/>
      <c r="W449" s="30">
        <v>1.5161290322580649</v>
      </c>
      <c r="X449" s="30">
        <v>1.5483870967741939</v>
      </c>
      <c r="Y449" s="30">
        <v>0.38709677419354838</v>
      </c>
      <c r="Z449" s="30">
        <v>0</v>
      </c>
      <c r="AA449" s="30">
        <v>0.43925233644859812</v>
      </c>
      <c r="AB449" s="30">
        <v>0.44859813084112149</v>
      </c>
      <c r="AC449" s="30">
        <v>0.1121495327102804</v>
      </c>
      <c r="AD449" s="30">
        <v>0</v>
      </c>
      <c r="AE449" s="27">
        <v>1</v>
      </c>
      <c r="AF449" s="27">
        <v>3.44</v>
      </c>
      <c r="AG449" s="27">
        <v>2.44</v>
      </c>
      <c r="AH449" s="27">
        <v>2.5096774193548388</v>
      </c>
    </row>
    <row r="450" spans="1:34" x14ac:dyDescent="0.3">
      <c r="A450" s="2" t="s">
        <v>372</v>
      </c>
      <c r="B450" s="20" t="s">
        <v>1061</v>
      </c>
      <c r="E450" s="2">
        <v>3.55</v>
      </c>
      <c r="F450" s="11">
        <v>-1</v>
      </c>
      <c r="G450">
        <v>-1</v>
      </c>
      <c r="I450">
        <v>2.478378378378379</v>
      </c>
      <c r="J450">
        <v>6.6334961919896216</v>
      </c>
      <c r="L450" s="27">
        <v>0</v>
      </c>
      <c r="Q450" s="27">
        <v>0</v>
      </c>
      <c r="R450"/>
      <c r="S450"/>
      <c r="T450">
        <v>20</v>
      </c>
      <c r="U450" s="27">
        <v>0</v>
      </c>
      <c r="V450"/>
      <c r="W450" s="30">
        <v>1.486486486486486</v>
      </c>
      <c r="X450" s="30">
        <v>1.405405405405405</v>
      </c>
      <c r="Y450" s="30">
        <v>0.32432432432432429</v>
      </c>
      <c r="Z450" s="30">
        <v>0</v>
      </c>
      <c r="AA450" s="30">
        <v>0.4621848739495798</v>
      </c>
      <c r="AB450" s="30">
        <v>0.43697478991596639</v>
      </c>
      <c r="AC450" s="30">
        <v>0.1008403361344538</v>
      </c>
      <c r="AD450" s="30">
        <v>0</v>
      </c>
      <c r="AE450" s="27">
        <v>1</v>
      </c>
      <c r="AF450" s="27">
        <v>3.44</v>
      </c>
      <c r="AG450" s="27">
        <v>2.44</v>
      </c>
      <c r="AH450" s="27">
        <v>2.4783783783783782</v>
      </c>
    </row>
    <row r="451" spans="1:34" x14ac:dyDescent="0.3">
      <c r="A451" s="2" t="s">
        <v>373</v>
      </c>
      <c r="B451" s="20" t="s">
        <v>1062</v>
      </c>
      <c r="E451" s="2">
        <v>2.6</v>
      </c>
      <c r="F451" s="11">
        <v>-1</v>
      </c>
      <c r="G451">
        <v>-1</v>
      </c>
      <c r="I451">
        <v>2.4558139534883718</v>
      </c>
      <c r="J451">
        <v>6.6666936259306979</v>
      </c>
      <c r="L451" s="27">
        <v>0</v>
      </c>
      <c r="Q451" s="27">
        <v>0</v>
      </c>
      <c r="R451"/>
      <c r="S451"/>
      <c r="T451">
        <v>20</v>
      </c>
      <c r="U451" s="27">
        <v>0</v>
      </c>
      <c r="V451"/>
      <c r="W451" s="30">
        <v>1.4651162790697669</v>
      </c>
      <c r="X451" s="30">
        <v>1.3023255813953489</v>
      </c>
      <c r="Y451" s="30">
        <v>0.27906976744186052</v>
      </c>
      <c r="Z451" s="30">
        <v>0</v>
      </c>
      <c r="AA451" s="30">
        <v>0.48091603053435111</v>
      </c>
      <c r="AB451" s="30">
        <v>0.4274809160305344</v>
      </c>
      <c r="AC451" s="30">
        <v>9.1603053435114504E-2</v>
      </c>
      <c r="AD451" s="30">
        <v>0</v>
      </c>
      <c r="AE451" s="27">
        <v>1</v>
      </c>
      <c r="AF451" s="27">
        <v>3.44</v>
      </c>
      <c r="AG451" s="27">
        <v>2.44</v>
      </c>
      <c r="AH451" s="27">
        <v>2.4558139534883718</v>
      </c>
    </row>
    <row r="452" spans="1:34" x14ac:dyDescent="0.3">
      <c r="A452" s="2" t="s">
        <v>358</v>
      </c>
      <c r="B452" s="15" t="s">
        <v>862</v>
      </c>
      <c r="E452" s="2">
        <v>3.44</v>
      </c>
      <c r="F452" s="11">
        <v>-1</v>
      </c>
      <c r="G452">
        <v>-1</v>
      </c>
      <c r="I452">
        <v>2.6835294117647059</v>
      </c>
      <c r="J452">
        <v>6.2493398705707062</v>
      </c>
      <c r="L452" s="27">
        <v>0</v>
      </c>
      <c r="Q452" s="27">
        <v>0</v>
      </c>
      <c r="R452"/>
      <c r="S452"/>
      <c r="T452">
        <v>20</v>
      </c>
      <c r="U452" s="27">
        <v>0</v>
      </c>
      <c r="V452"/>
      <c r="W452" s="30">
        <v>1.882352941176471</v>
      </c>
      <c r="X452" s="30">
        <v>2.3529411764705879</v>
      </c>
      <c r="Y452" s="30">
        <v>0.47058823529411759</v>
      </c>
      <c r="Z452" s="30">
        <v>0</v>
      </c>
      <c r="AA452" s="30">
        <v>0.4</v>
      </c>
      <c r="AB452" s="30">
        <v>0.5</v>
      </c>
      <c r="AC452" s="30">
        <v>9.9999999999999992E-2</v>
      </c>
      <c r="AD452" s="30">
        <v>0</v>
      </c>
      <c r="AE452" s="27">
        <v>1.1000000000000001</v>
      </c>
      <c r="AF452" s="27">
        <v>3.44</v>
      </c>
      <c r="AG452" s="27">
        <v>2.34</v>
      </c>
      <c r="AH452" s="27">
        <v>2.6835294117647059</v>
      </c>
    </row>
    <row r="453" spans="1:34" x14ac:dyDescent="0.3">
      <c r="A453" s="2" t="s">
        <v>374</v>
      </c>
      <c r="B453" s="20" t="s">
        <v>1063</v>
      </c>
      <c r="E453" s="2">
        <v>3.34</v>
      </c>
      <c r="F453" s="11">
        <v>-1</v>
      </c>
      <c r="G453">
        <v>-1</v>
      </c>
      <c r="I453">
        <v>2.609130434782609</v>
      </c>
      <c r="J453">
        <v>6.4538308176133041</v>
      </c>
      <c r="L453" s="27">
        <v>0</v>
      </c>
      <c r="Q453" s="27">
        <v>0</v>
      </c>
      <c r="R453"/>
      <c r="S453"/>
      <c r="T453">
        <v>20</v>
      </c>
      <c r="U453" s="27">
        <v>0</v>
      </c>
      <c r="V453"/>
      <c r="W453" s="30">
        <v>1.7391304347826091</v>
      </c>
      <c r="X453" s="30">
        <v>1.956521739130435</v>
      </c>
      <c r="Y453" s="30">
        <v>0.34782608695652167</v>
      </c>
      <c r="Z453" s="30">
        <v>0</v>
      </c>
      <c r="AA453" s="30">
        <v>0.43010752688172038</v>
      </c>
      <c r="AB453" s="30">
        <v>0.48387096774193539</v>
      </c>
      <c r="AC453" s="30">
        <v>8.6021505376344079E-2</v>
      </c>
      <c r="AD453" s="30">
        <v>0</v>
      </c>
      <c r="AE453" s="27">
        <v>1.1000000000000001</v>
      </c>
      <c r="AF453" s="27">
        <v>3.44</v>
      </c>
      <c r="AG453" s="27">
        <v>2.34</v>
      </c>
      <c r="AH453" s="27">
        <v>2.609130434782609</v>
      </c>
    </row>
    <row r="454" spans="1:34" x14ac:dyDescent="0.3">
      <c r="A454" s="2" t="s">
        <v>375</v>
      </c>
      <c r="B454" s="20" t="s">
        <v>1055</v>
      </c>
      <c r="E454" s="2">
        <v>3.39</v>
      </c>
      <c r="F454" s="11">
        <v>-1</v>
      </c>
      <c r="G454">
        <v>-1</v>
      </c>
      <c r="I454">
        <v>2.5753846153846149</v>
      </c>
      <c r="J454">
        <v>6.5020131619541548</v>
      </c>
      <c r="L454" s="27">
        <v>0</v>
      </c>
      <c r="Q454" s="27">
        <v>0</v>
      </c>
      <c r="R454"/>
      <c r="S454"/>
      <c r="T454">
        <v>20</v>
      </c>
      <c r="U454" s="27">
        <v>0</v>
      </c>
      <c r="V454"/>
      <c r="W454" s="30">
        <v>1.6923076923076921</v>
      </c>
      <c r="X454" s="30">
        <v>1.8076923076923079</v>
      </c>
      <c r="Y454" s="30">
        <v>0.30769230769230771</v>
      </c>
      <c r="Z454" s="30">
        <v>0</v>
      </c>
      <c r="AA454" s="30">
        <v>0.44444444444444448</v>
      </c>
      <c r="AB454" s="30">
        <v>0.47474747474747481</v>
      </c>
      <c r="AC454" s="30">
        <v>8.0808080808080815E-2</v>
      </c>
      <c r="AD454" s="30">
        <v>0</v>
      </c>
      <c r="AE454" s="27">
        <v>1.1000000000000001</v>
      </c>
      <c r="AF454" s="27">
        <v>3.44</v>
      </c>
      <c r="AG454" s="27">
        <v>2.34</v>
      </c>
      <c r="AH454" s="27">
        <v>2.5753846153846158</v>
      </c>
    </row>
    <row r="455" spans="1:34" x14ac:dyDescent="0.3">
      <c r="A455" s="2" t="s">
        <v>376</v>
      </c>
      <c r="B455" s="20" t="s">
        <v>1064</v>
      </c>
      <c r="E455" s="2">
        <v>3.4</v>
      </c>
      <c r="F455" s="11">
        <v>-1</v>
      </c>
      <c r="G455">
        <v>-1</v>
      </c>
      <c r="I455">
        <v>2.5486206896551722</v>
      </c>
      <c r="J455">
        <v>6.5402267453968976</v>
      </c>
      <c r="L455" s="27">
        <v>0</v>
      </c>
      <c r="Q455" s="27">
        <v>0</v>
      </c>
      <c r="R455"/>
      <c r="S455"/>
      <c r="T455">
        <v>20</v>
      </c>
      <c r="U455" s="27">
        <v>0</v>
      </c>
      <c r="V455"/>
      <c r="W455" s="30">
        <v>1.655172413793103</v>
      </c>
      <c r="X455" s="30">
        <v>1.6896551724137929</v>
      </c>
      <c r="Y455" s="30">
        <v>0.27586206896551718</v>
      </c>
      <c r="Z455" s="30">
        <v>0</v>
      </c>
      <c r="AA455" s="30">
        <v>0.45714285714285707</v>
      </c>
      <c r="AB455" s="30">
        <v>0.46666666666666667</v>
      </c>
      <c r="AC455" s="30">
        <v>7.6190476190476197E-2</v>
      </c>
      <c r="AD455" s="30">
        <v>0</v>
      </c>
      <c r="AE455" s="27">
        <v>1.1000000000000001</v>
      </c>
      <c r="AF455" s="27">
        <v>3.44</v>
      </c>
      <c r="AG455" s="27">
        <v>2.34</v>
      </c>
      <c r="AH455" s="27">
        <v>2.5486206896551722</v>
      </c>
    </row>
    <row r="456" spans="1:34" x14ac:dyDescent="0.3">
      <c r="A456" s="2" t="s">
        <v>377</v>
      </c>
      <c r="B456" s="20" t="s">
        <v>1065</v>
      </c>
      <c r="E456" s="2">
        <v>3.42</v>
      </c>
      <c r="F456" s="11">
        <v>-1</v>
      </c>
      <c r="G456">
        <v>-1</v>
      </c>
      <c r="I456">
        <v>2.526875</v>
      </c>
      <c r="J456">
        <v>6.5712752819441249</v>
      </c>
      <c r="L456" s="27">
        <v>0</v>
      </c>
      <c r="Q456" s="27">
        <v>0</v>
      </c>
      <c r="R456"/>
      <c r="S456"/>
      <c r="T456">
        <v>20</v>
      </c>
      <c r="U456" s="27">
        <v>0</v>
      </c>
      <c r="V456"/>
      <c r="W456" s="30">
        <v>1.625</v>
      </c>
      <c r="X456" s="30">
        <v>1.59375</v>
      </c>
      <c r="Y456" s="30">
        <v>0.25</v>
      </c>
      <c r="Z456" s="30">
        <v>0</v>
      </c>
      <c r="AA456" s="30">
        <v>0.46846846846846851</v>
      </c>
      <c r="AB456" s="30">
        <v>0.45945945945945948</v>
      </c>
      <c r="AC456" s="30">
        <v>7.2072072072072071E-2</v>
      </c>
      <c r="AD456" s="30">
        <v>0</v>
      </c>
      <c r="AE456" s="27">
        <v>1.1000000000000001</v>
      </c>
      <c r="AF456" s="27">
        <v>3.44</v>
      </c>
      <c r="AG456" s="27">
        <v>2.34</v>
      </c>
      <c r="AH456" s="27">
        <v>2.526875</v>
      </c>
    </row>
    <row r="457" spans="1:34" x14ac:dyDescent="0.3">
      <c r="A457" s="2" t="s">
        <v>378</v>
      </c>
      <c r="B457" s="20" t="s">
        <v>1066</v>
      </c>
      <c r="E457" s="2">
        <v>3.41</v>
      </c>
      <c r="F457" s="11">
        <v>-1</v>
      </c>
      <c r="G457">
        <v>-1</v>
      </c>
      <c r="I457">
        <v>2.4936842105263159</v>
      </c>
      <c r="J457">
        <v>6.6186651535162104</v>
      </c>
      <c r="L457" s="27">
        <v>0</v>
      </c>
      <c r="Q457" s="27">
        <v>0</v>
      </c>
      <c r="R457"/>
      <c r="S457"/>
      <c r="T457">
        <v>20</v>
      </c>
      <c r="U457" s="27">
        <v>0</v>
      </c>
      <c r="V457"/>
      <c r="W457" s="30">
        <v>1.5789473684210531</v>
      </c>
      <c r="X457" s="30">
        <v>1.4473684210526321</v>
      </c>
      <c r="Y457" s="30">
        <v>0.2105263157894737</v>
      </c>
      <c r="Z457" s="30">
        <v>0</v>
      </c>
      <c r="AA457" s="30">
        <v>0.48780487804878048</v>
      </c>
      <c r="AB457" s="30">
        <v>0.44715447154471538</v>
      </c>
      <c r="AC457" s="30">
        <v>6.5040650406504058E-2</v>
      </c>
      <c r="AD457" s="30">
        <v>0</v>
      </c>
      <c r="AE457" s="27">
        <v>1.1000000000000001</v>
      </c>
      <c r="AF457" s="27">
        <v>3.44</v>
      </c>
      <c r="AG457" s="27">
        <v>2.34</v>
      </c>
      <c r="AH457" s="27">
        <v>2.4936842105263159</v>
      </c>
    </row>
    <row r="458" spans="1:34" x14ac:dyDescent="0.3">
      <c r="A458" s="2" t="s">
        <v>379</v>
      </c>
      <c r="B458" s="20" t="s">
        <v>1067</v>
      </c>
      <c r="E458" s="2">
        <v>3.4</v>
      </c>
      <c r="F458" s="11">
        <v>-1</v>
      </c>
      <c r="G458">
        <v>-1</v>
      </c>
      <c r="I458">
        <v>2.4695454545454538</v>
      </c>
      <c r="J458">
        <v>6.6531305146595452</v>
      </c>
      <c r="L458" s="27">
        <v>0</v>
      </c>
      <c r="Q458" s="27">
        <v>0</v>
      </c>
      <c r="R458"/>
      <c r="S458"/>
      <c r="T458">
        <v>20</v>
      </c>
      <c r="U458" s="27">
        <v>0</v>
      </c>
      <c r="V458"/>
      <c r="W458" s="30">
        <v>1.545454545454545</v>
      </c>
      <c r="X458" s="30">
        <v>1.3409090909090911</v>
      </c>
      <c r="Y458" s="30">
        <v>0.1818181818181818</v>
      </c>
      <c r="Z458" s="30">
        <v>0</v>
      </c>
      <c r="AA458" s="30">
        <v>0.50370370370370365</v>
      </c>
      <c r="AB458" s="30">
        <v>0.437037037037037</v>
      </c>
      <c r="AC458" s="30">
        <v>5.9259259259259248E-2</v>
      </c>
      <c r="AD458" s="30">
        <v>0</v>
      </c>
      <c r="AE458" s="27">
        <v>1.1000000000000001</v>
      </c>
      <c r="AF458" s="27">
        <v>3.44</v>
      </c>
      <c r="AG458" s="27">
        <v>2.34</v>
      </c>
      <c r="AH458" s="27">
        <v>2.4695454545454552</v>
      </c>
    </row>
    <row r="459" spans="1:34" x14ac:dyDescent="0.3">
      <c r="A459" s="2" t="s">
        <v>380</v>
      </c>
      <c r="B459" s="20" t="s">
        <v>1068</v>
      </c>
      <c r="E459" s="2">
        <v>3.33</v>
      </c>
      <c r="F459" s="11">
        <v>-1</v>
      </c>
      <c r="G459">
        <v>-1</v>
      </c>
      <c r="I459">
        <v>2.645909090909091</v>
      </c>
      <c r="J459">
        <v>6.4349594388752269</v>
      </c>
      <c r="L459" s="27">
        <v>0</v>
      </c>
      <c r="Q459" s="27">
        <v>0</v>
      </c>
      <c r="R459"/>
      <c r="S459"/>
      <c r="T459">
        <v>22</v>
      </c>
      <c r="U459" s="27">
        <v>0</v>
      </c>
      <c r="V459"/>
      <c r="W459" s="30">
        <v>1.7727272727272729</v>
      </c>
      <c r="X459" s="30">
        <v>2.0909090909090908</v>
      </c>
      <c r="Y459" s="30">
        <v>0.36363636363636359</v>
      </c>
      <c r="Z459" s="30">
        <v>0</v>
      </c>
      <c r="AA459" s="30">
        <v>0.41935483870967738</v>
      </c>
      <c r="AB459" s="30">
        <v>0.49462365591397839</v>
      </c>
      <c r="AC459" s="30">
        <v>8.6021505376344079E-2</v>
      </c>
      <c r="AD459" s="30">
        <v>0</v>
      </c>
      <c r="AE459" s="27">
        <v>1.1000000000000001</v>
      </c>
      <c r="AF459" s="27">
        <v>3.44</v>
      </c>
      <c r="AG459" s="27">
        <v>2.34</v>
      </c>
      <c r="AH459" s="27">
        <v>2.645909090909091</v>
      </c>
    </row>
    <row r="460" spans="1:34" x14ac:dyDescent="0.3">
      <c r="A460" s="2" t="s">
        <v>381</v>
      </c>
      <c r="B460" s="20" t="s">
        <v>1056</v>
      </c>
      <c r="E460" s="2">
        <v>3.41</v>
      </c>
      <c r="F460" s="11">
        <v>-1</v>
      </c>
      <c r="G460">
        <v>-1</v>
      </c>
      <c r="I460">
        <v>2.6063999999999998</v>
      </c>
      <c r="J460">
        <v>6.4873336424382799</v>
      </c>
      <c r="L460" s="27">
        <v>0</v>
      </c>
      <c r="Q460" s="27">
        <v>0</v>
      </c>
      <c r="R460"/>
      <c r="S460"/>
      <c r="T460">
        <v>22</v>
      </c>
      <c r="U460" s="27">
        <v>0</v>
      </c>
      <c r="V460"/>
      <c r="W460" s="30">
        <v>1.72</v>
      </c>
      <c r="X460" s="30">
        <v>1.92</v>
      </c>
      <c r="Y460" s="30">
        <v>0.32</v>
      </c>
      <c r="Z460" s="30">
        <v>0</v>
      </c>
      <c r="AA460" s="30">
        <v>0.43434343434343442</v>
      </c>
      <c r="AB460" s="30">
        <v>0.48484848484848492</v>
      </c>
      <c r="AC460" s="30">
        <v>8.0808080808080815E-2</v>
      </c>
      <c r="AD460" s="30">
        <v>0</v>
      </c>
      <c r="AE460" s="27">
        <v>1.1000000000000001</v>
      </c>
      <c r="AF460" s="27">
        <v>3.44</v>
      </c>
      <c r="AG460" s="27">
        <v>2.34</v>
      </c>
      <c r="AH460" s="27">
        <v>2.6063999999999998</v>
      </c>
    </row>
    <row r="461" spans="1:34" x14ac:dyDescent="0.3">
      <c r="A461" s="2" t="s">
        <v>382</v>
      </c>
      <c r="B461" s="20" t="s">
        <v>1069</v>
      </c>
      <c r="E461" s="2">
        <v>3.38</v>
      </c>
      <c r="F461" s="11">
        <v>-1</v>
      </c>
      <c r="G461">
        <v>-1</v>
      </c>
      <c r="I461">
        <v>2.5753571428571429</v>
      </c>
      <c r="J461">
        <v>6.5284848023806781</v>
      </c>
      <c r="L461" s="27">
        <v>0</v>
      </c>
      <c r="Q461" s="27">
        <v>0</v>
      </c>
      <c r="R461"/>
      <c r="S461"/>
      <c r="T461">
        <v>22</v>
      </c>
      <c r="U461" s="27">
        <v>0</v>
      </c>
      <c r="V461"/>
      <c r="W461" s="30">
        <v>1.678571428571429</v>
      </c>
      <c r="X461" s="30">
        <v>1.785714285714286</v>
      </c>
      <c r="Y461" s="30">
        <v>0.2857142857142857</v>
      </c>
      <c r="Z461" s="30">
        <v>0</v>
      </c>
      <c r="AA461" s="30">
        <v>0.44761904761904758</v>
      </c>
      <c r="AB461" s="30">
        <v>0.47619047619047622</v>
      </c>
      <c r="AC461" s="30">
        <v>7.6190476190476183E-2</v>
      </c>
      <c r="AD461" s="30">
        <v>0</v>
      </c>
      <c r="AE461" s="27">
        <v>1.1000000000000001</v>
      </c>
      <c r="AF461" s="27">
        <v>3.44</v>
      </c>
      <c r="AG461" s="27">
        <v>2.34</v>
      </c>
      <c r="AH461" s="27">
        <v>2.5753571428571429</v>
      </c>
    </row>
    <row r="462" spans="1:34" x14ac:dyDescent="0.3">
      <c r="A462" s="2" t="s">
        <v>383</v>
      </c>
      <c r="B462" s="20" t="s">
        <v>1070</v>
      </c>
      <c r="E462" s="2">
        <v>3.4</v>
      </c>
      <c r="F462" s="11">
        <v>-1</v>
      </c>
      <c r="G462">
        <v>-1</v>
      </c>
      <c r="I462">
        <v>2.5503225806451608</v>
      </c>
      <c r="J462">
        <v>6.5616712216890649</v>
      </c>
      <c r="L462" s="27">
        <v>0</v>
      </c>
      <c r="Q462" s="27">
        <v>0</v>
      </c>
      <c r="R462"/>
      <c r="S462"/>
      <c r="T462">
        <v>22</v>
      </c>
      <c r="U462" s="27">
        <v>0</v>
      </c>
      <c r="V462"/>
      <c r="W462" s="30">
        <v>1.645161290322581</v>
      </c>
      <c r="X462" s="30">
        <v>1.67741935483871</v>
      </c>
      <c r="Y462" s="30">
        <v>0.25806451612903231</v>
      </c>
      <c r="Z462" s="30">
        <v>0</v>
      </c>
      <c r="AA462" s="30">
        <v>0.45945945945945948</v>
      </c>
      <c r="AB462" s="30">
        <v>0.46846846846846851</v>
      </c>
      <c r="AC462" s="30">
        <v>7.2072072072072071E-2</v>
      </c>
      <c r="AD462" s="30">
        <v>0</v>
      </c>
      <c r="AE462" s="27">
        <v>1.1000000000000001</v>
      </c>
      <c r="AF462" s="27">
        <v>3.44</v>
      </c>
      <c r="AG462" s="27">
        <v>2.34</v>
      </c>
      <c r="AH462" s="27">
        <v>2.5503225806451608</v>
      </c>
    </row>
    <row r="463" spans="1:34" x14ac:dyDescent="0.3">
      <c r="A463" s="2" t="s">
        <v>384</v>
      </c>
      <c r="B463" s="20" t="s">
        <v>1071</v>
      </c>
      <c r="E463" s="2">
        <v>3.4</v>
      </c>
      <c r="F463" s="11">
        <v>-1</v>
      </c>
      <c r="G463">
        <v>-1</v>
      </c>
      <c r="I463">
        <v>2.512432432432433</v>
      </c>
      <c r="J463">
        <v>6.6118993157774328</v>
      </c>
      <c r="L463" s="27">
        <v>0</v>
      </c>
      <c r="Q463" s="27">
        <v>0</v>
      </c>
      <c r="R463"/>
      <c r="S463"/>
      <c r="T463">
        <v>22</v>
      </c>
      <c r="U463" s="27">
        <v>0</v>
      </c>
      <c r="V463"/>
      <c r="W463" s="30">
        <v>1.594594594594595</v>
      </c>
      <c r="X463" s="30">
        <v>1.513513513513514</v>
      </c>
      <c r="Y463" s="30">
        <v>0.2162162162162162</v>
      </c>
      <c r="Z463" s="30">
        <v>0</v>
      </c>
      <c r="AA463" s="30">
        <v>0.47967479674796748</v>
      </c>
      <c r="AB463" s="30">
        <v>0.45528455284552849</v>
      </c>
      <c r="AC463" s="30">
        <v>6.5040650406504072E-2</v>
      </c>
      <c r="AD463" s="30">
        <v>0</v>
      </c>
      <c r="AE463" s="27">
        <v>1.1000000000000001</v>
      </c>
      <c r="AF463" s="27">
        <v>3.44</v>
      </c>
      <c r="AG463" s="27">
        <v>2.34</v>
      </c>
      <c r="AH463" s="27">
        <v>2.512432432432433</v>
      </c>
    </row>
    <row r="464" spans="1:34" x14ac:dyDescent="0.3">
      <c r="A464" s="2" t="s">
        <v>385</v>
      </c>
      <c r="B464" s="20" t="s">
        <v>1072</v>
      </c>
      <c r="E464" s="2">
        <v>3.38</v>
      </c>
      <c r="F464" s="11">
        <v>-1</v>
      </c>
      <c r="G464">
        <v>-1</v>
      </c>
      <c r="I464">
        <v>2.485116279069767</v>
      </c>
      <c r="J464">
        <v>6.6481102673295114</v>
      </c>
      <c r="L464" s="27">
        <v>0</v>
      </c>
      <c r="Q464" s="27">
        <v>0</v>
      </c>
      <c r="R464"/>
      <c r="S464"/>
      <c r="T464">
        <v>0</v>
      </c>
      <c r="U464" s="27">
        <v>0</v>
      </c>
      <c r="V464"/>
      <c r="W464" s="30">
        <v>1.558139534883721</v>
      </c>
      <c r="X464" s="30">
        <v>1.3953488372093019</v>
      </c>
      <c r="Y464" s="30">
        <v>0.186046511627907</v>
      </c>
      <c r="Z464" s="30">
        <v>0</v>
      </c>
      <c r="AA464" s="30">
        <v>0.49629629629629629</v>
      </c>
      <c r="AB464" s="30">
        <v>0.44444444444444448</v>
      </c>
      <c r="AC464" s="30">
        <v>5.9259259259259262E-2</v>
      </c>
      <c r="AD464" s="30">
        <v>0</v>
      </c>
      <c r="AE464" s="27">
        <v>1.1000000000000001</v>
      </c>
      <c r="AF464" s="27">
        <v>3.44</v>
      </c>
      <c r="AG464" s="27">
        <v>2.34</v>
      </c>
      <c r="AH464" s="27">
        <v>2.4851162790697678</v>
      </c>
    </row>
    <row r="465" spans="1:34" x14ac:dyDescent="0.3">
      <c r="A465" s="2" t="s">
        <v>387</v>
      </c>
      <c r="B465" s="15" t="s">
        <v>866</v>
      </c>
      <c r="E465" s="2">
        <v>3.47</v>
      </c>
      <c r="F465" s="11">
        <v>-1</v>
      </c>
      <c r="G465">
        <v>-1</v>
      </c>
      <c r="I465">
        <v>2.6882352941176468</v>
      </c>
      <c r="J465">
        <v>6.2192249941001183</v>
      </c>
      <c r="L465" s="27">
        <v>0</v>
      </c>
      <c r="Q465" s="27">
        <v>0</v>
      </c>
      <c r="R465"/>
      <c r="S465"/>
      <c r="T465">
        <v>20</v>
      </c>
      <c r="U465" s="27">
        <v>0</v>
      </c>
      <c r="V465"/>
      <c r="W465" s="30">
        <v>1.882352941176471</v>
      </c>
      <c r="X465" s="30">
        <v>2.3529411764705879</v>
      </c>
      <c r="Y465" s="30">
        <v>0.35294117647058831</v>
      </c>
      <c r="Z465" s="30">
        <v>0.47058823529411759</v>
      </c>
      <c r="AA465" s="30">
        <v>0.37209302325581389</v>
      </c>
      <c r="AB465" s="30">
        <v>0.46511627906976749</v>
      </c>
      <c r="AC465" s="30">
        <v>6.9767441860465129E-2</v>
      </c>
      <c r="AD465" s="30">
        <v>9.3023255813953487E-2</v>
      </c>
      <c r="AE465" s="27">
        <v>1.1399999999999999</v>
      </c>
      <c r="AF465" s="27">
        <v>3.44</v>
      </c>
      <c r="AG465" s="27">
        <v>2.2999999999999998</v>
      </c>
      <c r="AH465" s="27">
        <v>2.6882352941176468</v>
      </c>
    </row>
    <row r="466" spans="1:34" x14ac:dyDescent="0.3">
      <c r="A466" s="2" t="s">
        <v>388</v>
      </c>
      <c r="B466" s="20" t="s">
        <v>1073</v>
      </c>
      <c r="E466" s="2">
        <v>3.4</v>
      </c>
      <c r="F466" s="11">
        <v>-1</v>
      </c>
      <c r="G466">
        <v>-1</v>
      </c>
      <c r="I466">
        <v>2.5760869565217388</v>
      </c>
      <c r="J466">
        <v>6.4291568349981301</v>
      </c>
      <c r="L466" s="27">
        <v>0</v>
      </c>
      <c r="Q466" s="27">
        <v>0</v>
      </c>
      <c r="R466"/>
      <c r="S466"/>
      <c r="T466">
        <v>20</v>
      </c>
      <c r="U466" s="27">
        <v>0</v>
      </c>
      <c r="V466"/>
      <c r="W466" s="30">
        <v>1.695652173913043</v>
      </c>
      <c r="X466" s="30">
        <v>1.826086956521739</v>
      </c>
      <c r="Y466" s="30">
        <v>0.2608695652173913</v>
      </c>
      <c r="Z466" s="30">
        <v>0.34782608695652167</v>
      </c>
      <c r="AA466" s="30">
        <v>0.41052631578947368</v>
      </c>
      <c r="AB466" s="30">
        <v>0.44210526315789472</v>
      </c>
      <c r="AC466" s="30">
        <v>6.3157894736842107E-2</v>
      </c>
      <c r="AD466" s="30">
        <v>8.4210526315789472E-2</v>
      </c>
      <c r="AE466" s="27">
        <v>1.1399999999999999</v>
      </c>
      <c r="AF466" s="27">
        <v>3.44</v>
      </c>
      <c r="AG466" s="27">
        <v>2.2999999999999998</v>
      </c>
      <c r="AH466" s="27">
        <v>2.5760869565217388</v>
      </c>
    </row>
    <row r="467" spans="1:34" x14ac:dyDescent="0.3">
      <c r="A467" s="2" t="s">
        <v>389</v>
      </c>
      <c r="B467" s="20" t="s">
        <v>1074</v>
      </c>
      <c r="E467" s="2">
        <v>3.32</v>
      </c>
      <c r="F467" s="11">
        <v>-1</v>
      </c>
      <c r="G467">
        <v>-1</v>
      </c>
      <c r="I467">
        <v>2.546153846153846</v>
      </c>
      <c r="J467">
        <v>6.4801861773330387</v>
      </c>
      <c r="L467" s="27">
        <v>0</v>
      </c>
      <c r="Q467" s="27">
        <v>0</v>
      </c>
      <c r="R467"/>
      <c r="S467"/>
      <c r="T467">
        <v>20</v>
      </c>
      <c r="U467" s="27">
        <v>0</v>
      </c>
      <c r="V467"/>
      <c r="W467" s="30">
        <v>1.653846153846154</v>
      </c>
      <c r="X467" s="30">
        <v>1.6923076923076921</v>
      </c>
      <c r="Y467" s="30">
        <v>0.23076923076923081</v>
      </c>
      <c r="Z467" s="30">
        <v>0.30769230769230771</v>
      </c>
      <c r="AA467" s="30">
        <v>0.42574257425742568</v>
      </c>
      <c r="AB467" s="30">
        <v>0.43564356435643559</v>
      </c>
      <c r="AC467" s="30">
        <v>5.940594059405941E-2</v>
      </c>
      <c r="AD467" s="30">
        <v>7.9207920792079209E-2</v>
      </c>
      <c r="AE467" s="27">
        <v>1.1399999999999999</v>
      </c>
      <c r="AF467" s="27">
        <v>3.44</v>
      </c>
      <c r="AG467" s="27">
        <v>2.2999999999999998</v>
      </c>
      <c r="AH467" s="27">
        <v>2.546153846153846</v>
      </c>
    </row>
    <row r="468" spans="1:34" x14ac:dyDescent="0.3">
      <c r="A468" s="2" t="s">
        <v>390</v>
      </c>
      <c r="B468" s="20" t="s">
        <v>1075</v>
      </c>
      <c r="E468" s="2">
        <v>3.33</v>
      </c>
      <c r="F468" s="11">
        <v>-1</v>
      </c>
      <c r="G468">
        <v>-1</v>
      </c>
      <c r="I468">
        <v>2.522413793103448</v>
      </c>
      <c r="J468">
        <v>6.5206577247021036</v>
      </c>
      <c r="L468" s="27">
        <v>0</v>
      </c>
      <c r="Q468" s="27">
        <v>0</v>
      </c>
      <c r="R468"/>
      <c r="S468"/>
      <c r="T468">
        <v>20</v>
      </c>
      <c r="U468" s="27">
        <v>0</v>
      </c>
      <c r="V468"/>
      <c r="W468" s="30">
        <v>1.6206896551724139</v>
      </c>
      <c r="X468" s="30">
        <v>1.586206896551724</v>
      </c>
      <c r="Y468" s="30">
        <v>0.2068965517241379</v>
      </c>
      <c r="Z468" s="30">
        <v>0.27586206896551718</v>
      </c>
      <c r="AA468" s="30">
        <v>0.43925233644859812</v>
      </c>
      <c r="AB468" s="30">
        <v>0.42990654205607481</v>
      </c>
      <c r="AC468" s="30">
        <v>5.6074766355140193E-2</v>
      </c>
      <c r="AD468" s="30">
        <v>7.476635514018691E-2</v>
      </c>
      <c r="AE468" s="27">
        <v>1.1399999999999999</v>
      </c>
      <c r="AF468" s="27">
        <v>3.44</v>
      </c>
      <c r="AG468" s="27">
        <v>2.2999999999999998</v>
      </c>
      <c r="AH468" s="27">
        <v>2.522413793103448</v>
      </c>
    </row>
    <row r="469" spans="1:34" x14ac:dyDescent="0.3">
      <c r="A469" s="2" t="s">
        <v>391</v>
      </c>
      <c r="B469" s="20" t="s">
        <v>1076</v>
      </c>
      <c r="E469" s="2">
        <v>3.33</v>
      </c>
      <c r="F469" s="11">
        <v>-1</v>
      </c>
      <c r="G469">
        <v>-1</v>
      </c>
      <c r="I469">
        <v>2.5031249999999998</v>
      </c>
      <c r="J469">
        <v>6.5535408569394704</v>
      </c>
      <c r="L469" s="27">
        <v>0</v>
      </c>
      <c r="Q469" s="27">
        <v>0</v>
      </c>
      <c r="R469"/>
      <c r="S469"/>
      <c r="T469">
        <v>20</v>
      </c>
      <c r="U469" s="27">
        <v>0</v>
      </c>
      <c r="V469"/>
      <c r="W469" s="30">
        <v>1.59375</v>
      </c>
      <c r="X469" s="30">
        <v>1.5</v>
      </c>
      <c r="Y469" s="30">
        <v>0.1875</v>
      </c>
      <c r="Z469" s="30">
        <v>0.25</v>
      </c>
      <c r="AA469" s="30">
        <v>0.45132743362831862</v>
      </c>
      <c r="AB469" s="30">
        <v>0.4247787610619469</v>
      </c>
      <c r="AC469" s="30">
        <v>5.3097345132743362E-2</v>
      </c>
      <c r="AD469" s="30">
        <v>7.0796460176991149E-2</v>
      </c>
      <c r="AE469" s="27">
        <v>1.1399999999999999</v>
      </c>
      <c r="AF469" s="27">
        <v>3.44</v>
      </c>
      <c r="AG469" s="27">
        <v>2.2999999999999998</v>
      </c>
      <c r="AH469" s="27">
        <v>2.5031249999999998</v>
      </c>
    </row>
    <row r="470" spans="1:34" x14ac:dyDescent="0.3">
      <c r="A470" s="2" t="s">
        <v>392</v>
      </c>
      <c r="B470" s="20" t="s">
        <v>1077</v>
      </c>
      <c r="E470" s="2">
        <v>3.35</v>
      </c>
      <c r="F470" s="11">
        <v>-1</v>
      </c>
      <c r="G470">
        <v>-1</v>
      </c>
      <c r="I470">
        <v>2.473684210526315</v>
      </c>
      <c r="J470">
        <v>6.6037309008807101</v>
      </c>
      <c r="L470" s="27">
        <v>0</v>
      </c>
      <c r="Q470" s="27">
        <v>0</v>
      </c>
      <c r="R470"/>
      <c r="S470"/>
      <c r="T470">
        <v>20</v>
      </c>
      <c r="U470" s="27">
        <v>0</v>
      </c>
      <c r="V470"/>
      <c r="W470" s="30">
        <v>1.5526315789473679</v>
      </c>
      <c r="X470" s="30">
        <v>1.368421052631579</v>
      </c>
      <c r="Y470" s="30">
        <v>0.15789473684210531</v>
      </c>
      <c r="Z470" s="30">
        <v>0.2105263157894737</v>
      </c>
      <c r="AA470" s="30">
        <v>0.47199999999999998</v>
      </c>
      <c r="AB470" s="30">
        <v>0.41599999999999998</v>
      </c>
      <c r="AC470" s="30">
        <v>4.8000000000000001E-2</v>
      </c>
      <c r="AD470" s="30">
        <v>6.4000000000000001E-2</v>
      </c>
      <c r="AE470" s="27">
        <v>1.1399999999999999</v>
      </c>
      <c r="AF470" s="27">
        <v>3.44</v>
      </c>
      <c r="AG470" s="27">
        <v>2.2999999999999998</v>
      </c>
      <c r="AH470" s="27">
        <v>2.4736842105263159</v>
      </c>
    </row>
    <row r="471" spans="1:34" x14ac:dyDescent="0.3">
      <c r="A471" s="2" t="s">
        <v>393</v>
      </c>
      <c r="B471" s="20" t="s">
        <v>1078</v>
      </c>
      <c r="E471" s="2">
        <v>3.36</v>
      </c>
      <c r="F471" s="11">
        <v>-1</v>
      </c>
      <c r="G471">
        <v>-1</v>
      </c>
      <c r="I471">
        <v>2.4522727272727272</v>
      </c>
      <c r="J471">
        <v>6.6402327510197949</v>
      </c>
      <c r="L471" s="27">
        <v>0</v>
      </c>
      <c r="Q471" s="27">
        <v>0</v>
      </c>
      <c r="R471"/>
      <c r="S471"/>
      <c r="T471">
        <v>20</v>
      </c>
      <c r="U471" s="27">
        <v>0</v>
      </c>
      <c r="V471"/>
      <c r="W471" s="30">
        <v>1.5227272727272729</v>
      </c>
      <c r="X471" s="30">
        <v>1.2727272727272729</v>
      </c>
      <c r="Y471" s="30">
        <v>0.13636363636363641</v>
      </c>
      <c r="Z471" s="30">
        <v>0.1818181818181818</v>
      </c>
      <c r="AA471" s="30">
        <v>0.48905109489051091</v>
      </c>
      <c r="AB471" s="30">
        <v>0.40875912408759119</v>
      </c>
      <c r="AC471" s="30">
        <v>4.3795620437956199E-2</v>
      </c>
      <c r="AD471" s="30">
        <v>5.8394160583941597E-2</v>
      </c>
      <c r="AE471" s="27">
        <v>1.1399999999999999</v>
      </c>
      <c r="AF471" s="27">
        <v>3.44</v>
      </c>
      <c r="AG471" s="27">
        <v>2.2999999999999998</v>
      </c>
      <c r="AH471" s="27">
        <v>2.452272727272728</v>
      </c>
    </row>
    <row r="472" spans="1:34" x14ac:dyDescent="0.3">
      <c r="A472" s="2" t="s">
        <v>394</v>
      </c>
      <c r="B472" s="20" t="s">
        <v>1079</v>
      </c>
      <c r="E472" s="2">
        <v>3.33</v>
      </c>
      <c r="F472" s="11">
        <v>-1</v>
      </c>
      <c r="G472">
        <v>-1</v>
      </c>
      <c r="I472">
        <v>2.63</v>
      </c>
      <c r="J472">
        <v>6.444942219787217</v>
      </c>
      <c r="L472" s="27">
        <v>0</v>
      </c>
      <c r="Q472" s="27">
        <v>0</v>
      </c>
      <c r="R472"/>
      <c r="S472"/>
      <c r="T472">
        <v>22</v>
      </c>
      <c r="U472" s="27">
        <v>0</v>
      </c>
      <c r="V472"/>
      <c r="W472" s="30">
        <v>1.7391304347826091</v>
      </c>
      <c r="X472" s="30">
        <v>2</v>
      </c>
      <c r="Y472" s="30">
        <v>0.2608695652173913</v>
      </c>
      <c r="Z472" s="30">
        <v>0.34782608695652167</v>
      </c>
      <c r="AA472" s="30">
        <v>0.4</v>
      </c>
      <c r="AB472" s="30">
        <v>0.46</v>
      </c>
      <c r="AC472" s="30">
        <v>0.06</v>
      </c>
      <c r="AD472" s="30">
        <v>0.08</v>
      </c>
      <c r="AE472" s="27">
        <v>1.1399999999999999</v>
      </c>
      <c r="AF472" s="27">
        <v>3.44</v>
      </c>
      <c r="AG472" s="27">
        <v>2.2999999999999998</v>
      </c>
      <c r="AH472" s="27">
        <v>2.63</v>
      </c>
    </row>
    <row r="473" spans="1:34" x14ac:dyDescent="0.3">
      <c r="A473" s="2" t="s">
        <v>395</v>
      </c>
      <c r="B473" s="20" t="s">
        <v>1080</v>
      </c>
      <c r="E473" s="2">
        <v>3.33</v>
      </c>
      <c r="F473" s="11">
        <v>-1</v>
      </c>
      <c r="G473">
        <v>-1</v>
      </c>
      <c r="I473">
        <v>2.5938461538461541</v>
      </c>
      <c r="J473">
        <v>6.4941501715695384</v>
      </c>
      <c r="L473" s="27">
        <v>0</v>
      </c>
      <c r="Q473" s="27">
        <v>0</v>
      </c>
      <c r="R473"/>
      <c r="S473"/>
      <c r="T473">
        <v>22</v>
      </c>
      <c r="U473" s="27">
        <v>0</v>
      </c>
      <c r="V473"/>
      <c r="W473" s="30">
        <v>1.6923076923076921</v>
      </c>
      <c r="X473" s="30">
        <v>1.846153846153846</v>
      </c>
      <c r="Y473" s="30">
        <v>0.23076923076923081</v>
      </c>
      <c r="Z473" s="30">
        <v>0.30769230769230771</v>
      </c>
      <c r="AA473" s="30">
        <v>0.41509433962264147</v>
      </c>
      <c r="AB473" s="30">
        <v>0.45283018867924529</v>
      </c>
      <c r="AC473" s="30">
        <v>5.6603773584905669E-2</v>
      </c>
      <c r="AD473" s="30">
        <v>7.5471698113207558E-2</v>
      </c>
      <c r="AE473" s="27">
        <v>1.1399999999999999</v>
      </c>
      <c r="AF473" s="27">
        <v>3.44</v>
      </c>
      <c r="AG473" s="27">
        <v>2.2999999999999998</v>
      </c>
      <c r="AH473" s="27">
        <v>2.5938461538461541</v>
      </c>
    </row>
    <row r="474" spans="1:34" x14ac:dyDescent="0.3">
      <c r="A474" s="2" t="s">
        <v>396</v>
      </c>
      <c r="B474" s="20" t="s">
        <v>1081</v>
      </c>
      <c r="E474" s="2">
        <v>3.32</v>
      </c>
      <c r="F474" s="11">
        <v>-1</v>
      </c>
      <c r="G474">
        <v>-1</v>
      </c>
      <c r="I474">
        <v>2.5651724137931029</v>
      </c>
      <c r="J474">
        <v>6.53317716781069</v>
      </c>
      <c r="L474" s="27">
        <v>0</v>
      </c>
      <c r="Q474" s="27">
        <v>0</v>
      </c>
      <c r="R474"/>
      <c r="S474"/>
      <c r="T474">
        <v>22</v>
      </c>
      <c r="U474" s="27">
        <v>0</v>
      </c>
      <c r="V474"/>
      <c r="W474" s="30">
        <v>1.655172413793103</v>
      </c>
      <c r="X474" s="30">
        <v>1.7241379310344831</v>
      </c>
      <c r="Y474" s="30">
        <v>0.2068965517241379</v>
      </c>
      <c r="Z474" s="30">
        <v>0.27586206896551718</v>
      </c>
      <c r="AA474" s="30">
        <v>0.42857142857142849</v>
      </c>
      <c r="AB474" s="30">
        <v>0.4464285714285714</v>
      </c>
      <c r="AC474" s="30">
        <v>5.3571428571428568E-2</v>
      </c>
      <c r="AD474" s="30">
        <v>7.1428571428571425E-2</v>
      </c>
      <c r="AE474" s="27">
        <v>1.1399999999999999</v>
      </c>
      <c r="AF474" s="27">
        <v>3.44</v>
      </c>
      <c r="AG474" s="27">
        <v>2.2999999999999998</v>
      </c>
      <c r="AH474" s="27">
        <v>2.5651724137931029</v>
      </c>
    </row>
    <row r="475" spans="1:34" x14ac:dyDescent="0.3">
      <c r="A475" s="2" t="s">
        <v>397</v>
      </c>
      <c r="B475" s="20" t="s">
        <v>1082</v>
      </c>
      <c r="E475" s="2">
        <v>3.33</v>
      </c>
      <c r="F475" s="11">
        <v>-1</v>
      </c>
      <c r="G475">
        <v>-1</v>
      </c>
      <c r="I475">
        <v>2.5418750000000001</v>
      </c>
      <c r="J475">
        <v>6.5648866022566246</v>
      </c>
      <c r="L475" s="27">
        <v>0</v>
      </c>
      <c r="Q475" s="27">
        <v>0</v>
      </c>
      <c r="R475"/>
      <c r="S475"/>
      <c r="T475">
        <v>22</v>
      </c>
      <c r="U475" s="27">
        <v>0</v>
      </c>
      <c r="V475"/>
      <c r="W475" s="30">
        <v>1.625</v>
      </c>
      <c r="X475" s="30">
        <v>1.625</v>
      </c>
      <c r="Y475" s="30">
        <v>0.1875</v>
      </c>
      <c r="Z475" s="30">
        <v>0.25</v>
      </c>
      <c r="AA475" s="30">
        <v>0.44067796610169491</v>
      </c>
      <c r="AB475" s="30">
        <v>0.44067796610169491</v>
      </c>
      <c r="AC475" s="30">
        <v>5.0847457627118647E-2</v>
      </c>
      <c r="AD475" s="30">
        <v>6.7796610169491525E-2</v>
      </c>
      <c r="AE475" s="27">
        <v>1.1399999999999999</v>
      </c>
      <c r="AF475" s="27">
        <v>3.44</v>
      </c>
      <c r="AG475" s="27">
        <v>2.2999999999999998</v>
      </c>
      <c r="AH475" s="27">
        <v>2.5418750000000001</v>
      </c>
    </row>
    <row r="476" spans="1:34" x14ac:dyDescent="0.3">
      <c r="A476" s="2" t="s">
        <v>398</v>
      </c>
      <c r="B476" s="20" t="s">
        <v>1083</v>
      </c>
      <c r="E476" s="2">
        <v>3.35</v>
      </c>
      <c r="F476" s="11">
        <v>-1</v>
      </c>
      <c r="G476">
        <v>-1</v>
      </c>
      <c r="I476">
        <v>2.5063157894736841</v>
      </c>
      <c r="J476">
        <v>6.6132852127267361</v>
      </c>
      <c r="L476" s="27">
        <v>0</v>
      </c>
      <c r="Q476" s="27">
        <v>0</v>
      </c>
      <c r="R476"/>
      <c r="S476"/>
      <c r="T476">
        <v>22</v>
      </c>
      <c r="U476" s="27">
        <v>0</v>
      </c>
      <c r="V476"/>
      <c r="W476" s="30">
        <v>1.5789473684210531</v>
      </c>
      <c r="X476" s="30">
        <v>1.4736842105263159</v>
      </c>
      <c r="Y476" s="30">
        <v>0.15789473684210531</v>
      </c>
      <c r="Z476" s="30">
        <v>0.2105263157894737</v>
      </c>
      <c r="AA476" s="30">
        <v>0.46153846153846162</v>
      </c>
      <c r="AB476" s="30">
        <v>0.43076923076923068</v>
      </c>
      <c r="AC476" s="30">
        <v>4.6153846153846149E-2</v>
      </c>
      <c r="AD476" s="30">
        <v>6.1538461538461528E-2</v>
      </c>
      <c r="AE476" s="27">
        <v>1.1399999999999999</v>
      </c>
      <c r="AF476" s="27">
        <v>3.44</v>
      </c>
      <c r="AG476" s="27">
        <v>2.2999999999999998</v>
      </c>
      <c r="AH476" s="27">
        <v>2.5063157894736841</v>
      </c>
    </row>
    <row r="477" spans="1:34" x14ac:dyDescent="0.3">
      <c r="A477" s="2" t="s">
        <v>399</v>
      </c>
      <c r="B477" s="20" t="s">
        <v>1084</v>
      </c>
      <c r="E477" s="2">
        <v>3.36</v>
      </c>
      <c r="F477" s="11">
        <v>-1</v>
      </c>
      <c r="G477">
        <v>-1</v>
      </c>
      <c r="I477">
        <v>2.480454545454545</v>
      </c>
      <c r="J477">
        <v>6.6484842021595449</v>
      </c>
      <c r="L477" s="27">
        <v>0</v>
      </c>
      <c r="Q477" s="27">
        <v>0</v>
      </c>
      <c r="R477"/>
      <c r="S477"/>
      <c r="T477">
        <v>22</v>
      </c>
      <c r="U477" s="27">
        <v>0</v>
      </c>
      <c r="V477"/>
      <c r="W477" s="30">
        <v>1.545454545454545</v>
      </c>
      <c r="X477" s="30">
        <v>1.363636363636364</v>
      </c>
      <c r="Y477" s="30">
        <v>0.13636363636363641</v>
      </c>
      <c r="Z477" s="30">
        <v>0.1818181818181818</v>
      </c>
      <c r="AA477" s="30">
        <v>0.47887323943661969</v>
      </c>
      <c r="AB477" s="30">
        <v>0.42253521126760563</v>
      </c>
      <c r="AC477" s="30">
        <v>4.2253521126760563E-2</v>
      </c>
      <c r="AD477" s="30">
        <v>5.6338028169014093E-2</v>
      </c>
      <c r="AE477" s="27">
        <v>1.1399999999999999</v>
      </c>
      <c r="AF477" s="27">
        <v>3.44</v>
      </c>
      <c r="AG477" s="27">
        <v>2.2999999999999998</v>
      </c>
      <c r="AH477" s="27">
        <v>2.4804545454545459</v>
      </c>
    </row>
    <row r="478" spans="1:34" x14ac:dyDescent="0.3">
      <c r="A478" s="1" t="s">
        <v>401</v>
      </c>
      <c r="B478" s="20" t="s">
        <v>1085</v>
      </c>
      <c r="E478" s="2">
        <v>3.29</v>
      </c>
      <c r="F478" s="11">
        <v>-1</v>
      </c>
      <c r="G478">
        <v>-1</v>
      </c>
      <c r="I478">
        <v>2.6891666666666669</v>
      </c>
      <c r="J478">
        <v>6.2990365295585002</v>
      </c>
      <c r="L478" s="27">
        <v>0</v>
      </c>
      <c r="Q478" s="27">
        <v>0</v>
      </c>
      <c r="R478"/>
      <c r="S478"/>
      <c r="T478">
        <v>26</v>
      </c>
      <c r="U478" s="27">
        <v>0</v>
      </c>
      <c r="V478"/>
      <c r="W478" s="30">
        <v>1.791666666666667</v>
      </c>
      <c r="X478" s="30">
        <v>2.416666666666667</v>
      </c>
      <c r="Y478" s="30">
        <v>1.166666666666667</v>
      </c>
      <c r="Z478" s="30">
        <v>1.166666666666667</v>
      </c>
      <c r="AA478" s="30">
        <v>0.27388535031847128</v>
      </c>
      <c r="AB478" s="30">
        <v>0.36942675159235672</v>
      </c>
      <c r="AC478" s="30">
        <v>0.178343949044586</v>
      </c>
      <c r="AD478" s="30">
        <v>0.178343949044586</v>
      </c>
      <c r="AE478" s="27">
        <v>0.82</v>
      </c>
      <c r="AF478" s="27">
        <v>3.44</v>
      </c>
      <c r="AG478" s="27">
        <v>2.62</v>
      </c>
      <c r="AH478" s="27">
        <v>2.689166666666666</v>
      </c>
    </row>
    <row r="479" spans="1:34" x14ac:dyDescent="0.3">
      <c r="A479" s="2" t="s">
        <v>402</v>
      </c>
      <c r="B479" s="20" t="s">
        <v>1086</v>
      </c>
      <c r="E479" s="2">
        <v>3.17</v>
      </c>
      <c r="F479" s="11">
        <v>-1</v>
      </c>
      <c r="G479">
        <v>-1</v>
      </c>
      <c r="I479">
        <v>2.6647272727272728</v>
      </c>
      <c r="J479">
        <v>6.4638943890893454</v>
      </c>
      <c r="L479" s="27">
        <v>0</v>
      </c>
      <c r="Q479" s="27">
        <v>0</v>
      </c>
      <c r="R479"/>
      <c r="S479"/>
      <c r="T479">
        <v>26</v>
      </c>
      <c r="U479" s="27">
        <v>0</v>
      </c>
      <c r="V479"/>
      <c r="W479" s="30">
        <v>1.7272727272727271</v>
      </c>
      <c r="X479" s="30">
        <v>2.1818181818181821</v>
      </c>
      <c r="Y479" s="30">
        <v>1.0181818181818181</v>
      </c>
      <c r="Z479" s="30">
        <v>1.0181818181818181</v>
      </c>
      <c r="AA479" s="30">
        <v>0.29051987767584098</v>
      </c>
      <c r="AB479" s="30">
        <v>0.36697247706422009</v>
      </c>
      <c r="AC479" s="30">
        <v>0.17125382262996941</v>
      </c>
      <c r="AD479" s="30">
        <v>0.17125382262996941</v>
      </c>
      <c r="AE479" s="27">
        <v>0.82</v>
      </c>
      <c r="AF479" s="27">
        <v>3.44</v>
      </c>
      <c r="AG479" s="27">
        <v>2.62</v>
      </c>
      <c r="AH479" s="27">
        <v>2.6647272727272728</v>
      </c>
    </row>
    <row r="480" spans="1:34" x14ac:dyDescent="0.3">
      <c r="A480" s="2" t="s">
        <v>403</v>
      </c>
      <c r="B480" s="20" t="s">
        <v>1087</v>
      </c>
      <c r="E480" s="2">
        <v>3.19</v>
      </c>
      <c r="F480" s="11">
        <v>-1</v>
      </c>
      <c r="G480">
        <v>-1</v>
      </c>
      <c r="I480">
        <v>2.620645161290323</v>
      </c>
      <c r="J480">
        <v>6.4654289883277096</v>
      </c>
      <c r="L480" s="27">
        <v>0</v>
      </c>
      <c r="Q480" s="27">
        <v>0</v>
      </c>
      <c r="R480"/>
      <c r="S480"/>
      <c r="T480">
        <v>26</v>
      </c>
      <c r="U480" s="27">
        <v>0</v>
      </c>
      <c r="V480"/>
      <c r="W480" s="30">
        <v>1.693548387096774</v>
      </c>
      <c r="X480" s="30">
        <v>2.0483870967741939</v>
      </c>
      <c r="Y480" s="30">
        <v>1.064516129032258</v>
      </c>
      <c r="Z480" s="30">
        <v>1.129032258064516</v>
      </c>
      <c r="AA480" s="30">
        <v>0.28532608695652167</v>
      </c>
      <c r="AB480" s="30">
        <v>0.34510869565217389</v>
      </c>
      <c r="AC480" s="30">
        <v>0.17934782608695651</v>
      </c>
      <c r="AD480" s="30">
        <v>0.19021739130434781</v>
      </c>
      <c r="AE480" s="27">
        <v>0.82</v>
      </c>
      <c r="AF480" s="27">
        <v>3.44</v>
      </c>
      <c r="AG480" s="27">
        <v>2.62</v>
      </c>
      <c r="AH480" s="27">
        <v>2.620645161290323</v>
      </c>
    </row>
    <row r="481" spans="1:34" x14ac:dyDescent="0.3">
      <c r="A481" s="2" t="s">
        <v>404</v>
      </c>
      <c r="B481" s="20" t="s">
        <v>1088</v>
      </c>
      <c r="E481" s="2">
        <v>3.19</v>
      </c>
      <c r="F481" s="11">
        <v>-1</v>
      </c>
      <c r="G481">
        <v>-1</v>
      </c>
      <c r="I481">
        <v>2.5938235294117651</v>
      </c>
      <c r="J481">
        <v>6.5012509424665001</v>
      </c>
      <c r="L481" s="27">
        <v>0</v>
      </c>
      <c r="Q481" s="27">
        <v>0</v>
      </c>
      <c r="R481" s="27"/>
      <c r="S481" s="27"/>
      <c r="T481">
        <v>26</v>
      </c>
      <c r="U481" s="27">
        <v>0</v>
      </c>
      <c r="V481" s="27"/>
      <c r="W481" s="30">
        <v>1.661764705882353</v>
      </c>
      <c r="X481" s="30">
        <v>1.9264705882352939</v>
      </c>
      <c r="Y481" s="30">
        <v>0.97058823529411764</v>
      </c>
      <c r="Z481" s="30">
        <v>1.029411764705882</v>
      </c>
      <c r="AA481" s="30">
        <v>0.29736842105263162</v>
      </c>
      <c r="AB481" s="30">
        <v>0.34473684210526317</v>
      </c>
      <c r="AC481" s="30">
        <v>0.1736842105263158</v>
      </c>
      <c r="AD481" s="30">
        <v>0.18421052631578949</v>
      </c>
      <c r="AE481" s="27">
        <v>0.82</v>
      </c>
      <c r="AF481" s="27">
        <v>3.44</v>
      </c>
      <c r="AG481" s="27">
        <v>2.62</v>
      </c>
      <c r="AH481" s="27">
        <v>2.5938235294117651</v>
      </c>
    </row>
    <row r="482" spans="1:34" x14ac:dyDescent="0.3">
      <c r="A482" s="2" t="s">
        <v>405</v>
      </c>
      <c r="B482" s="20" t="s">
        <v>1089</v>
      </c>
      <c r="E482" s="2">
        <v>3.17</v>
      </c>
      <c r="F482" s="11">
        <v>-1</v>
      </c>
      <c r="G482">
        <v>-1</v>
      </c>
      <c r="I482">
        <v>2.571351351351352</v>
      </c>
      <c r="J482">
        <v>6.5312639310692706</v>
      </c>
      <c r="L482" s="27">
        <v>0</v>
      </c>
      <c r="Q482" s="27">
        <v>0</v>
      </c>
      <c r="R482" s="27"/>
      <c r="S482" s="27"/>
      <c r="T482">
        <v>26</v>
      </c>
      <c r="U482" s="27">
        <v>0</v>
      </c>
      <c r="V482" s="27"/>
      <c r="W482" s="30">
        <v>1.6351351351351351</v>
      </c>
      <c r="X482" s="30">
        <v>1.8243243243243239</v>
      </c>
      <c r="Y482" s="30">
        <v>0.89189189189189189</v>
      </c>
      <c r="Z482" s="30">
        <v>0.94594594594594594</v>
      </c>
      <c r="AA482" s="30">
        <v>0.30867346938775508</v>
      </c>
      <c r="AB482" s="30">
        <v>0.34438775510204078</v>
      </c>
      <c r="AC482" s="30">
        <v>0.1683673469387755</v>
      </c>
      <c r="AD482" s="30">
        <v>0.1785714285714286</v>
      </c>
      <c r="AE482" s="27">
        <v>0.82</v>
      </c>
      <c r="AF482" s="27">
        <v>3.44</v>
      </c>
      <c r="AG482" s="27">
        <v>2.62</v>
      </c>
      <c r="AH482" s="27">
        <v>2.5713513513513511</v>
      </c>
    </row>
    <row r="483" spans="1:34" x14ac:dyDescent="0.3">
      <c r="A483" s="2" t="s">
        <v>406</v>
      </c>
      <c r="B483" s="20" t="s">
        <v>1090</v>
      </c>
      <c r="E483" s="2">
        <v>3.15</v>
      </c>
      <c r="F483" s="11">
        <v>-1</v>
      </c>
      <c r="G483">
        <v>-1</v>
      </c>
      <c r="I483">
        <v>2.5358139534883719</v>
      </c>
      <c r="J483">
        <v>6.5787263316503957</v>
      </c>
      <c r="L483" s="27">
        <v>0</v>
      </c>
      <c r="Q483" s="27">
        <v>0</v>
      </c>
      <c r="R483" s="27"/>
      <c r="S483" s="27"/>
      <c r="T483">
        <v>26</v>
      </c>
      <c r="U483" s="27">
        <v>0</v>
      </c>
      <c r="V483" s="27"/>
      <c r="W483" s="30">
        <v>1.593023255813953</v>
      </c>
      <c r="X483" s="30">
        <v>1.6627906976744189</v>
      </c>
      <c r="Y483" s="30">
        <v>0.76744186046511631</v>
      </c>
      <c r="Z483" s="30">
        <v>0.81395348837209303</v>
      </c>
      <c r="AA483" s="30">
        <v>0.32932692307692307</v>
      </c>
      <c r="AB483" s="30">
        <v>0.34375000000000011</v>
      </c>
      <c r="AC483" s="30">
        <v>0.1586538461538462</v>
      </c>
      <c r="AD483" s="30">
        <v>0.16826923076923081</v>
      </c>
      <c r="AE483" s="27">
        <v>0.82</v>
      </c>
      <c r="AF483" s="27">
        <v>3.44</v>
      </c>
      <c r="AG483" s="27">
        <v>2.62</v>
      </c>
      <c r="AH483" s="27">
        <v>2.5358139534883719</v>
      </c>
    </row>
    <row r="484" spans="1:34" x14ac:dyDescent="0.3">
      <c r="A484" s="2" t="s">
        <v>407</v>
      </c>
      <c r="B484" s="20" t="s">
        <v>1091</v>
      </c>
      <c r="E484" s="2">
        <v>3.15</v>
      </c>
      <c r="F484" s="11">
        <v>-1</v>
      </c>
      <c r="G484">
        <v>-1</v>
      </c>
      <c r="I484">
        <v>2.5089795918367348</v>
      </c>
      <c r="J484">
        <v>6.6145652871912439</v>
      </c>
      <c r="L484" s="27">
        <v>0</v>
      </c>
      <c r="Q484" s="27">
        <v>0</v>
      </c>
      <c r="R484" s="27"/>
      <c r="S484" s="27"/>
      <c r="T484">
        <v>26</v>
      </c>
      <c r="U484" s="27">
        <v>0</v>
      </c>
      <c r="V484" s="27"/>
      <c r="W484" s="30">
        <v>1.561224489795918</v>
      </c>
      <c r="X484" s="30">
        <v>1.5408163265306121</v>
      </c>
      <c r="Y484" s="30">
        <v>0.67346938775510201</v>
      </c>
      <c r="Z484" s="30">
        <v>0.7142857142857143</v>
      </c>
      <c r="AA484" s="30">
        <v>0.34772727272727277</v>
      </c>
      <c r="AB484" s="30">
        <v>0.3431818181818182</v>
      </c>
      <c r="AC484" s="30">
        <v>0.15</v>
      </c>
      <c r="AD484" s="30">
        <v>0.15909090909090909</v>
      </c>
      <c r="AE484" s="27">
        <v>0.82</v>
      </c>
      <c r="AF484" s="27">
        <v>3.44</v>
      </c>
      <c r="AG484" s="27">
        <v>2.62</v>
      </c>
      <c r="AH484" s="27">
        <v>2.5089795918367348</v>
      </c>
    </row>
    <row r="485" spans="1:34" x14ac:dyDescent="0.3">
      <c r="A485" s="2" t="s">
        <v>387</v>
      </c>
      <c r="B485" s="15" t="s">
        <v>866</v>
      </c>
      <c r="E485" s="2">
        <v>3.46</v>
      </c>
      <c r="F485" s="11">
        <v>-1</v>
      </c>
      <c r="G485">
        <v>-1</v>
      </c>
      <c r="I485">
        <v>2.6882352941176468</v>
      </c>
      <c r="J485">
        <v>6.2192249941001183</v>
      </c>
      <c r="L485" s="27">
        <v>0</v>
      </c>
      <c r="Q485" s="27">
        <v>0</v>
      </c>
      <c r="R485" s="27"/>
      <c r="S485" s="27"/>
      <c r="T485">
        <v>20</v>
      </c>
      <c r="U485" s="27">
        <v>0</v>
      </c>
      <c r="V485" s="27"/>
      <c r="W485" s="30">
        <v>1.882352941176471</v>
      </c>
      <c r="X485" s="30">
        <v>2.3529411764705879</v>
      </c>
      <c r="Y485" s="30">
        <v>0.35294117647058831</v>
      </c>
      <c r="Z485" s="30">
        <v>0.47058823529411759</v>
      </c>
      <c r="AA485" s="30">
        <v>0.37209302325581389</v>
      </c>
      <c r="AB485" s="30">
        <v>0.46511627906976749</v>
      </c>
      <c r="AC485" s="30">
        <v>6.9767441860465129E-2</v>
      </c>
      <c r="AD485" s="30">
        <v>9.3023255813953487E-2</v>
      </c>
      <c r="AE485" s="27">
        <v>1.1399999999999999</v>
      </c>
      <c r="AF485" s="27">
        <v>3.44</v>
      </c>
      <c r="AG485" s="27">
        <v>2.2999999999999998</v>
      </c>
      <c r="AH485" s="27">
        <v>2.6882352941176468</v>
      </c>
    </row>
    <row r="486" spans="1:34" x14ac:dyDescent="0.3">
      <c r="A486" s="2" t="s">
        <v>391</v>
      </c>
      <c r="B486" s="20" t="s">
        <v>1092</v>
      </c>
      <c r="E486" s="2">
        <v>3.58</v>
      </c>
      <c r="F486" s="11">
        <v>-1</v>
      </c>
      <c r="G486">
        <v>-1</v>
      </c>
      <c r="I486">
        <v>2.51939393939394</v>
      </c>
      <c r="J486">
        <v>6.5741021946079687</v>
      </c>
      <c r="L486" s="27">
        <v>0</v>
      </c>
      <c r="Q486" s="27">
        <v>0</v>
      </c>
      <c r="R486" s="27"/>
      <c r="S486" s="27"/>
      <c r="T486">
        <v>20</v>
      </c>
      <c r="U486" s="27">
        <v>0</v>
      </c>
      <c r="V486" s="27"/>
      <c r="W486" s="30">
        <v>1.606060606060606</v>
      </c>
      <c r="X486" s="30">
        <v>1.545454545454545</v>
      </c>
      <c r="Y486" s="30">
        <v>0.1818181818181818</v>
      </c>
      <c r="Z486" s="30">
        <v>0.2424242424242424</v>
      </c>
      <c r="AA486" s="30">
        <v>0.44915254237288132</v>
      </c>
      <c r="AB486" s="30">
        <v>0.43220338983050849</v>
      </c>
      <c r="AC486" s="30">
        <v>5.0847457627118647E-2</v>
      </c>
      <c r="AD486" s="30">
        <v>6.7796610169491525E-2</v>
      </c>
      <c r="AE486" s="27">
        <v>1.1399999999999999</v>
      </c>
      <c r="AF486" s="27">
        <v>3.44</v>
      </c>
      <c r="AG486" s="27">
        <v>2.2999999999999998</v>
      </c>
      <c r="AH486" s="27">
        <v>2.51939393939394</v>
      </c>
    </row>
    <row r="487" spans="1:34" x14ac:dyDescent="0.3">
      <c r="A487" s="2" t="s">
        <v>51</v>
      </c>
      <c r="B487" s="15" t="s">
        <v>727</v>
      </c>
      <c r="E487" s="2">
        <v>5.5</v>
      </c>
      <c r="F487" s="11" t="s">
        <v>560</v>
      </c>
      <c r="G487" t="s">
        <v>641</v>
      </c>
      <c r="I487">
        <v>2.7821428571428579</v>
      </c>
      <c r="J487">
        <v>6.2021612289285706</v>
      </c>
      <c r="L487" s="27">
        <v>1</v>
      </c>
      <c r="Q487" s="27">
        <v>12.88926011</v>
      </c>
      <c r="R487" s="27">
        <v>12.88926011</v>
      </c>
      <c r="S487" s="27">
        <v>12.88926011</v>
      </c>
      <c r="T487">
        <v>18</v>
      </c>
      <c r="U487" s="27">
        <v>195.03203980213701</v>
      </c>
      <c r="V487" s="27">
        <v>9.2292528029042184E-2</v>
      </c>
      <c r="W487" s="30">
        <v>2</v>
      </c>
      <c r="X487" s="30">
        <v>3</v>
      </c>
      <c r="Y487" s="30">
        <v>1.857142857142857</v>
      </c>
      <c r="Z487" s="30">
        <v>4</v>
      </c>
      <c r="AA487" s="30">
        <v>0.18421052631578949</v>
      </c>
      <c r="AB487" s="30">
        <v>0.27631578947368418</v>
      </c>
      <c r="AC487" s="30">
        <v>0.1710526315789474</v>
      </c>
      <c r="AD487" s="30">
        <v>0.36842105263157893</v>
      </c>
      <c r="AE487" s="27">
        <v>0.95</v>
      </c>
      <c r="AF487" s="27">
        <v>3.44</v>
      </c>
      <c r="AG487" s="27">
        <v>2.4900000000000002</v>
      </c>
      <c r="AH487" s="27">
        <v>2.782142857142857</v>
      </c>
    </row>
    <row r="488" spans="1:34" x14ac:dyDescent="0.3">
      <c r="A488" s="2" t="s">
        <v>410</v>
      </c>
      <c r="B488" s="19" t="s">
        <v>984</v>
      </c>
      <c r="E488" s="2">
        <v>3.76</v>
      </c>
      <c r="F488" s="11">
        <v>-1</v>
      </c>
      <c r="G488">
        <v>-1</v>
      </c>
      <c r="I488">
        <v>2.532941176470588</v>
      </c>
      <c r="J488">
        <v>5.690008021176471</v>
      </c>
      <c r="L488" s="27">
        <v>0</v>
      </c>
      <c r="Q488" s="27">
        <v>0</v>
      </c>
      <c r="R488" s="27"/>
      <c r="S488" s="27"/>
      <c r="T488">
        <v>20</v>
      </c>
      <c r="U488" s="27">
        <v>0</v>
      </c>
      <c r="V488" s="27"/>
      <c r="W488" s="30">
        <v>1.882352941176471</v>
      </c>
      <c r="X488" s="30">
        <v>2.3529411764705879</v>
      </c>
      <c r="Y488" s="30">
        <v>0.43529411764705878</v>
      </c>
      <c r="Z488" s="30">
        <v>0.82352941176470584</v>
      </c>
      <c r="AA488" s="30">
        <v>0.34261241970021411</v>
      </c>
      <c r="AB488" s="30">
        <v>0.42826552462526768</v>
      </c>
      <c r="AC488" s="30">
        <v>7.922912205567452E-2</v>
      </c>
      <c r="AD488" s="30">
        <v>0.1498929336188437</v>
      </c>
      <c r="AE488" s="27">
        <v>0.82</v>
      </c>
      <c r="AF488" s="27">
        <v>3.44</v>
      </c>
      <c r="AG488" s="27">
        <v>2.62</v>
      </c>
      <c r="AH488" s="27">
        <v>2.5324117647058819</v>
      </c>
    </row>
    <row r="489" spans="1:34" x14ac:dyDescent="0.3">
      <c r="A489" s="2" t="s">
        <v>411</v>
      </c>
      <c r="B489" s="19" t="s">
        <v>985</v>
      </c>
      <c r="E489" s="2">
        <v>3.88</v>
      </c>
      <c r="F489" s="11">
        <v>-1</v>
      </c>
      <c r="G489">
        <v>-1</v>
      </c>
      <c r="I489">
        <v>2.6952941176470588</v>
      </c>
      <c r="J489">
        <v>6.2494732999824709</v>
      </c>
      <c r="L489" s="27">
        <v>0</v>
      </c>
      <c r="Q489" s="27">
        <v>0</v>
      </c>
      <c r="R489" s="27"/>
      <c r="S489" s="27"/>
      <c r="T489">
        <v>20</v>
      </c>
      <c r="U489" s="27">
        <v>0</v>
      </c>
      <c r="V489" s="27"/>
      <c r="W489" s="30">
        <v>1.882352941176471</v>
      </c>
      <c r="X489" s="30">
        <v>2.3529411764705879</v>
      </c>
      <c r="Y489" s="30">
        <v>0.43529411764705878</v>
      </c>
      <c r="Z489" s="30">
        <v>0.82352941176470584</v>
      </c>
      <c r="AA489" s="30">
        <v>0.34261241970021411</v>
      </c>
      <c r="AB489" s="30">
        <v>0.42826552462526768</v>
      </c>
      <c r="AC489" s="30">
        <v>7.922912205567452E-2</v>
      </c>
      <c r="AD489" s="30">
        <v>0.1498929336188437</v>
      </c>
      <c r="AE489" s="27">
        <v>1.1850000000000001</v>
      </c>
      <c r="AF489" s="27">
        <v>3.44</v>
      </c>
      <c r="AG489" s="27">
        <v>2.2549999999999999</v>
      </c>
      <c r="AH489" s="27">
        <v>2.6947647058823532</v>
      </c>
    </row>
    <row r="490" spans="1:34" x14ac:dyDescent="0.3">
      <c r="A490" s="2" t="s">
        <v>412</v>
      </c>
      <c r="B490" s="19" t="s">
        <v>986</v>
      </c>
      <c r="E490" s="2">
        <v>4.51</v>
      </c>
      <c r="F490" s="11">
        <v>-1</v>
      </c>
      <c r="G490">
        <v>-1</v>
      </c>
      <c r="I490">
        <v>2.6363636363636358</v>
      </c>
      <c r="J490">
        <v>6.0025089159090914</v>
      </c>
      <c r="L490" s="27">
        <v>0</v>
      </c>
      <c r="Q490" s="27">
        <v>0</v>
      </c>
      <c r="R490" s="27"/>
      <c r="S490" s="27"/>
      <c r="T490">
        <v>14</v>
      </c>
      <c r="U490" s="27">
        <v>0</v>
      </c>
      <c r="V490" s="27"/>
      <c r="W490" s="30">
        <v>1.9090909090909089</v>
      </c>
      <c r="X490" s="30">
        <v>2.545454545454545</v>
      </c>
      <c r="Y490" s="30">
        <v>0.60909090909090913</v>
      </c>
      <c r="Z490" s="30">
        <v>2.790909090909091</v>
      </c>
      <c r="AA490" s="30">
        <v>0.24305555555555561</v>
      </c>
      <c r="AB490" s="30">
        <v>0.32407407407407413</v>
      </c>
      <c r="AC490" s="30">
        <v>7.7546296296296308E-2</v>
      </c>
      <c r="AD490" s="30">
        <v>0.35532407407407413</v>
      </c>
      <c r="AE490" s="27">
        <v>0.82</v>
      </c>
      <c r="AF490" s="27">
        <v>3.44</v>
      </c>
      <c r="AG490" s="27">
        <v>2.62</v>
      </c>
      <c r="AH490" s="27">
        <v>2.6393636363636359</v>
      </c>
    </row>
    <row r="491" spans="1:34" x14ac:dyDescent="0.3">
      <c r="A491" s="2" t="s">
        <v>413</v>
      </c>
      <c r="B491" s="19" t="s">
        <v>987</v>
      </c>
      <c r="E491" s="2">
        <v>4.97</v>
      </c>
      <c r="F491" s="11">
        <v>-1</v>
      </c>
      <c r="G491">
        <v>-1</v>
      </c>
      <c r="I491">
        <v>2.761333333333333</v>
      </c>
      <c r="J491">
        <v>6.1258675666666669</v>
      </c>
      <c r="L491" s="27">
        <v>0</v>
      </c>
      <c r="Q491" s="27">
        <v>0</v>
      </c>
      <c r="R491" s="27"/>
      <c r="S491" s="27"/>
      <c r="T491">
        <v>20</v>
      </c>
      <c r="U491" s="27">
        <v>0</v>
      </c>
      <c r="V491" s="27"/>
      <c r="W491" s="30">
        <v>2</v>
      </c>
      <c r="X491" s="30">
        <v>2.666666666666667</v>
      </c>
      <c r="Y491" s="30">
        <v>0.49333333333333329</v>
      </c>
      <c r="Z491" s="30">
        <v>0.93333333333333335</v>
      </c>
      <c r="AA491" s="30">
        <v>0.32822757111597373</v>
      </c>
      <c r="AB491" s="30">
        <v>0.43763676148796488</v>
      </c>
      <c r="AC491" s="30">
        <v>8.0962800875273522E-2</v>
      </c>
      <c r="AD491" s="30">
        <v>0.15317286652078771</v>
      </c>
      <c r="AE491" s="27">
        <v>1.1850000000000001</v>
      </c>
      <c r="AF491" s="27">
        <v>3.44</v>
      </c>
      <c r="AG491" s="27">
        <v>2.2549999999999999</v>
      </c>
      <c r="AH491" s="27">
        <v>2.760733333333333</v>
      </c>
    </row>
    <row r="492" spans="1:34" x14ac:dyDescent="0.3">
      <c r="A492" s="2" t="s">
        <v>414</v>
      </c>
      <c r="B492" s="19" t="s">
        <v>988</v>
      </c>
      <c r="E492" s="2">
        <v>5.4</v>
      </c>
      <c r="F492" s="11">
        <v>-1</v>
      </c>
      <c r="G492">
        <v>-1</v>
      </c>
      <c r="I492">
        <v>2.8180000000000001</v>
      </c>
      <c r="J492">
        <v>6.3696075919999986</v>
      </c>
      <c r="L492" s="27">
        <v>0</v>
      </c>
      <c r="Q492" s="27">
        <v>0</v>
      </c>
      <c r="R492" s="27"/>
      <c r="S492" s="27"/>
      <c r="T492">
        <v>14</v>
      </c>
      <c r="U492" s="27">
        <v>0</v>
      </c>
      <c r="V492" s="27"/>
      <c r="W492" s="30">
        <v>2</v>
      </c>
      <c r="X492" s="30">
        <v>2.8</v>
      </c>
      <c r="Y492" s="30">
        <v>0.67</v>
      </c>
      <c r="Z492" s="30">
        <v>3.07</v>
      </c>
      <c r="AA492" s="30">
        <v>0.23419203747072601</v>
      </c>
      <c r="AB492" s="30">
        <v>0.32786885245901642</v>
      </c>
      <c r="AC492" s="30">
        <v>7.8454332552693226E-2</v>
      </c>
      <c r="AD492" s="30">
        <v>0.35948477751756441</v>
      </c>
      <c r="AE492" s="27">
        <v>1.1000000000000001</v>
      </c>
      <c r="AF492" s="27">
        <v>3.44</v>
      </c>
      <c r="AG492" s="27">
        <v>2.34</v>
      </c>
      <c r="AH492" s="27">
        <v>2.8212999999999999</v>
      </c>
    </row>
    <row r="493" spans="1:34" x14ac:dyDescent="0.3">
      <c r="A493" s="2" t="s">
        <v>415</v>
      </c>
      <c r="B493" s="19" t="s">
        <v>989</v>
      </c>
      <c r="E493" s="2">
        <v>0.01</v>
      </c>
      <c r="F493" s="11">
        <v>-1</v>
      </c>
      <c r="G493" t="s">
        <v>697</v>
      </c>
      <c r="I493">
        <v>2.5943624161073831</v>
      </c>
      <c r="J493">
        <v>5.8869633505033558</v>
      </c>
      <c r="L493" s="27">
        <v>0</v>
      </c>
      <c r="Q493" s="27">
        <v>0</v>
      </c>
      <c r="R493" s="27"/>
      <c r="S493" s="27"/>
      <c r="T493">
        <v>13.84</v>
      </c>
      <c r="U493" s="27">
        <v>0</v>
      </c>
      <c r="V493" s="27"/>
      <c r="W493" s="30">
        <v>2</v>
      </c>
      <c r="X493" s="30">
        <v>2.3221476510067109</v>
      </c>
      <c r="Y493" s="30">
        <v>1.593959731543624</v>
      </c>
      <c r="Z493" s="30">
        <v>0</v>
      </c>
      <c r="AA493" s="30">
        <v>0.33806012478729441</v>
      </c>
      <c r="AB493" s="30">
        <v>0.39251276233692572</v>
      </c>
      <c r="AC493" s="30">
        <v>0.26942711287577992</v>
      </c>
      <c r="AD493" s="30">
        <v>0</v>
      </c>
      <c r="AE493" s="27">
        <v>1.1000000000000001</v>
      </c>
      <c r="AF493" s="27">
        <v>3.44</v>
      </c>
      <c r="AG493" s="27">
        <v>2.34</v>
      </c>
      <c r="AH493" s="27">
        <v>2.5943624161073831</v>
      </c>
    </row>
    <row r="494" spans="1:34" x14ac:dyDescent="0.3">
      <c r="A494" s="2" t="s">
        <v>416</v>
      </c>
      <c r="B494" s="19" t="s">
        <v>990</v>
      </c>
      <c r="E494" s="2">
        <v>0.15</v>
      </c>
      <c r="F494" s="11">
        <v>-1</v>
      </c>
      <c r="G494" t="s">
        <v>697</v>
      </c>
      <c r="I494">
        <v>2.5518942731277532</v>
      </c>
      <c r="J494">
        <v>5.8039684980176212</v>
      </c>
      <c r="L494" s="27">
        <v>0</v>
      </c>
      <c r="Q494" s="27">
        <v>0</v>
      </c>
      <c r="R494" s="27"/>
      <c r="S494" s="27"/>
      <c r="T494">
        <v>12.7</v>
      </c>
      <c r="U494" s="27">
        <v>0</v>
      </c>
      <c r="V494" s="27"/>
      <c r="W494" s="30">
        <v>2</v>
      </c>
      <c r="X494" s="30">
        <v>2.2378854625550662</v>
      </c>
      <c r="Y494" s="30">
        <v>1.6740088105726869</v>
      </c>
      <c r="Z494" s="30">
        <v>0</v>
      </c>
      <c r="AA494" s="30">
        <v>0.33830104321907611</v>
      </c>
      <c r="AB494" s="30">
        <v>0.37853949329359171</v>
      </c>
      <c r="AC494" s="30">
        <v>0.2831594634873324</v>
      </c>
      <c r="AD494" s="30">
        <v>0</v>
      </c>
      <c r="AE494" s="27">
        <v>1.1000000000000001</v>
      </c>
      <c r="AF494" s="27">
        <v>3.44</v>
      </c>
      <c r="AG494" s="27">
        <v>2.34</v>
      </c>
      <c r="AH494" s="27">
        <v>2.5518942731277532</v>
      </c>
    </row>
    <row r="495" spans="1:34" x14ac:dyDescent="0.3">
      <c r="A495" s="2" t="s">
        <v>418</v>
      </c>
      <c r="B495" s="19" t="s">
        <v>991</v>
      </c>
      <c r="E495" s="2">
        <v>3.22</v>
      </c>
      <c r="F495" s="11">
        <v>-1</v>
      </c>
      <c r="G495">
        <v>-1</v>
      </c>
      <c r="I495">
        <v>2.8367205542725169</v>
      </c>
      <c r="J495">
        <v>6.3438920491916866</v>
      </c>
      <c r="L495" s="27">
        <v>0</v>
      </c>
      <c r="Q495" s="27">
        <v>0</v>
      </c>
      <c r="R495" s="27"/>
      <c r="S495" s="27"/>
      <c r="T495">
        <v>6</v>
      </c>
      <c r="U495" s="27">
        <v>0</v>
      </c>
      <c r="V495" s="27"/>
      <c r="W495" s="30">
        <v>1.7690531177829101</v>
      </c>
      <c r="X495" s="30">
        <v>2.7713625866050808</v>
      </c>
      <c r="Y495" s="30">
        <v>1</v>
      </c>
      <c r="Z495" s="30">
        <v>0</v>
      </c>
      <c r="AA495" s="30">
        <v>0.31929970821175491</v>
      </c>
      <c r="AB495" s="30">
        <v>0.50020842017507294</v>
      </c>
      <c r="AC495" s="30">
        <v>0.18049187161317221</v>
      </c>
      <c r="AD495" s="30">
        <v>0</v>
      </c>
      <c r="AE495" s="27">
        <v>1.1000000000000001</v>
      </c>
      <c r="AF495" s="27">
        <v>3.44</v>
      </c>
      <c r="AG495" s="27">
        <v>2.34</v>
      </c>
      <c r="AH495" s="27">
        <v>2.8367205542725169</v>
      </c>
    </row>
    <row r="496" spans="1:34" x14ac:dyDescent="0.3">
      <c r="A496" s="2" t="s">
        <v>91</v>
      </c>
      <c r="B496" s="19" t="s">
        <v>992</v>
      </c>
      <c r="E496" s="2">
        <v>3.87</v>
      </c>
      <c r="F496" s="11">
        <v>-1</v>
      </c>
      <c r="G496">
        <v>-1</v>
      </c>
      <c r="I496">
        <v>2.8136258660508089</v>
      </c>
      <c r="J496">
        <v>6.3665749591224019</v>
      </c>
      <c r="L496" s="27">
        <v>0</v>
      </c>
      <c r="Q496" s="27">
        <v>0</v>
      </c>
      <c r="R496" s="27"/>
      <c r="S496" s="27"/>
      <c r="T496">
        <v>6</v>
      </c>
      <c r="U496" s="27">
        <v>0</v>
      </c>
      <c r="V496" s="27"/>
      <c r="W496" s="30">
        <v>2</v>
      </c>
      <c r="X496" s="30">
        <v>2.7713625866050808</v>
      </c>
      <c r="Y496" s="30">
        <v>0.76905311778290997</v>
      </c>
      <c r="Z496" s="30">
        <v>3.2332563510392611</v>
      </c>
      <c r="AA496" s="30">
        <v>0.2279547249276126</v>
      </c>
      <c r="AB496" s="30">
        <v>0.31587259805211898</v>
      </c>
      <c r="AC496" s="30">
        <v>8.765464595946304E-2</v>
      </c>
      <c r="AD496" s="30">
        <v>0.36851803106080561</v>
      </c>
      <c r="AE496" s="27">
        <v>1.1000000000000001</v>
      </c>
      <c r="AF496" s="27">
        <v>3.44</v>
      </c>
      <c r="AG496" s="27">
        <v>2.34</v>
      </c>
      <c r="AH496" s="27">
        <v>2.813625866050808</v>
      </c>
    </row>
    <row r="497" spans="1:34" x14ac:dyDescent="0.3">
      <c r="A497" s="2" t="s">
        <v>419</v>
      </c>
      <c r="B497" s="15" t="s">
        <v>867</v>
      </c>
      <c r="E497" s="2">
        <v>3.56</v>
      </c>
      <c r="F497" s="11" t="s">
        <v>626</v>
      </c>
      <c r="G497" t="s">
        <v>698</v>
      </c>
      <c r="I497">
        <v>2.5720000000000001</v>
      </c>
      <c r="J497">
        <v>5.8278852370000003</v>
      </c>
      <c r="L497" s="27">
        <v>2</v>
      </c>
      <c r="Q497" s="27">
        <v>5.44114334</v>
      </c>
      <c r="R497" s="27">
        <v>5.44114334</v>
      </c>
      <c r="S497" s="27">
        <v>5.44114334</v>
      </c>
      <c r="T497">
        <v>6</v>
      </c>
      <c r="U497" s="27">
        <v>112.4131248985337</v>
      </c>
      <c r="V497" s="27">
        <v>0.106749100790779</v>
      </c>
      <c r="W497" s="30">
        <v>2</v>
      </c>
      <c r="X497" s="30">
        <v>2.4</v>
      </c>
      <c r="Y497" s="30">
        <v>0.4</v>
      </c>
      <c r="Z497" s="30">
        <v>0</v>
      </c>
      <c r="AA497" s="30">
        <v>0.41666666666666669</v>
      </c>
      <c r="AB497" s="30">
        <v>0.5</v>
      </c>
      <c r="AC497" s="30">
        <v>8.3333333333333343E-2</v>
      </c>
      <c r="AD497" s="30">
        <v>0</v>
      </c>
      <c r="AE497" s="27">
        <v>1</v>
      </c>
      <c r="AF497" s="27">
        <v>3.44</v>
      </c>
      <c r="AG497" s="27">
        <v>2.44</v>
      </c>
      <c r="AH497" s="27">
        <v>2.5720000000000001</v>
      </c>
    </row>
    <row r="498" spans="1:34" x14ac:dyDescent="0.3">
      <c r="A498" s="2" t="s">
        <v>422</v>
      </c>
      <c r="B498" s="15" t="s">
        <v>868</v>
      </c>
      <c r="E498" s="2">
        <v>2.86</v>
      </c>
      <c r="F498" s="11">
        <v>-1</v>
      </c>
      <c r="G498">
        <v>-1</v>
      </c>
      <c r="I498">
        <v>2.7347368421052631</v>
      </c>
      <c r="J498">
        <v>6.1677369702631566</v>
      </c>
      <c r="L498" s="27">
        <v>0</v>
      </c>
      <c r="Q498" s="27">
        <v>0</v>
      </c>
      <c r="R498" s="27"/>
      <c r="S498" s="27"/>
      <c r="T498">
        <v>22</v>
      </c>
      <c r="U498" s="27">
        <v>0</v>
      </c>
      <c r="V498" s="27"/>
      <c r="W498" s="30">
        <v>2</v>
      </c>
      <c r="X498" s="30">
        <v>3.052631578947369</v>
      </c>
      <c r="Y498" s="30">
        <v>1.8947368421052631</v>
      </c>
      <c r="Z498" s="30">
        <v>3.6842105263157889</v>
      </c>
      <c r="AA498" s="30">
        <v>0.18811881188118809</v>
      </c>
      <c r="AB498" s="30">
        <v>0.28712871287128722</v>
      </c>
      <c r="AC498" s="30">
        <v>0.17821782178217821</v>
      </c>
      <c r="AD498" s="30">
        <v>0.34653465346534651</v>
      </c>
      <c r="AE498" s="27">
        <v>0.95</v>
      </c>
      <c r="AF498" s="27">
        <v>3.44</v>
      </c>
      <c r="AG498" s="27">
        <v>2.4900000000000002</v>
      </c>
      <c r="AH498" s="27">
        <v>2.7347368421052631</v>
      </c>
    </row>
    <row r="499" spans="1:34" x14ac:dyDescent="0.3">
      <c r="A499" s="2" t="s">
        <v>423</v>
      </c>
      <c r="B499" s="15" t="s">
        <v>869</v>
      </c>
      <c r="E499" s="2">
        <v>2.58</v>
      </c>
      <c r="F499" s="11">
        <v>-1</v>
      </c>
      <c r="G499">
        <v>-1</v>
      </c>
      <c r="I499">
        <v>2.8073684210526308</v>
      </c>
      <c r="J499">
        <v>6.2210650663157896</v>
      </c>
      <c r="L499" s="27">
        <v>0</v>
      </c>
      <c r="Q499" s="27">
        <v>0</v>
      </c>
      <c r="R499" s="27"/>
      <c r="S499" s="27"/>
      <c r="T499">
        <v>22</v>
      </c>
      <c r="U499" s="27">
        <v>0</v>
      </c>
      <c r="V499" s="27"/>
      <c r="W499" s="30">
        <v>2</v>
      </c>
      <c r="X499" s="30">
        <v>3.1578947368421049</v>
      </c>
      <c r="Y499" s="30">
        <v>2.4210526315789469</v>
      </c>
      <c r="Z499" s="30">
        <v>4.4210526315789478</v>
      </c>
      <c r="AA499" s="30">
        <v>0.16666666666666671</v>
      </c>
      <c r="AB499" s="30">
        <v>0.26315789473684209</v>
      </c>
      <c r="AC499" s="30">
        <v>0.2017543859649123</v>
      </c>
      <c r="AD499" s="30">
        <v>0.36842105263157898</v>
      </c>
      <c r="AE499" s="27">
        <v>0.95</v>
      </c>
      <c r="AF499" s="27">
        <v>3.44</v>
      </c>
      <c r="AG499" s="27">
        <v>2.4900000000000002</v>
      </c>
      <c r="AH499" s="27">
        <v>2.8073684210526308</v>
      </c>
    </row>
    <row r="500" spans="1:34" x14ac:dyDescent="0.3">
      <c r="A500" s="2" t="s">
        <v>424</v>
      </c>
      <c r="B500" s="15" t="s">
        <v>870</v>
      </c>
      <c r="E500" s="2">
        <v>2.57</v>
      </c>
      <c r="F500" s="11">
        <v>-1</v>
      </c>
      <c r="G500">
        <v>-1</v>
      </c>
      <c r="I500">
        <v>2.7284210526315791</v>
      </c>
      <c r="J500">
        <v>6.1471768202631578</v>
      </c>
      <c r="L500" s="27">
        <v>0</v>
      </c>
      <c r="Q500" s="27">
        <v>0</v>
      </c>
      <c r="R500" s="27"/>
      <c r="S500" s="27"/>
      <c r="T500">
        <v>22</v>
      </c>
      <c r="U500" s="27">
        <v>0</v>
      </c>
      <c r="V500" s="27"/>
      <c r="W500" s="30">
        <v>2</v>
      </c>
      <c r="X500" s="30">
        <v>3.052631578947369</v>
      </c>
      <c r="Y500" s="30">
        <v>1.8947368421052631</v>
      </c>
      <c r="Z500" s="30">
        <v>3.6842105263157889</v>
      </c>
      <c r="AA500" s="30">
        <v>0.18811881188118809</v>
      </c>
      <c r="AB500" s="30">
        <v>0.28712871287128722</v>
      </c>
      <c r="AC500" s="30">
        <v>0.17821782178217821</v>
      </c>
      <c r="AD500" s="30">
        <v>0.34653465346534651</v>
      </c>
      <c r="AE500" s="27">
        <v>0.89</v>
      </c>
      <c r="AF500" s="27">
        <v>3.44</v>
      </c>
      <c r="AG500" s="27">
        <v>2.5499999999999998</v>
      </c>
      <c r="AH500" s="27">
        <v>2.7284210526315791</v>
      </c>
    </row>
    <row r="501" spans="1:34" x14ac:dyDescent="0.3">
      <c r="A501" s="2" t="s">
        <v>425</v>
      </c>
      <c r="B501" s="15" t="s">
        <v>871</v>
      </c>
      <c r="E501" s="2">
        <v>2.6</v>
      </c>
      <c r="F501" s="11">
        <v>-1</v>
      </c>
      <c r="G501">
        <v>-1</v>
      </c>
      <c r="I501">
        <v>2.804210526315789</v>
      </c>
      <c r="J501">
        <v>6.2107849913157898</v>
      </c>
      <c r="L501" s="27">
        <v>0</v>
      </c>
      <c r="Q501" s="27">
        <v>0</v>
      </c>
      <c r="R501" s="27"/>
      <c r="S501" s="27"/>
      <c r="T501">
        <v>22</v>
      </c>
      <c r="U501" s="27">
        <v>0</v>
      </c>
      <c r="V501" s="27"/>
      <c r="W501" s="30">
        <v>2</v>
      </c>
      <c r="X501" s="30">
        <v>3.1578947368421049</v>
      </c>
      <c r="Y501" s="30">
        <v>2.4210526315789469</v>
      </c>
      <c r="Z501" s="30">
        <v>4.4210526315789478</v>
      </c>
      <c r="AA501" s="30">
        <v>0.16666666666666671</v>
      </c>
      <c r="AB501" s="30">
        <v>0.26315789473684209</v>
      </c>
      <c r="AC501" s="30">
        <v>0.2017543859649123</v>
      </c>
      <c r="AD501" s="30">
        <v>0.36842105263157898</v>
      </c>
      <c r="AE501" s="27">
        <v>0.89</v>
      </c>
      <c r="AF501" s="27">
        <v>3.44</v>
      </c>
      <c r="AG501" s="27">
        <v>2.5499999999999998</v>
      </c>
      <c r="AH501" s="27">
        <v>2.804210526315789</v>
      </c>
    </row>
    <row r="502" spans="1:34" x14ac:dyDescent="0.3">
      <c r="A502" s="2" t="s">
        <v>426</v>
      </c>
      <c r="B502" s="15" t="s">
        <v>872</v>
      </c>
      <c r="E502" s="2">
        <v>2.57</v>
      </c>
      <c r="F502" s="11">
        <v>-1</v>
      </c>
      <c r="G502">
        <v>-1</v>
      </c>
      <c r="I502">
        <v>2.7931578947368418</v>
      </c>
      <c r="J502">
        <v>6.207524303947368</v>
      </c>
      <c r="L502" s="27">
        <v>0</v>
      </c>
      <c r="Q502" s="27">
        <v>0</v>
      </c>
      <c r="R502" s="27"/>
      <c r="S502" s="27"/>
      <c r="T502">
        <v>22</v>
      </c>
      <c r="U502" s="27">
        <v>0</v>
      </c>
      <c r="V502" s="27"/>
      <c r="W502" s="30">
        <v>2</v>
      </c>
      <c r="X502" s="30">
        <v>3.2105263157894739</v>
      </c>
      <c r="Y502" s="30">
        <v>2.3684210526315792</v>
      </c>
      <c r="Z502" s="30">
        <v>3.6842105263157889</v>
      </c>
      <c r="AA502" s="30">
        <v>0.17757009345794389</v>
      </c>
      <c r="AB502" s="30">
        <v>0.28504672897196259</v>
      </c>
      <c r="AC502" s="30">
        <v>0.2102803738317757</v>
      </c>
      <c r="AD502" s="30">
        <v>0.32710280373831768</v>
      </c>
      <c r="AE502" s="27">
        <v>0.95</v>
      </c>
      <c r="AF502" s="27">
        <v>3.44</v>
      </c>
      <c r="AG502" s="27">
        <v>2.4900000000000002</v>
      </c>
      <c r="AH502" s="27">
        <v>2.7931578947368418</v>
      </c>
    </row>
    <row r="503" spans="1:34" x14ac:dyDescent="0.3">
      <c r="A503" s="2" t="s">
        <v>427</v>
      </c>
      <c r="B503" s="15" t="s">
        <v>873</v>
      </c>
      <c r="E503" s="2">
        <v>2.5</v>
      </c>
      <c r="F503" s="11">
        <v>-1</v>
      </c>
      <c r="G503">
        <v>-1</v>
      </c>
      <c r="I503">
        <v>2.79</v>
      </c>
      <c r="J503">
        <v>6.1972442289473681</v>
      </c>
      <c r="L503" s="27">
        <v>0</v>
      </c>
      <c r="Q503" s="27">
        <v>0</v>
      </c>
      <c r="R503" s="27"/>
      <c r="S503" s="27"/>
      <c r="T503">
        <v>22</v>
      </c>
      <c r="U503" s="27">
        <v>0</v>
      </c>
      <c r="V503" s="27"/>
      <c r="W503" s="30">
        <v>2</v>
      </c>
      <c r="X503" s="30">
        <v>3.2105263157894739</v>
      </c>
      <c r="Y503" s="30">
        <v>2.3684210526315792</v>
      </c>
      <c r="Z503" s="30">
        <v>3.6842105263157889</v>
      </c>
      <c r="AA503" s="30">
        <v>0.17757009345794389</v>
      </c>
      <c r="AB503" s="30">
        <v>0.28504672897196259</v>
      </c>
      <c r="AC503" s="30">
        <v>0.2102803738317757</v>
      </c>
      <c r="AD503" s="30">
        <v>0.32710280373831768</v>
      </c>
      <c r="AE503" s="27">
        <v>0.89</v>
      </c>
      <c r="AF503" s="27">
        <v>3.44</v>
      </c>
      <c r="AG503" s="27">
        <v>2.5499999999999998</v>
      </c>
      <c r="AH503" s="27">
        <v>2.79</v>
      </c>
    </row>
    <row r="504" spans="1:34" x14ac:dyDescent="0.3">
      <c r="A504" s="2" t="s">
        <v>428</v>
      </c>
      <c r="B504" s="15" t="s">
        <v>874</v>
      </c>
      <c r="E504" s="2">
        <v>2.6</v>
      </c>
      <c r="F504" s="11">
        <v>-1</v>
      </c>
      <c r="G504">
        <v>-1</v>
      </c>
      <c r="I504">
        <v>2.8657894736842109</v>
      </c>
      <c r="J504">
        <v>6.2608524000000001</v>
      </c>
      <c r="L504" s="27">
        <v>0</v>
      </c>
      <c r="Q504" s="27">
        <v>0</v>
      </c>
      <c r="R504" s="27"/>
      <c r="S504" s="27"/>
      <c r="T504">
        <v>22</v>
      </c>
      <c r="U504" s="27">
        <v>0</v>
      </c>
      <c r="V504" s="27"/>
      <c r="W504" s="30">
        <v>2</v>
      </c>
      <c r="X504" s="30">
        <v>3.3157894736842111</v>
      </c>
      <c r="Y504" s="30">
        <v>2.8947368421052628</v>
      </c>
      <c r="Z504" s="30">
        <v>4.4210526315789478</v>
      </c>
      <c r="AA504" s="30">
        <v>0.1583333333333333</v>
      </c>
      <c r="AB504" s="30">
        <v>0.26250000000000001</v>
      </c>
      <c r="AC504" s="30">
        <v>0.22916666666666671</v>
      </c>
      <c r="AD504" s="30">
        <v>0.35</v>
      </c>
      <c r="AE504" s="27">
        <v>1.5</v>
      </c>
      <c r="AF504" s="27">
        <v>3.44</v>
      </c>
      <c r="AG504" s="27">
        <v>1.94</v>
      </c>
      <c r="AH504" s="27">
        <v>2.86578947368421</v>
      </c>
    </row>
    <row r="505" spans="1:34" x14ac:dyDescent="0.3">
      <c r="A505" s="2" t="s">
        <v>435</v>
      </c>
      <c r="B505" s="15" t="s">
        <v>875</v>
      </c>
      <c r="E505" s="2">
        <v>2.82</v>
      </c>
      <c r="F505" s="11">
        <v>-1</v>
      </c>
      <c r="G505">
        <v>-1</v>
      </c>
      <c r="I505">
        <v>2.7452631578947368</v>
      </c>
      <c r="J505">
        <v>6.1573983386842102</v>
      </c>
      <c r="L505" s="27">
        <v>0</v>
      </c>
      <c r="Q505" s="27">
        <v>0</v>
      </c>
      <c r="R505" s="27"/>
      <c r="S505" s="27"/>
      <c r="T505">
        <v>22</v>
      </c>
      <c r="U505" s="27">
        <v>0</v>
      </c>
      <c r="V505" s="27"/>
      <c r="W505" s="30">
        <v>1.8947368421052631</v>
      </c>
      <c r="X505" s="30">
        <v>3.052631578947369</v>
      </c>
      <c r="Y505" s="30">
        <v>2</v>
      </c>
      <c r="Z505" s="30">
        <v>2.2105263157894739</v>
      </c>
      <c r="AA505" s="30">
        <v>0.2068965517241379</v>
      </c>
      <c r="AB505" s="30">
        <v>0.33333333333333343</v>
      </c>
      <c r="AC505" s="30">
        <v>0.21839080459770119</v>
      </c>
      <c r="AD505" s="30">
        <v>0.2413793103448276</v>
      </c>
      <c r="AE505" s="27">
        <v>0.95</v>
      </c>
      <c r="AF505" s="27">
        <v>3.44</v>
      </c>
      <c r="AG505" s="27">
        <v>2.4900000000000002</v>
      </c>
      <c r="AH505" s="27">
        <v>2.7452631578947368</v>
      </c>
    </row>
    <row r="506" spans="1:34" x14ac:dyDescent="0.3">
      <c r="A506" s="2" t="s">
        <v>429</v>
      </c>
      <c r="B506" s="15" t="s">
        <v>876</v>
      </c>
      <c r="E506" s="2">
        <v>2.59</v>
      </c>
      <c r="F506" s="11">
        <v>-1</v>
      </c>
      <c r="G506">
        <v>-1</v>
      </c>
      <c r="I506">
        <v>2.817894736842105</v>
      </c>
      <c r="J506">
        <v>6.2107264347368423</v>
      </c>
      <c r="L506" s="27">
        <v>0</v>
      </c>
      <c r="Q506" s="27">
        <v>0</v>
      </c>
      <c r="R506" s="27"/>
      <c r="S506" s="27"/>
      <c r="T506">
        <v>22</v>
      </c>
      <c r="U506" s="27">
        <v>0</v>
      </c>
      <c r="V506" s="27"/>
      <c r="W506" s="30">
        <v>1.8947368421052631</v>
      </c>
      <c r="X506" s="30">
        <v>3.1578947368421049</v>
      </c>
      <c r="Y506" s="30">
        <v>2.5263157894736841</v>
      </c>
      <c r="Z506" s="30">
        <v>2.947368421052631</v>
      </c>
      <c r="AA506" s="30">
        <v>0.18</v>
      </c>
      <c r="AB506" s="30">
        <v>0.3</v>
      </c>
      <c r="AC506" s="30">
        <v>0.24</v>
      </c>
      <c r="AD506" s="30">
        <v>0.28000000000000003</v>
      </c>
      <c r="AE506" s="27">
        <v>0.95</v>
      </c>
      <c r="AF506" s="27">
        <v>3.44</v>
      </c>
      <c r="AG506" s="27">
        <v>2.4900000000000002</v>
      </c>
      <c r="AH506" s="27">
        <v>2.817894736842105</v>
      </c>
    </row>
    <row r="507" spans="1:34" x14ac:dyDescent="0.3">
      <c r="A507" s="2" t="s">
        <v>430</v>
      </c>
      <c r="B507" s="15" t="s">
        <v>877</v>
      </c>
      <c r="E507" s="2">
        <v>2.66</v>
      </c>
      <c r="F507" s="11">
        <v>-1</v>
      </c>
      <c r="G507">
        <v>-1</v>
      </c>
      <c r="I507">
        <v>2.7389473684210519</v>
      </c>
      <c r="J507">
        <v>6.1368381886842096</v>
      </c>
      <c r="L507" s="27">
        <v>0</v>
      </c>
      <c r="Q507" s="27">
        <v>0</v>
      </c>
      <c r="R507" s="27"/>
      <c r="S507" s="27"/>
      <c r="T507">
        <v>22</v>
      </c>
      <c r="U507" s="27">
        <v>0</v>
      </c>
      <c r="V507" s="27"/>
      <c r="W507" s="30">
        <v>1.8947368421052631</v>
      </c>
      <c r="X507" s="30">
        <v>3.052631578947369</v>
      </c>
      <c r="Y507" s="30">
        <v>2</v>
      </c>
      <c r="Z507" s="30">
        <v>2.2105263157894739</v>
      </c>
      <c r="AA507" s="30">
        <v>0.2068965517241379</v>
      </c>
      <c r="AB507" s="30">
        <v>0.33333333333333343</v>
      </c>
      <c r="AC507" s="30">
        <v>0.21839080459770119</v>
      </c>
      <c r="AD507" s="30">
        <v>0.2413793103448276</v>
      </c>
      <c r="AE507" s="27">
        <v>0.89</v>
      </c>
      <c r="AF507" s="27">
        <v>3.44</v>
      </c>
      <c r="AG507" s="27">
        <v>2.5499999999999998</v>
      </c>
      <c r="AH507" s="27">
        <v>2.7389473684210519</v>
      </c>
    </row>
    <row r="508" spans="1:34" x14ac:dyDescent="0.3">
      <c r="A508" s="2" t="s">
        <v>431</v>
      </c>
      <c r="B508" s="15" t="s">
        <v>878</v>
      </c>
      <c r="E508" s="2">
        <v>2.56</v>
      </c>
      <c r="F508" s="11">
        <v>-1</v>
      </c>
      <c r="G508">
        <v>-1</v>
      </c>
      <c r="I508">
        <v>2.8147368421052632</v>
      </c>
      <c r="J508">
        <v>6.2004463597368424</v>
      </c>
      <c r="L508" s="27">
        <v>0</v>
      </c>
      <c r="Q508" s="27">
        <v>0</v>
      </c>
      <c r="R508" s="27"/>
      <c r="S508" s="27"/>
      <c r="T508">
        <v>22</v>
      </c>
      <c r="U508" s="27">
        <v>0</v>
      </c>
      <c r="V508" s="27"/>
      <c r="W508" s="30">
        <v>1.8947368421052631</v>
      </c>
      <c r="X508" s="30">
        <v>3.1578947368421049</v>
      </c>
      <c r="Y508" s="30">
        <v>2.5263157894736841</v>
      </c>
      <c r="Z508" s="30">
        <v>2.947368421052631</v>
      </c>
      <c r="AA508" s="30">
        <v>0.18</v>
      </c>
      <c r="AB508" s="30">
        <v>0.3</v>
      </c>
      <c r="AC508" s="30">
        <v>0.24</v>
      </c>
      <c r="AD508" s="30">
        <v>0.28000000000000003</v>
      </c>
      <c r="AE508" s="27">
        <v>0.89</v>
      </c>
      <c r="AF508" s="27">
        <v>3.44</v>
      </c>
      <c r="AG508" s="27">
        <v>2.5499999999999998</v>
      </c>
      <c r="AH508" s="27">
        <v>2.8147368421052632</v>
      </c>
    </row>
    <row r="509" spans="1:34" x14ac:dyDescent="0.3">
      <c r="A509" s="2" t="s">
        <v>432</v>
      </c>
      <c r="B509" s="15" t="s">
        <v>879</v>
      </c>
      <c r="E509" s="2">
        <v>2.5099999999999998</v>
      </c>
      <c r="F509" s="11">
        <v>-1</v>
      </c>
      <c r="G509">
        <v>-1</v>
      </c>
      <c r="I509">
        <v>2.7984210526315789</v>
      </c>
      <c r="J509">
        <v>6.2023549881578939</v>
      </c>
      <c r="L509" s="27">
        <v>0</v>
      </c>
      <c r="Q509" s="27">
        <v>0</v>
      </c>
      <c r="R509" s="27"/>
      <c r="S509" s="27"/>
      <c r="T509">
        <v>22</v>
      </c>
      <c r="U509" s="27">
        <v>0</v>
      </c>
      <c r="V509" s="27"/>
      <c r="W509" s="30">
        <v>1.9473684210526321</v>
      </c>
      <c r="X509" s="30">
        <v>3.2105263157894739</v>
      </c>
      <c r="Y509" s="30">
        <v>2.4210526315789469</v>
      </c>
      <c r="Z509" s="30">
        <v>2.947368421052631</v>
      </c>
      <c r="AA509" s="30">
        <v>0.185</v>
      </c>
      <c r="AB509" s="30">
        <v>0.30499999999999999</v>
      </c>
      <c r="AC509" s="30">
        <v>0.23</v>
      </c>
      <c r="AD509" s="30">
        <v>0.28000000000000003</v>
      </c>
      <c r="AE509" s="27">
        <v>0.95</v>
      </c>
      <c r="AF509" s="27">
        <v>3.44</v>
      </c>
      <c r="AG509" s="27">
        <v>2.4900000000000002</v>
      </c>
      <c r="AH509" s="27">
        <v>2.798421052631578</v>
      </c>
    </row>
    <row r="510" spans="1:34" x14ac:dyDescent="0.3">
      <c r="A510" s="2" t="s">
        <v>433</v>
      </c>
      <c r="B510" s="15" t="s">
        <v>880</v>
      </c>
      <c r="E510" s="2">
        <v>2.48</v>
      </c>
      <c r="F510" s="11">
        <v>-1</v>
      </c>
      <c r="G510">
        <v>-1</v>
      </c>
      <c r="I510">
        <v>2.7952631578947371</v>
      </c>
      <c r="J510">
        <v>6.1920749131578949</v>
      </c>
      <c r="L510" s="27">
        <v>0</v>
      </c>
      <c r="Q510" s="27">
        <v>0</v>
      </c>
      <c r="R510" s="27"/>
      <c r="S510" s="27"/>
      <c r="T510">
        <v>22</v>
      </c>
      <c r="U510" s="27">
        <v>0</v>
      </c>
      <c r="V510" s="27"/>
      <c r="W510" s="30">
        <v>1.9473684210526321</v>
      </c>
      <c r="X510" s="30">
        <v>3.2105263157894739</v>
      </c>
      <c r="Y510" s="30">
        <v>2.4210526315789469</v>
      </c>
      <c r="Z510" s="30">
        <v>2.947368421052631</v>
      </c>
      <c r="AA510" s="30">
        <v>0.185</v>
      </c>
      <c r="AB510" s="30">
        <v>0.30499999999999999</v>
      </c>
      <c r="AC510" s="30">
        <v>0.23</v>
      </c>
      <c r="AD510" s="30">
        <v>0.28000000000000003</v>
      </c>
      <c r="AE510" s="27">
        <v>0.89</v>
      </c>
      <c r="AF510" s="27">
        <v>3.44</v>
      </c>
      <c r="AG510" s="27">
        <v>2.5499999999999998</v>
      </c>
      <c r="AH510" s="27">
        <v>2.7952631578947358</v>
      </c>
    </row>
    <row r="511" spans="1:34" x14ac:dyDescent="0.3">
      <c r="A511" s="2" t="s">
        <v>434</v>
      </c>
      <c r="B511" s="15" t="s">
        <v>881</v>
      </c>
      <c r="E511" s="2">
        <v>2.5299999999999998</v>
      </c>
      <c r="F511" s="11">
        <v>-1</v>
      </c>
      <c r="G511">
        <v>-1</v>
      </c>
      <c r="I511">
        <v>2.871052631578948</v>
      </c>
      <c r="J511">
        <v>6.255683084210526</v>
      </c>
      <c r="L511" s="27">
        <v>0</v>
      </c>
      <c r="Q511" s="27">
        <v>0</v>
      </c>
      <c r="R511" s="27"/>
      <c r="S511" s="27"/>
      <c r="T511">
        <v>22</v>
      </c>
      <c r="U511" s="27">
        <v>0</v>
      </c>
      <c r="V511" s="27"/>
      <c r="W511" s="30">
        <v>1.9473684210526321</v>
      </c>
      <c r="X511" s="30">
        <v>3.3157894736842111</v>
      </c>
      <c r="Y511" s="30">
        <v>2.947368421052631</v>
      </c>
      <c r="Z511" s="30">
        <v>3.6842105263157889</v>
      </c>
      <c r="AA511" s="30">
        <v>0.16371681415929201</v>
      </c>
      <c r="AB511" s="30">
        <v>0.27876106194690259</v>
      </c>
      <c r="AC511" s="30">
        <v>0.247787610619469</v>
      </c>
      <c r="AD511" s="30">
        <v>0.30973451327433632</v>
      </c>
      <c r="AE511" s="27">
        <v>1.54</v>
      </c>
      <c r="AF511" s="27">
        <v>3.44</v>
      </c>
      <c r="AG511" s="27">
        <v>1.9</v>
      </c>
      <c r="AH511" s="27">
        <v>2.8710526315789471</v>
      </c>
    </row>
    <row r="512" spans="1:34" x14ac:dyDescent="0.3">
      <c r="A512" s="2" t="s">
        <v>64</v>
      </c>
      <c r="B512" s="15" t="s">
        <v>798</v>
      </c>
      <c r="E512" s="2">
        <v>3.45</v>
      </c>
      <c r="F512" s="11">
        <v>-1</v>
      </c>
      <c r="G512">
        <v>-1</v>
      </c>
      <c r="I512">
        <v>2.7124999999999999</v>
      </c>
      <c r="J512">
        <v>6.264025610615688</v>
      </c>
      <c r="L512" s="27">
        <v>0</v>
      </c>
      <c r="Q512" s="27">
        <v>0</v>
      </c>
      <c r="R512" s="27"/>
      <c r="S512" s="27"/>
      <c r="T512">
        <v>20</v>
      </c>
      <c r="U512" s="27">
        <v>0</v>
      </c>
      <c r="V512" s="27"/>
      <c r="W512" s="30">
        <v>1.75</v>
      </c>
      <c r="X512" s="30">
        <v>2.5</v>
      </c>
      <c r="Y512" s="30">
        <v>0.75</v>
      </c>
      <c r="Z512" s="30">
        <v>0</v>
      </c>
      <c r="AA512" s="30">
        <v>0.35</v>
      </c>
      <c r="AB512" s="30">
        <v>0.5</v>
      </c>
      <c r="AC512" s="30">
        <v>0.15</v>
      </c>
      <c r="AD512" s="30">
        <v>0</v>
      </c>
      <c r="AE512" s="27">
        <v>1</v>
      </c>
      <c r="AF512" s="27">
        <v>3.44</v>
      </c>
      <c r="AG512" s="27">
        <v>2.44</v>
      </c>
      <c r="AH512" s="27">
        <v>2.7124999999999999</v>
      </c>
    </row>
    <row r="513" spans="1:34" x14ac:dyDescent="0.3">
      <c r="A513" s="2" t="s">
        <v>64</v>
      </c>
      <c r="B513" s="15" t="s">
        <v>798</v>
      </c>
      <c r="C513" s="2" t="s">
        <v>891</v>
      </c>
      <c r="D513" s="2">
        <v>1</v>
      </c>
      <c r="E513" s="2">
        <v>3.5</v>
      </c>
      <c r="F513" s="11">
        <v>-1</v>
      </c>
      <c r="G513">
        <v>-1</v>
      </c>
      <c r="I513">
        <v>2.7124999999999999</v>
      </c>
      <c r="J513">
        <v>6.264025610615688</v>
      </c>
      <c r="L513" s="27">
        <v>0</v>
      </c>
      <c r="Q513" s="27">
        <v>0</v>
      </c>
      <c r="R513"/>
      <c r="S513"/>
      <c r="T513">
        <v>20</v>
      </c>
      <c r="U513" s="27">
        <v>0</v>
      </c>
      <c r="V513"/>
      <c r="W513" s="30">
        <v>1.75</v>
      </c>
      <c r="X513" s="30">
        <v>2.5</v>
      </c>
      <c r="Y513" s="30">
        <v>0.75</v>
      </c>
      <c r="Z513" s="30">
        <v>0</v>
      </c>
      <c r="AA513" s="30">
        <v>0.35</v>
      </c>
      <c r="AB513" s="30">
        <v>0.5</v>
      </c>
      <c r="AC513" s="30">
        <v>0.15</v>
      </c>
      <c r="AD513" s="30">
        <v>0</v>
      </c>
      <c r="AE513" s="27">
        <v>1</v>
      </c>
      <c r="AF513" s="27">
        <v>3.44</v>
      </c>
      <c r="AG513" s="27">
        <v>2.44</v>
      </c>
      <c r="AH513" s="27">
        <v>2.7124999999999999</v>
      </c>
    </row>
    <row r="514" spans="1:34" x14ac:dyDescent="0.3">
      <c r="A514" s="2" t="s">
        <v>368</v>
      </c>
      <c r="B514" s="20" t="s">
        <v>1093</v>
      </c>
      <c r="E514" s="2">
        <v>3.52</v>
      </c>
      <c r="F514" s="11">
        <v>-1</v>
      </c>
      <c r="G514">
        <v>-1</v>
      </c>
      <c r="I514">
        <v>2.6082608695652181</v>
      </c>
      <c r="J514">
        <v>6.5043590032654777</v>
      </c>
      <c r="L514" s="27">
        <v>0</v>
      </c>
      <c r="Q514" s="27">
        <v>0</v>
      </c>
      <c r="R514"/>
      <c r="S514"/>
      <c r="T514">
        <v>20</v>
      </c>
      <c r="U514" s="27">
        <v>0</v>
      </c>
      <c r="V514"/>
      <c r="W514" s="30">
        <v>1.6086956521739131</v>
      </c>
      <c r="X514" s="30">
        <v>1.956521739130435</v>
      </c>
      <c r="Y514" s="30">
        <v>0.52173913043478259</v>
      </c>
      <c r="Z514" s="30">
        <v>0</v>
      </c>
      <c r="AA514" s="30">
        <v>0.3936170212765957</v>
      </c>
      <c r="AB514" s="30">
        <v>0.47872340425531912</v>
      </c>
      <c r="AC514" s="30">
        <v>0.1276595744680851</v>
      </c>
      <c r="AD514" s="30">
        <v>0</v>
      </c>
      <c r="AE514" s="27">
        <v>1</v>
      </c>
      <c r="AF514" s="27">
        <v>3.44</v>
      </c>
      <c r="AG514" s="27">
        <v>2.44</v>
      </c>
      <c r="AH514" s="27">
        <v>2.6082608695652172</v>
      </c>
    </row>
    <row r="515" spans="1:34" x14ac:dyDescent="0.3">
      <c r="A515" s="2" t="s">
        <v>371</v>
      </c>
      <c r="B515" s="20" t="s">
        <v>1094</v>
      </c>
      <c r="E515" s="2">
        <v>3.58</v>
      </c>
      <c r="F515" s="11">
        <v>-1</v>
      </c>
      <c r="G515">
        <v>-1</v>
      </c>
      <c r="I515">
        <v>2.5262500000000001</v>
      </c>
      <c r="J515">
        <v>6.6075924153816246</v>
      </c>
      <c r="L515" s="27">
        <v>0</v>
      </c>
      <c r="Q515" s="27">
        <v>0</v>
      </c>
      <c r="R515"/>
      <c r="S515"/>
      <c r="T515">
        <v>20</v>
      </c>
      <c r="U515" s="27">
        <v>0</v>
      </c>
      <c r="V515"/>
      <c r="W515" s="30">
        <v>1.53125</v>
      </c>
      <c r="X515" s="30">
        <v>1.59375</v>
      </c>
      <c r="Y515" s="30">
        <v>0.375</v>
      </c>
      <c r="Z515" s="30">
        <v>0</v>
      </c>
      <c r="AA515" s="30">
        <v>0.4375</v>
      </c>
      <c r="AB515" s="30">
        <v>0.45535714285714279</v>
      </c>
      <c r="AC515" s="30">
        <v>0.1071428571428571</v>
      </c>
      <c r="AD515" s="30">
        <v>0</v>
      </c>
      <c r="AE515" s="27">
        <v>1</v>
      </c>
      <c r="AF515" s="27">
        <v>3.44</v>
      </c>
      <c r="AG515" s="27">
        <v>2.44</v>
      </c>
      <c r="AH515" s="27">
        <v>2.5262500000000001</v>
      </c>
    </row>
    <row r="516" spans="1:34" x14ac:dyDescent="0.3">
      <c r="A516" s="2" t="s">
        <v>373</v>
      </c>
      <c r="B516" s="20" t="s">
        <v>1095</v>
      </c>
      <c r="E516" s="2">
        <v>3.52</v>
      </c>
      <c r="F516" s="11">
        <v>-1</v>
      </c>
      <c r="G516">
        <v>-1</v>
      </c>
      <c r="I516">
        <v>2.4690909090909088</v>
      </c>
      <c r="J516">
        <v>6.679542975341362</v>
      </c>
      <c r="L516" s="27">
        <v>0</v>
      </c>
      <c r="Q516" s="27">
        <v>0</v>
      </c>
      <c r="R516"/>
      <c r="S516"/>
      <c r="T516">
        <v>20</v>
      </c>
      <c r="U516" s="27">
        <v>0</v>
      </c>
      <c r="V516"/>
      <c r="W516" s="30">
        <v>1.4772727272727271</v>
      </c>
      <c r="X516" s="30">
        <v>1.3409090909090911</v>
      </c>
      <c r="Y516" s="30">
        <v>0.27272727272727271</v>
      </c>
      <c r="Z516" s="30">
        <v>0</v>
      </c>
      <c r="AA516" s="30">
        <v>0.47794117647058831</v>
      </c>
      <c r="AB516" s="30">
        <v>0.43382352941176472</v>
      </c>
      <c r="AC516" s="30">
        <v>8.8235294117647051E-2</v>
      </c>
      <c r="AD516" s="30">
        <v>0</v>
      </c>
      <c r="AE516" s="27">
        <v>1</v>
      </c>
      <c r="AF516" s="27">
        <v>3.44</v>
      </c>
      <c r="AG516" s="27">
        <v>2.44</v>
      </c>
      <c r="AH516" s="27">
        <v>2.4690909090909088</v>
      </c>
    </row>
    <row r="517" spans="1:34" x14ac:dyDescent="0.3">
      <c r="A517" s="2" t="s">
        <v>436</v>
      </c>
      <c r="B517" s="20" t="s">
        <v>1093</v>
      </c>
      <c r="C517" s="2" t="s">
        <v>891</v>
      </c>
      <c r="D517" s="2">
        <v>1</v>
      </c>
      <c r="E517" s="2">
        <v>3.57</v>
      </c>
      <c r="F517" s="11">
        <v>-1</v>
      </c>
      <c r="G517">
        <v>-1</v>
      </c>
      <c r="I517">
        <v>2.6082608695652181</v>
      </c>
      <c r="J517">
        <v>6.5043590032654777</v>
      </c>
      <c r="L517" s="27">
        <v>0</v>
      </c>
      <c r="Q517" s="27">
        <v>0</v>
      </c>
      <c r="R517"/>
      <c r="S517"/>
      <c r="T517">
        <v>20</v>
      </c>
      <c r="U517" s="27">
        <v>0</v>
      </c>
      <c r="V517"/>
      <c r="W517" s="30">
        <v>1.6086956521739131</v>
      </c>
      <c r="X517" s="30">
        <v>1.956521739130435</v>
      </c>
      <c r="Y517" s="30">
        <v>0.52173913043478259</v>
      </c>
      <c r="Z517" s="30">
        <v>0</v>
      </c>
      <c r="AA517" s="30">
        <v>0.3936170212765957</v>
      </c>
      <c r="AB517" s="30">
        <v>0.47872340425531912</v>
      </c>
      <c r="AC517" s="30">
        <v>0.1276595744680851</v>
      </c>
      <c r="AD517" s="30">
        <v>0</v>
      </c>
      <c r="AE517" s="27">
        <v>1</v>
      </c>
      <c r="AF517" s="27">
        <v>3.44</v>
      </c>
      <c r="AG517" s="27">
        <v>2.44</v>
      </c>
      <c r="AH517" s="27">
        <v>2.6082608695652172</v>
      </c>
    </row>
    <row r="518" spans="1:34" x14ac:dyDescent="0.3">
      <c r="A518" s="2" t="s">
        <v>437</v>
      </c>
      <c r="B518" s="20" t="s">
        <v>1094</v>
      </c>
      <c r="C518" s="2" t="s">
        <v>891</v>
      </c>
      <c r="D518" s="2">
        <v>1</v>
      </c>
      <c r="E518" s="2">
        <v>3.52</v>
      </c>
      <c r="F518" s="11">
        <v>-1</v>
      </c>
      <c r="G518">
        <v>-1</v>
      </c>
      <c r="I518">
        <v>2.5262500000000001</v>
      </c>
      <c r="J518">
        <v>6.6075924153816246</v>
      </c>
      <c r="L518" s="27">
        <v>0</v>
      </c>
      <c r="Q518" s="27">
        <v>0</v>
      </c>
      <c r="R518"/>
      <c r="S518"/>
      <c r="T518">
        <v>20</v>
      </c>
      <c r="U518" s="27">
        <v>0</v>
      </c>
      <c r="V518"/>
      <c r="W518" s="30">
        <v>1.53125</v>
      </c>
      <c r="X518" s="30">
        <v>1.59375</v>
      </c>
      <c r="Y518" s="30">
        <v>0.375</v>
      </c>
      <c r="Z518" s="30">
        <v>0</v>
      </c>
      <c r="AA518" s="30">
        <v>0.4375</v>
      </c>
      <c r="AB518" s="30">
        <v>0.45535714285714279</v>
      </c>
      <c r="AC518" s="30">
        <v>0.1071428571428571</v>
      </c>
      <c r="AD518" s="30">
        <v>0</v>
      </c>
      <c r="AE518" s="27">
        <v>1</v>
      </c>
      <c r="AF518" s="27">
        <v>3.44</v>
      </c>
      <c r="AG518" s="27">
        <v>2.44</v>
      </c>
      <c r="AH518" s="27">
        <v>2.5262500000000001</v>
      </c>
    </row>
    <row r="519" spans="1:34" x14ac:dyDescent="0.3">
      <c r="A519" s="2" t="s">
        <v>438</v>
      </c>
      <c r="B519" s="20" t="s">
        <v>1095</v>
      </c>
      <c r="C519" s="2" t="s">
        <v>891</v>
      </c>
      <c r="D519" s="2">
        <v>1</v>
      </c>
      <c r="E519" s="2">
        <v>3.59</v>
      </c>
      <c r="F519" s="11">
        <v>-1</v>
      </c>
      <c r="G519">
        <v>-1</v>
      </c>
      <c r="I519">
        <v>2.4690909090909088</v>
      </c>
      <c r="J519">
        <v>6.679542975341362</v>
      </c>
      <c r="L519" s="27">
        <v>0</v>
      </c>
      <c r="Q519" s="27">
        <v>0</v>
      </c>
      <c r="R519"/>
      <c r="S519"/>
      <c r="T519">
        <v>20</v>
      </c>
      <c r="U519" s="27">
        <v>0</v>
      </c>
      <c r="V519"/>
      <c r="W519" s="30">
        <v>1.4772727272727271</v>
      </c>
      <c r="X519" s="30">
        <v>1.3409090909090911</v>
      </c>
      <c r="Y519" s="30">
        <v>0.27272727272727271</v>
      </c>
      <c r="Z519" s="30">
        <v>0</v>
      </c>
      <c r="AA519" s="30">
        <v>0.47794117647058831</v>
      </c>
      <c r="AB519" s="30">
        <v>0.43382352941176472</v>
      </c>
      <c r="AC519" s="30">
        <v>8.8235294117647051E-2</v>
      </c>
      <c r="AD519" s="30">
        <v>0</v>
      </c>
      <c r="AE519" s="27">
        <v>1</v>
      </c>
      <c r="AF519" s="27">
        <v>3.44</v>
      </c>
      <c r="AG519" s="27">
        <v>2.44</v>
      </c>
      <c r="AH519" s="27">
        <v>2.4690909090909088</v>
      </c>
    </row>
    <row r="520" spans="1:34" x14ac:dyDescent="0.3">
      <c r="A520" s="2" t="s">
        <v>439</v>
      </c>
      <c r="B520" s="20" t="s">
        <v>1093</v>
      </c>
      <c r="C520" s="2" t="s">
        <v>891</v>
      </c>
      <c r="D520" s="2">
        <v>1</v>
      </c>
      <c r="E520" s="2">
        <v>3.57</v>
      </c>
      <c r="F520" s="11">
        <v>-1</v>
      </c>
      <c r="G520">
        <v>-1</v>
      </c>
      <c r="I520">
        <v>2.6082608695652181</v>
      </c>
      <c r="J520">
        <v>6.5043590032654777</v>
      </c>
      <c r="L520" s="27">
        <v>0</v>
      </c>
      <c r="Q520" s="27">
        <v>0</v>
      </c>
      <c r="R520"/>
      <c r="S520"/>
      <c r="T520">
        <v>20</v>
      </c>
      <c r="U520" s="27">
        <v>0</v>
      </c>
      <c r="V520"/>
      <c r="W520" s="30">
        <v>1.6086956521739131</v>
      </c>
      <c r="X520" s="30">
        <v>1.956521739130435</v>
      </c>
      <c r="Y520" s="30">
        <v>0.52173913043478259</v>
      </c>
      <c r="Z520" s="30">
        <v>0</v>
      </c>
      <c r="AA520" s="30">
        <v>0.3936170212765957</v>
      </c>
      <c r="AB520" s="30">
        <v>0.47872340425531912</v>
      </c>
      <c r="AC520" s="30">
        <v>0.1276595744680851</v>
      </c>
      <c r="AD520" s="30">
        <v>0</v>
      </c>
      <c r="AE520" s="27">
        <v>1</v>
      </c>
      <c r="AF520" s="27">
        <v>3.44</v>
      </c>
      <c r="AG520" s="27">
        <v>2.44</v>
      </c>
      <c r="AH520" s="27">
        <v>2.6082608695652172</v>
      </c>
    </row>
    <row r="521" spans="1:34" x14ac:dyDescent="0.3">
      <c r="A521" s="2" t="s">
        <v>440</v>
      </c>
      <c r="B521" s="20" t="s">
        <v>1094</v>
      </c>
      <c r="C521" s="2" t="s">
        <v>891</v>
      </c>
      <c r="D521" s="2">
        <v>1</v>
      </c>
      <c r="E521" s="2">
        <v>3.57</v>
      </c>
      <c r="F521" s="11">
        <v>-1</v>
      </c>
      <c r="G521">
        <v>-1</v>
      </c>
      <c r="I521">
        <v>2.5262500000000001</v>
      </c>
      <c r="J521">
        <v>6.6075924153816246</v>
      </c>
      <c r="L521" s="27">
        <v>0</v>
      </c>
      <c r="Q521" s="27">
        <v>0</v>
      </c>
      <c r="R521"/>
      <c r="S521"/>
      <c r="T521">
        <v>20</v>
      </c>
      <c r="U521" s="27">
        <v>0</v>
      </c>
      <c r="V521"/>
      <c r="W521" s="30">
        <v>1.53125</v>
      </c>
      <c r="X521" s="30">
        <v>1.59375</v>
      </c>
      <c r="Y521" s="30">
        <v>0.375</v>
      </c>
      <c r="Z521" s="30">
        <v>0</v>
      </c>
      <c r="AA521" s="30">
        <v>0.4375</v>
      </c>
      <c r="AB521" s="30">
        <v>0.45535714285714279</v>
      </c>
      <c r="AC521" s="30">
        <v>0.1071428571428571</v>
      </c>
      <c r="AD521" s="30">
        <v>0</v>
      </c>
      <c r="AE521" s="27">
        <v>1</v>
      </c>
      <c r="AF521" s="27">
        <v>3.44</v>
      </c>
      <c r="AG521" s="27">
        <v>2.44</v>
      </c>
      <c r="AH521" s="27">
        <v>2.5262500000000001</v>
      </c>
    </row>
    <row r="522" spans="1:34" x14ac:dyDescent="0.3">
      <c r="A522" s="2" t="s">
        <v>441</v>
      </c>
      <c r="B522" s="20" t="s">
        <v>1095</v>
      </c>
      <c r="C522" s="2" t="s">
        <v>891</v>
      </c>
      <c r="D522" s="2">
        <v>1</v>
      </c>
      <c r="E522" s="2">
        <v>3.61</v>
      </c>
      <c r="F522" s="11">
        <v>-1</v>
      </c>
      <c r="G522">
        <v>-1</v>
      </c>
      <c r="I522">
        <v>2.4690909090909088</v>
      </c>
      <c r="J522">
        <v>6.679542975341362</v>
      </c>
      <c r="L522" s="27">
        <v>0</v>
      </c>
      <c r="Q522" s="27">
        <v>0</v>
      </c>
      <c r="R522"/>
      <c r="S522"/>
      <c r="T522">
        <v>20</v>
      </c>
      <c r="U522" s="27">
        <v>0</v>
      </c>
      <c r="V522"/>
      <c r="W522" s="30">
        <v>1.4772727272727271</v>
      </c>
      <c r="X522" s="30">
        <v>1.3409090909090911</v>
      </c>
      <c r="Y522" s="30">
        <v>0.27272727272727271</v>
      </c>
      <c r="Z522" s="30">
        <v>0</v>
      </c>
      <c r="AA522" s="30">
        <v>0.47794117647058831</v>
      </c>
      <c r="AB522" s="30">
        <v>0.43382352941176472</v>
      </c>
      <c r="AC522" s="30">
        <v>8.8235294117647051E-2</v>
      </c>
      <c r="AD522" s="30">
        <v>0</v>
      </c>
      <c r="AE522" s="27">
        <v>1</v>
      </c>
      <c r="AF522" s="27">
        <v>3.44</v>
      </c>
      <c r="AG522" s="27">
        <v>2.44</v>
      </c>
      <c r="AH522" s="27">
        <v>2.4690909090909088</v>
      </c>
    </row>
  </sheetData>
  <hyperlinks>
    <hyperlink ref="G6" r:id="rId1" display="https://www.crystallography.net/cod/1544425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2" sqref="B22"/>
    </sheetView>
  </sheetViews>
  <sheetFormatPr defaultRowHeight="14.4" x14ac:dyDescent="0.3"/>
  <cols>
    <col min="1" max="1" width="36.109375" customWidth="1"/>
  </cols>
  <sheetData>
    <row r="1" spans="1:2" x14ac:dyDescent="0.3">
      <c r="A1" s="2" t="s">
        <v>485</v>
      </c>
      <c r="B1">
        <v>102</v>
      </c>
    </row>
    <row r="2" spans="1:2" x14ac:dyDescent="0.3">
      <c r="A2" s="2" t="s">
        <v>484</v>
      </c>
      <c r="B2">
        <v>96</v>
      </c>
    </row>
    <row r="3" spans="1:2" x14ac:dyDescent="0.3">
      <c r="A3" t="s">
        <v>544</v>
      </c>
      <c r="B3">
        <v>85</v>
      </c>
    </row>
    <row r="4" spans="1:2" x14ac:dyDescent="0.3">
      <c r="A4" s="2" t="s">
        <v>486</v>
      </c>
      <c r="B4">
        <v>79</v>
      </c>
    </row>
    <row r="5" spans="1:2" x14ac:dyDescent="0.3">
      <c r="A5" s="2" t="s">
        <v>489</v>
      </c>
      <c r="B5">
        <v>44</v>
      </c>
    </row>
    <row r="6" spans="1:2" x14ac:dyDescent="0.3">
      <c r="A6" s="2" t="s">
        <v>545</v>
      </c>
      <c r="B6">
        <v>43</v>
      </c>
    </row>
    <row r="7" spans="1:2" x14ac:dyDescent="0.3">
      <c r="A7" t="s">
        <v>483</v>
      </c>
      <c r="B7">
        <v>37</v>
      </c>
    </row>
    <row r="8" spans="1:2" x14ac:dyDescent="0.3">
      <c r="A8" s="2" t="s">
        <v>487</v>
      </c>
      <c r="B8">
        <v>17</v>
      </c>
    </row>
    <row r="9" spans="1:2" x14ac:dyDescent="0.3">
      <c r="A9" s="2" t="s">
        <v>488</v>
      </c>
      <c r="B9">
        <v>17</v>
      </c>
    </row>
    <row r="10" spans="1:2" x14ac:dyDescent="0.3">
      <c r="A10" s="2" t="s">
        <v>490</v>
      </c>
      <c r="B10">
        <v>13</v>
      </c>
    </row>
    <row r="11" spans="1:2" x14ac:dyDescent="0.3">
      <c r="A11" s="2"/>
    </row>
    <row r="12" spans="1:2" x14ac:dyDescent="0.3">
      <c r="A12" s="2"/>
    </row>
    <row r="13" spans="1:2" x14ac:dyDescent="0.3">
      <c r="A13" s="2"/>
    </row>
    <row r="14" spans="1:2" x14ac:dyDescent="0.3">
      <c r="A14" s="2"/>
    </row>
  </sheetData>
  <sortState ref="A1:B7">
    <sortCondition descending="1" ref="B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9" sqref="B19"/>
    </sheetView>
  </sheetViews>
  <sheetFormatPr defaultRowHeight="14.4" x14ac:dyDescent="0.3"/>
  <cols>
    <col min="5" max="5" width="13.6640625" customWidth="1"/>
  </cols>
  <sheetData>
    <row r="1" spans="1:6" x14ac:dyDescent="0.3">
      <c r="A1" s="9" t="s">
        <v>454</v>
      </c>
      <c r="B1" s="10">
        <v>1</v>
      </c>
      <c r="C1" t="s">
        <v>540</v>
      </c>
      <c r="E1" t="s">
        <v>542</v>
      </c>
      <c r="F1">
        <v>1</v>
      </c>
    </row>
    <row r="2" spans="1:6" x14ac:dyDescent="0.3">
      <c r="A2" s="9" t="s">
        <v>460</v>
      </c>
      <c r="B2" s="10">
        <v>13</v>
      </c>
      <c r="C2" t="s">
        <v>539</v>
      </c>
      <c r="E2" t="s">
        <v>541</v>
      </c>
      <c r="F2">
        <v>24</v>
      </c>
    </row>
    <row r="3" spans="1:6" x14ac:dyDescent="0.3">
      <c r="A3" s="9" t="s">
        <v>482</v>
      </c>
      <c r="B3" s="10">
        <v>1</v>
      </c>
      <c r="C3" t="s">
        <v>539</v>
      </c>
      <c r="E3" t="s">
        <v>543</v>
      </c>
      <c r="F3">
        <v>60</v>
      </c>
    </row>
    <row r="4" spans="1:6" x14ac:dyDescent="0.3">
      <c r="A4" s="9" t="s">
        <v>535</v>
      </c>
      <c r="B4" s="10">
        <v>2</v>
      </c>
      <c r="C4" t="s">
        <v>539</v>
      </c>
    </row>
    <row r="5" spans="1:6" x14ac:dyDescent="0.3">
      <c r="A5" s="9" t="s">
        <v>495</v>
      </c>
      <c r="B5" s="10">
        <v>1</v>
      </c>
      <c r="C5" t="s">
        <v>539</v>
      </c>
    </row>
    <row r="6" spans="1:6" x14ac:dyDescent="0.3">
      <c r="A6" s="9" t="s">
        <v>506</v>
      </c>
      <c r="B6" s="10">
        <v>5</v>
      </c>
      <c r="C6" t="s">
        <v>539</v>
      </c>
    </row>
    <row r="7" spans="1:6" x14ac:dyDescent="0.3">
      <c r="A7" s="9" t="s">
        <v>496</v>
      </c>
      <c r="B7" s="10">
        <v>1</v>
      </c>
      <c r="C7" t="s">
        <v>539</v>
      </c>
    </row>
    <row r="8" spans="1:6" x14ac:dyDescent="0.3">
      <c r="A8" s="9" t="s">
        <v>533</v>
      </c>
      <c r="B8" s="10">
        <v>1</v>
      </c>
      <c r="C8" t="s">
        <v>539</v>
      </c>
      <c r="D8">
        <f>SUM(B2:B8)</f>
        <v>24</v>
      </c>
    </row>
    <row r="9" spans="1:6" x14ac:dyDescent="0.3">
      <c r="A9" s="9" t="s">
        <v>450</v>
      </c>
      <c r="B9" s="10">
        <v>25</v>
      </c>
      <c r="C9" t="s">
        <v>538</v>
      </c>
    </row>
    <row r="10" spans="1:6" x14ac:dyDescent="0.3">
      <c r="A10" s="9" t="s">
        <v>536</v>
      </c>
      <c r="B10" s="10">
        <v>2</v>
      </c>
      <c r="C10" t="s">
        <v>538</v>
      </c>
    </row>
    <row r="11" spans="1:6" x14ac:dyDescent="0.3">
      <c r="A11" s="9" t="s">
        <v>497</v>
      </c>
      <c r="B11" s="10">
        <v>1</v>
      </c>
      <c r="C11" t="s">
        <v>538</v>
      </c>
    </row>
    <row r="12" spans="1:6" x14ac:dyDescent="0.3">
      <c r="A12" s="9" t="s">
        <v>449</v>
      </c>
      <c r="B12" s="10">
        <v>28</v>
      </c>
      <c r="C12" t="s">
        <v>538</v>
      </c>
    </row>
    <row r="13" spans="1:6" x14ac:dyDescent="0.3">
      <c r="A13" s="9" t="s">
        <v>461</v>
      </c>
      <c r="B13" s="10">
        <v>1</v>
      </c>
      <c r="C13" t="s">
        <v>538</v>
      </c>
    </row>
    <row r="14" spans="1:6" x14ac:dyDescent="0.3">
      <c r="A14" s="9" t="s">
        <v>507</v>
      </c>
      <c r="B14" s="10">
        <v>1</v>
      </c>
      <c r="C14" t="s">
        <v>538</v>
      </c>
    </row>
    <row r="15" spans="1:6" x14ac:dyDescent="0.3">
      <c r="A15" s="9" t="s">
        <v>462</v>
      </c>
      <c r="B15" s="10">
        <v>2</v>
      </c>
      <c r="C15" t="s">
        <v>538</v>
      </c>
      <c r="D15">
        <f>SUM(B9:B15)</f>
        <v>60</v>
      </c>
    </row>
    <row r="18" spans="2:2" x14ac:dyDescent="0.3">
      <c r="B18">
        <f>SUM(B1:B15)</f>
        <v>85</v>
      </c>
    </row>
  </sheetData>
  <sortState ref="A1:C15">
    <sortCondition ref="C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C16" sqref="C16"/>
    </sheetView>
  </sheetViews>
  <sheetFormatPr defaultRowHeight="14.4" x14ac:dyDescent="0.3"/>
  <cols>
    <col min="2" max="2" width="16.33203125" customWidth="1"/>
    <col min="3" max="3" width="15.77734375" customWidth="1"/>
    <col min="16" max="16" width="15.88671875" customWidth="1"/>
  </cols>
  <sheetData>
    <row r="1" spans="2:17" x14ac:dyDescent="0.3">
      <c r="B1" t="s">
        <v>994</v>
      </c>
      <c r="C1" t="s">
        <v>995</v>
      </c>
    </row>
    <row r="2" spans="2:17" x14ac:dyDescent="0.3">
      <c r="B2" t="s">
        <v>251</v>
      </c>
      <c r="C2">
        <v>2</v>
      </c>
      <c r="P2" t="s">
        <v>998</v>
      </c>
    </row>
    <row r="3" spans="2:17" x14ac:dyDescent="0.3">
      <c r="B3" t="s">
        <v>253</v>
      </c>
      <c r="C3">
        <v>2</v>
      </c>
      <c r="P3" t="s">
        <v>999</v>
      </c>
    </row>
    <row r="4" spans="2:17" x14ac:dyDescent="0.3">
      <c r="B4" t="s">
        <v>702</v>
      </c>
      <c r="C4">
        <v>1</v>
      </c>
    </row>
    <row r="5" spans="2:17" x14ac:dyDescent="0.3">
      <c r="B5" t="s">
        <v>916</v>
      </c>
      <c r="C5">
        <v>2</v>
      </c>
    </row>
    <row r="6" spans="2:17" x14ac:dyDescent="0.3">
      <c r="B6" t="s">
        <v>993</v>
      </c>
      <c r="C6">
        <v>5</v>
      </c>
      <c r="P6" t="s">
        <v>1000</v>
      </c>
      <c r="Q6">
        <v>194</v>
      </c>
    </row>
    <row r="7" spans="2:17" x14ac:dyDescent="0.3">
      <c r="B7" t="s">
        <v>700</v>
      </c>
      <c r="C7">
        <v>17</v>
      </c>
      <c r="P7" t="s">
        <v>1001</v>
      </c>
      <c r="Q7">
        <v>148</v>
      </c>
    </row>
    <row r="8" spans="2:17" x14ac:dyDescent="0.3">
      <c r="B8" t="s">
        <v>891</v>
      </c>
      <c r="C8">
        <v>21</v>
      </c>
    </row>
    <row r="9" spans="2:17" x14ac:dyDescent="0.3">
      <c r="B9" t="s">
        <v>918</v>
      </c>
      <c r="C9">
        <v>2</v>
      </c>
    </row>
    <row r="10" spans="2:17" x14ac:dyDescent="0.3">
      <c r="B10" t="s">
        <v>996</v>
      </c>
      <c r="C10">
        <f>SUM(C2:C9)</f>
        <v>52</v>
      </c>
    </row>
    <row r="11" spans="2:17" x14ac:dyDescent="0.3">
      <c r="B11" t="s">
        <v>997</v>
      </c>
      <c r="C11">
        <f>525-52</f>
        <v>473</v>
      </c>
    </row>
    <row r="13" spans="2:17" x14ac:dyDescent="0.3">
      <c r="B13" t="s">
        <v>546</v>
      </c>
      <c r="C13">
        <v>194</v>
      </c>
    </row>
    <row r="14" spans="2:17" x14ac:dyDescent="0.3">
      <c r="B14" t="s">
        <v>1002</v>
      </c>
      <c r="C14">
        <f>525-C13</f>
        <v>331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G28" sqref="G28"/>
    </sheetView>
  </sheetViews>
  <sheetFormatPr defaultRowHeight="14.4" x14ac:dyDescent="0.3"/>
  <cols>
    <col min="1" max="1" width="15.33203125" customWidth="1"/>
    <col min="2" max="2" width="11.6640625" customWidth="1"/>
    <col min="4" max="4" width="18.109375" customWidth="1"/>
    <col min="7" max="7" width="12.21875" customWidth="1"/>
    <col min="16" max="16" width="13" customWidth="1"/>
    <col min="19" max="20" width="14.88671875" customWidth="1"/>
  </cols>
  <sheetData>
    <row r="1" spans="1:20" x14ac:dyDescent="0.3">
      <c r="A1" s="15" t="s">
        <v>800</v>
      </c>
      <c r="B1">
        <v>438</v>
      </c>
      <c r="D1" t="s">
        <v>217</v>
      </c>
      <c r="E1">
        <v>916</v>
      </c>
      <c r="G1" t="s">
        <v>223</v>
      </c>
      <c r="H1">
        <v>1402</v>
      </c>
      <c r="J1" t="s">
        <v>46</v>
      </c>
      <c r="K1">
        <v>486</v>
      </c>
      <c r="M1" t="s">
        <v>249</v>
      </c>
      <c r="N1">
        <f>65+16</f>
        <v>81</v>
      </c>
      <c r="P1" t="s">
        <v>267</v>
      </c>
      <c r="Q1">
        <v>519</v>
      </c>
      <c r="S1" t="s">
        <v>917</v>
      </c>
      <c r="T1">
        <v>1035</v>
      </c>
    </row>
    <row r="2" spans="1:20" x14ac:dyDescent="0.3">
      <c r="A2" t="s">
        <v>1097</v>
      </c>
      <c r="B2">
        <v>93</v>
      </c>
      <c r="D2" t="s">
        <v>1101</v>
      </c>
      <c r="E2">
        <v>16</v>
      </c>
      <c r="G2" t="s">
        <v>1105</v>
      </c>
      <c r="H2">
        <v>4.2</v>
      </c>
      <c r="J2" t="s">
        <v>1107</v>
      </c>
      <c r="K2">
        <v>1</v>
      </c>
      <c r="M2" t="s">
        <v>916</v>
      </c>
      <c r="N2">
        <f>64+16</f>
        <v>80</v>
      </c>
      <c r="P2" t="s">
        <v>1114</v>
      </c>
      <c r="Q2">
        <f>0.051*10</f>
        <v>0.51</v>
      </c>
      <c r="S2" t="s">
        <v>1114</v>
      </c>
      <c r="T2">
        <f>0.03*10</f>
        <v>0.3</v>
      </c>
    </row>
    <row r="3" spans="1:20" x14ac:dyDescent="0.3">
      <c r="A3" t="s">
        <v>993</v>
      </c>
      <c r="B3">
        <v>115</v>
      </c>
      <c r="D3" t="s">
        <v>1102</v>
      </c>
      <c r="E3">
        <f>E2*0.018</f>
        <v>0.28799999999999998</v>
      </c>
      <c r="G3" t="s">
        <v>1106</v>
      </c>
      <c r="H3">
        <f>15*0.042</f>
        <v>0.63</v>
      </c>
      <c r="J3" t="s">
        <v>1108</v>
      </c>
      <c r="K3">
        <f>2*0.01</f>
        <v>0.02</v>
      </c>
      <c r="M3" t="s">
        <v>1111</v>
      </c>
      <c r="N3">
        <f>0.01</f>
        <v>0.01</v>
      </c>
      <c r="P3" t="s">
        <v>1103</v>
      </c>
      <c r="Q3">
        <f>14*Q2</f>
        <v>7.1400000000000006</v>
      </c>
      <c r="S3" t="s">
        <v>1103</v>
      </c>
      <c r="T3">
        <f>14*T2</f>
        <v>4.2</v>
      </c>
    </row>
    <row r="4" spans="1:20" x14ac:dyDescent="0.3">
      <c r="A4" t="s">
        <v>1098</v>
      </c>
      <c r="B4">
        <f>2*0.0125</f>
        <v>2.5000000000000001E-2</v>
      </c>
      <c r="D4" t="s">
        <v>1103</v>
      </c>
      <c r="E4">
        <f>E3*14</f>
        <v>4.032</v>
      </c>
      <c r="G4" t="s">
        <v>1103</v>
      </c>
      <c r="H4">
        <f>H3*14</f>
        <v>8.82</v>
      </c>
      <c r="J4" t="s">
        <v>1109</v>
      </c>
      <c r="K4">
        <f>K3*103</f>
        <v>2.06</v>
      </c>
      <c r="M4" t="s">
        <v>1112</v>
      </c>
      <c r="N4">
        <f>N3*N2</f>
        <v>0.8</v>
      </c>
      <c r="P4" t="s">
        <v>1115</v>
      </c>
      <c r="Q4">
        <f>100*Q3/Q1</f>
        <v>1.3757225433526012</v>
      </c>
      <c r="S4" t="s">
        <v>1115</v>
      </c>
      <c r="T4">
        <f>100*T3/T1</f>
        <v>0.40579710144927539</v>
      </c>
    </row>
    <row r="5" spans="1:20" x14ac:dyDescent="0.3">
      <c r="A5" t="s">
        <v>1099</v>
      </c>
      <c r="B5">
        <f>B3*B4</f>
        <v>2.875</v>
      </c>
      <c r="D5" t="s">
        <v>1104</v>
      </c>
      <c r="E5">
        <f>100*E4/E1</f>
        <v>0.44017467248908293</v>
      </c>
      <c r="G5" t="s">
        <v>1104</v>
      </c>
      <c r="H5">
        <f>100*H4/H1</f>
        <v>0.62910128388017117</v>
      </c>
      <c r="J5" t="s">
        <v>1110</v>
      </c>
      <c r="K5">
        <f>100*K4/K1</f>
        <v>0.42386831275720166</v>
      </c>
      <c r="M5" t="s">
        <v>1113</v>
      </c>
      <c r="N5">
        <f>100*N4/N1</f>
        <v>0.98765432098765427</v>
      </c>
    </row>
    <row r="6" spans="1:20" x14ac:dyDescent="0.3">
      <c r="A6" t="s">
        <v>1100</v>
      </c>
      <c r="B6">
        <f>100*B5/B1</f>
        <v>0.65639269406392697</v>
      </c>
    </row>
    <row r="10" spans="1:20" x14ac:dyDescent="0.3">
      <c r="A10" t="s">
        <v>4</v>
      </c>
      <c r="B10">
        <v>558</v>
      </c>
      <c r="D10" t="s">
        <v>10</v>
      </c>
      <c r="E10">
        <v>698</v>
      </c>
      <c r="G10" t="s">
        <v>919</v>
      </c>
      <c r="H10">
        <v>533</v>
      </c>
      <c r="K10" t="s">
        <v>64</v>
      </c>
      <c r="L10">
        <v>520</v>
      </c>
    </row>
    <row r="11" spans="1:20" x14ac:dyDescent="0.3">
      <c r="A11" t="s">
        <v>1108</v>
      </c>
      <c r="B11">
        <f>0.03</f>
        <v>0.03</v>
      </c>
      <c r="D11" t="s">
        <v>1114</v>
      </c>
      <c r="E11">
        <v>0.15</v>
      </c>
      <c r="G11" t="s">
        <v>1117</v>
      </c>
      <c r="H11">
        <v>19.5</v>
      </c>
      <c r="I11">
        <v>139</v>
      </c>
      <c r="K11" t="s">
        <v>1120</v>
      </c>
      <c r="L11">
        <v>2</v>
      </c>
      <c r="M11">
        <v>40</v>
      </c>
    </row>
    <row r="12" spans="1:20" x14ac:dyDescent="0.3">
      <c r="A12" t="s">
        <v>1109</v>
      </c>
      <c r="B12">
        <f>103*B11</f>
        <v>3.09</v>
      </c>
      <c r="D12" t="s">
        <v>1103</v>
      </c>
      <c r="E12">
        <f>14*E11</f>
        <v>2.1</v>
      </c>
      <c r="G12" t="s">
        <v>700</v>
      </c>
      <c r="H12">
        <v>5.8</v>
      </c>
      <c r="I12">
        <v>14</v>
      </c>
      <c r="K12" t="s">
        <v>251</v>
      </c>
      <c r="L12">
        <v>0.5</v>
      </c>
      <c r="M12">
        <v>145</v>
      </c>
    </row>
    <row r="13" spans="1:20" x14ac:dyDescent="0.3">
      <c r="A13" t="s">
        <v>1116</v>
      </c>
      <c r="B13">
        <f>100*B12/B10</f>
        <v>0.55376344086021501</v>
      </c>
      <c r="D13" t="s">
        <v>1115</v>
      </c>
      <c r="E13">
        <f>100*E12/E10</f>
        <v>0.3008595988538682</v>
      </c>
      <c r="G13" t="s">
        <v>1118</v>
      </c>
      <c r="H13">
        <f>H12*I12/(H11*I11)</f>
        <v>2.995757240361557E-2</v>
      </c>
      <c r="K13" t="s">
        <v>1118</v>
      </c>
      <c r="L13">
        <f>L12*M12/(L11*M11)</f>
        <v>0.90625</v>
      </c>
    </row>
    <row r="14" spans="1:20" x14ac:dyDescent="0.3">
      <c r="G14" t="s">
        <v>1119</v>
      </c>
      <c r="H14">
        <f>2*H11/H10</f>
        <v>7.3170731707317069E-2</v>
      </c>
      <c r="K14" t="s">
        <v>1119</v>
      </c>
      <c r="L14">
        <f>2*L11/L10</f>
        <v>7.6923076923076927E-3</v>
      </c>
    </row>
    <row r="15" spans="1:20" x14ac:dyDescent="0.3">
      <c r="G15" t="s">
        <v>1104</v>
      </c>
      <c r="H15">
        <f>100*H13*H14</f>
        <v>0.21920174929474806</v>
      </c>
      <c r="K15" t="s">
        <v>1104</v>
      </c>
      <c r="L15">
        <f>100*L13*L14</f>
        <v>0.69711538461538469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Dataset</vt:lpstr>
      <vt:lpstr>Export</vt:lpstr>
      <vt:lpstr>Descriptors count</vt:lpstr>
      <vt:lpstr>Symmetry groups</vt:lpstr>
      <vt:lpstr>Dopants</vt:lpstr>
      <vt:lpstr>Weight fraction conversion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Никита Давыдов</cp:lastModifiedBy>
  <dcterms:created xsi:type="dcterms:W3CDTF">2024-09-21T15:12:53Z</dcterms:created>
  <dcterms:modified xsi:type="dcterms:W3CDTF">2025-04-23T13:11:20Z</dcterms:modified>
</cp:coreProperties>
</file>