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9EDAAE46-10B2-436C-B28A-F4164018938B}" xr6:coauthVersionLast="47" xr6:coauthVersionMax="47" xr10:uidLastSave="{00000000-0000-0000-0000-000000000000}"/>
  <bookViews>
    <workbookView xWindow="-108" yWindow="-108" windowWidth="23256" windowHeight="12576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U6" i="1" l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A5" i="1"/>
  <c r="CW5" i="1"/>
  <c r="CX5" i="1"/>
  <c r="CY5" i="1"/>
  <c r="CZ5" i="1"/>
  <c r="DB5" i="1"/>
  <c r="DC5" i="1"/>
  <c r="DD5" i="1"/>
  <c r="DE5" i="1"/>
  <c r="DF5" i="1"/>
  <c r="DG5" i="1"/>
  <c r="DH5" i="1"/>
  <c r="CV5" i="1"/>
  <c r="CU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tc={44F98CE1-8534-4C91-B828-A662FE1E755F}</author>
  </authors>
  <commentList>
    <comment ref="B37" authorId="0" shapeId="0" xr:uid="{44F98CE1-8534-4C91-B828-A662FE1E75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Area changed to half of the original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<sst xmlns="http://schemas.openxmlformats.org/spreadsheetml/2006/main" count="814" uniqueCount="287">
  <si>
    <t>Building Name</t>
  </si>
  <si>
    <t>Area</t>
  </si>
  <si>
    <t>Building Type</t>
  </si>
  <si>
    <t>Location</t>
  </si>
  <si>
    <t>Latitude</t>
  </si>
  <si>
    <t>Longitude</t>
  </si>
  <si>
    <t>Training Id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</si>
  <si>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</si>
  <si>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</si>
  <si>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</si>
  <si>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</si>
  <si>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</si>
  <si>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</si>
  <si>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</si>
  <si>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</si>
  <si>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</si>
  <si>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</si>
  <si>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</si>
  <si>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</si>
  <si>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</si>
  <si>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</si>
  <si>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</si>
  <si>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</si>
  <si>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</si>
  <si>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</si>
  <si>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</si>
  <si>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Optional. The training id to use in the calibration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</si>
  <si>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</si>
  <si>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</si>
  <si>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</si>
  <si>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</si>
  <si>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</si>
  <si>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</si>
  <si>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</si>
  <si>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</si>
  <si>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</si>
  <si>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</si>
  <si>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</si>
  <si>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</si>
  <si>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</si>
  <si>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</si>
  <si>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</si>
  <si>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</si>
  <si>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</si>
  <si>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</si>
  <si>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</si>
  <si>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</si>
  <si>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</si>
  <si>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</si>
  <si>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</si>
  <si>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</si>
  <si>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</si>
  <si>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</si>
  <si>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</si>
  <si>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</si>
  <si>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</si>
  <si>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</si>
  <si>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</si>
  <si>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</si>
  <si>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</si>
  <si>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</si>
  <si>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</si>
  <si>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</si>
  <si>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</si>
  <si>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</si>
  <si>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</si>
  <si>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</si>
  <si>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</si>
  <si>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</si>
  <si>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</si>
  <si>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training_id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</si>
  <si>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</si>
  <si>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</si>
  <si>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</si>
  <si>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</si>
  <si>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</si>
  <si>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</si>
  <si>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</si>
  <si>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</si>
  <si>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</si>
  <si>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</si>
  <si>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</si>
  <si>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</si>
  <si>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</si>
  <si>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</si>
  <si>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</si>
  <si>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</si>
  <si>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</si>
  <si>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</si>
  <si>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</si>
  <si>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</si>
  <si>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</si>
  <si>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</si>
  <si>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</si>
  <si>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</si>
  <si>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</si>
  <si>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</si>
  <si>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</si>
  <si>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</si>
  <si>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</si>
  <si>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</si>
  <si>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</si>
  <si>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</si>
  <si>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</si>
  <si>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</si>
  <si>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</si>
  <si>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</si>
  <si>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</si>
  <si>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</si>
  <si>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</si>
  <si>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</si>
  <si>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</si>
  <si>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</si>
  <si>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</si>
  <si>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</si>
  <si>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</si>
  <si>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</si>
  <si>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</si>
  <si>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</si>
  <si>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</si>
  <si>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</si>
  <si>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</si>
  <si>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</si>
  <si>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</si>
  <si>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</si>
  <si>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</si>
  <si>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</si>
  <si>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</si>
  <si>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</si>
  <si>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</si>
  <si>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</si>
  <si>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</si>
  <si>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</si>
  <si>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</si>
  <si>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</si>
  <si>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</si>
  <si>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</si>
  <si>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</si>
  <si>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</si>
  <si>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</si>
  <si>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</si>
  <si>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</si>
  <si>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</si>
  <si>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</si>
  <si>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</si>
  <si>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</si>
  <si>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</si>
  <si>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</si>
  <si>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</si>
  <si>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</si>
  <si>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</si>
  <si>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</si>
  <si>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</si>
  <si>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</si>
  <si>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</si>
  <si>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Flagged by Sam (GOF &gt; 0.5)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</si>
  <si>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</si>
  <si>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</si>
  <si>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</si>
  <si>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</si>
  <si>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</si>
  <si>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</si>
  <si>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</si>
  <si>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</si>
  <si>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</si>
  <si>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</si>
  <si>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</si>
  <si>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</si>
  <si>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</si>
  <si>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</si>
  <si>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</si>
  <si>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</si>
  <si>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</si>
  <si>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</si>
  <si>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</si>
  <si>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</si>
  <si>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ca8dad5d-55ff-482e-8593-aa90dbbb2c17</t>
  </si>
  <si>
    <t>Yes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</si>
  <si>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</si>
  <si>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</si>
  <si>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</si>
  <si>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</si>
  <si>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</si>
  <si>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</si>
  <si>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</si>
  <si>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</si>
  <si>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</si>
  <si>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</si>
  <si>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</si>
  <si>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</si>
  <si>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</si>
  <si>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28aeef9d-1aa5-401b-ad6e-33670a777204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</si>
  <si>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</si>
  <si>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</si>
  <si>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</si>
  <si>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</si>
  <si>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</si>
  <si>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</si>
  <si>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</si>
  <si>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</si>
  <si>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</si>
  <si>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</si>
  <si>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</si>
  <si>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</si>
  <si>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</si>
  <si>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</si>
  <si>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</si>
  <si>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</si>
  <si>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</si>
  <si>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</si>
  <si>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</si>
  <si>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</si>
  <si>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</si>
  <si>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</si>
  <si>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</si>
  <si>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</si>
  <si>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</si>
  <si>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</si>
  <si>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</si>
  <si>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</si>
  <si>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</si>
  <si>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</si>
  <si>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</si>
  <si>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</si>
  <si>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</si>
  <si>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</si>
  <si>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</si>
  <si>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</si>
  <si>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</si>
  <si>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</si>
  <si>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</si>
  <si>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</si>
  <si>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</si>
  <si>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</si>
  <si>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</si>
  <si>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</si>
  <si>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</si>
  <si>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</si>
  <si>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</si>
  <si>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</si>
  <si>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</si>
  <si>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</si>
  <si>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</si>
  <si>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</si>
  <si>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</si>
  <si>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</si>
  <si>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</si>
  <si>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</si>
  <si>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</si>
  <si>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</si>
  <si>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</si>
  <si>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</si>
  <si>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</si>
  <si>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</si>
  <si>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</si>
  <si>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</si>
  <si>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</si>
  <si>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</si>
  <si>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</si>
  <si>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</si>
  <si>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</si>
  <si>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</si>
  <si>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</si>
  <si>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</si>
  <si>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</si>
  <si>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</si>
  <si>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</si>
  <si>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</si>
  <si>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</si>
  <si>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</si>
  <si>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</si>
  <si>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</si>
  <si>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</si>
  <si>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</si>
  <si>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</si>
  <si>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</si>
  <si>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</si>
  <si>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</si>
  <si>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</si>
  <si>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</si>
  <si>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</si>
  <si>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</si>
  <si>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</si>
  <si>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</si>
  <si>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</si>
  <si>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Modular Building A</t>
  </si>
  <si>
    <t>Modular Building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</si>
</sst>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5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1" xfId="0" applyFont="1" applyBorder="1" applyProtection="1">
      <protection locked="0"/>
    </xf>
    <xf numFmtId="3" fontId="15" fillId="0" borderId="1" xfId="0" applyNumberFormat="1" applyFont="1" applyBorder="1" applyProtection="1">
      <protection locked="0"/>
    </xf>
    <xf numFmtId="3" fontId="15" fillId="0" borderId="0" xfId="0" applyNumberFormat="1" applyFont="1" applyProtection="1"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Carbon%20Signal/Inputs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kita Khatwani" id="{082E92A2-7465-4EBF-850F-E711CC56F0E7}" userId="S::nikita.khatwani@introba.com::51c9be9d-6807-4642-82d4-8aeac24b35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4-09-19T16:40:47.46" personId="{082E92A2-7465-4EBF-850F-E711CC56F0E7}" id="{44F98CE1-8534-4C91-B828-A662FE1E755F}">
    <text xml:space="preserve">Area changed to half of the original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H1981"/>
  <sheetViews>
    <sheetView showGridLines="0" tabSelected="1" zoomScale="63" zoomScaleNormal="63" workbookViewId="0">
      <pane xSplit="1" ySplit="4" topLeftCell="B51" activePane="bottomRight" state="frozen"/>
      <selection pane="topRight" activeCell="B1" sqref="B1"/>
      <selection pane="bottomLeft" activeCell="A5" sqref="A5"/>
      <selection pane="bottomRight" activeCell="A56" sqref="A56"/>
    </sheetView>
  </sheetViews>
  <sheetFormatPr defaultColWidth="9.109375" defaultRowHeight="30" customHeight="1" x14ac:dyDescent="0.3"/>
  <cols>
    <col min="1" max="1" width="41.3320312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8" width="17.109375" customWidth="1"/>
  </cols>
  <sheetData>
    <row r="1" spans="1:112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6</v>
      </c>
      <c r="L1" s="14" t="s">
        <v>7</v>
      </c>
      <c r="M1" s="15" t="s">
        <v>8</v>
      </c>
      <c r="N1" s="13" t="s">
        <v>9</v>
      </c>
      <c r="O1" s="16" t="s">
        <v>10</v>
      </c>
      <c r="P1" s="13" t="s">
        <v>11</v>
      </c>
      <c r="Q1" s="69" t="s">
        <v>12</v>
      </c>
      <c r="R1" s="70"/>
      <c r="S1" s="70"/>
      <c r="T1" s="70"/>
      <c r="U1" s="70"/>
      <c r="V1" s="13" t="s">
        <v>13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14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15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9" t="s">
        <v>17</v>
      </c>
      <c r="BS1" s="70"/>
      <c r="BT1" s="70"/>
      <c r="BU1" s="70"/>
      <c r="CH1" t="s">
        <v>18</v>
      </c>
      <c r="CQ1" t="s">
        <v>19</v>
      </c>
      <c r="CR1" t="s">
        <v>19</v>
      </c>
    </row>
    <row r="2" spans="1:112" ht="15" customHeight="1" x14ac:dyDescent="0.3">
      <c r="A2" s="17" t="s">
        <v>20</v>
      </c>
      <c r="B2" s="18" t="s">
        <v>21</v>
      </c>
      <c r="C2" s="18" t="s">
        <v>22</v>
      </c>
      <c r="D2" s="65" t="s">
        <v>23</v>
      </c>
      <c r="E2" s="66"/>
      <c r="F2" s="66"/>
      <c r="G2" s="66"/>
      <c r="H2" s="66"/>
      <c r="I2" s="67" t="s">
        <v>24</v>
      </c>
      <c r="J2" s="67" t="s">
        <v>25</v>
      </c>
      <c r="K2" s="56" t="s">
        <v>26</v>
      </c>
      <c r="L2" s="73" t="s">
        <v>27</v>
      </c>
      <c r="M2" s="68" t="s">
        <v>28</v>
      </c>
      <c r="N2" s="18" t="s">
        <v>29</v>
      </c>
      <c r="O2" s="19" t="s">
        <v>30</v>
      </c>
      <c r="P2" s="68" t="s">
        <v>31</v>
      </c>
      <c r="Q2" s="65" t="str">
        <f>_xlfn.CONCAT(Q3,"/",R3," These fields are computed")</f>
        <v>kBtu/ft2 These fields are computed</v>
      </c>
      <c r="R2" s="66"/>
      <c r="S2" s="66"/>
      <c r="T2" s="66"/>
      <c r="U2" s="66"/>
      <c r="V2" s="20" t="s">
        <v>32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33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34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35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71" t="s">
        <v>36</v>
      </c>
      <c r="BS2" s="72"/>
      <c r="BT2" s="72"/>
      <c r="BU2" s="72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2" ht="30" customHeight="1" x14ac:dyDescent="0.3">
      <c r="A3" s="22"/>
      <c r="B3" s="44" t="s">
        <v>37</v>
      </c>
      <c r="C3" s="23"/>
      <c r="D3" s="23"/>
      <c r="E3" s="24"/>
      <c r="F3" s="24"/>
      <c r="G3" s="24"/>
      <c r="H3" s="24"/>
      <c r="I3" s="67"/>
      <c r="J3" s="67"/>
      <c r="K3" s="56"/>
      <c r="L3" s="73"/>
      <c r="M3" s="68"/>
      <c r="N3" s="25"/>
      <c r="O3" s="26"/>
      <c r="P3" s="68"/>
      <c r="Q3" s="57" t="s">
        <v>38</v>
      </c>
      <c r="R3" s="45" t="s">
        <v>39</v>
      </c>
      <c r="S3" s="26"/>
      <c r="T3" s="26"/>
      <c r="U3" s="26"/>
      <c r="V3" s="74" t="s">
        <v>40</v>
      </c>
      <c r="W3" s="74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4" t="s">
        <v>41</v>
      </c>
      <c r="AI3" s="74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4" t="s">
        <v>41</v>
      </c>
      <c r="AU3" s="74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4" t="s">
        <v>42</v>
      </c>
      <c r="BG3" s="74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43</v>
      </c>
      <c r="BS3" s="46" t="s">
        <v>44</v>
      </c>
      <c r="BT3" s="46" t="s">
        <v>44</v>
      </c>
      <c r="BU3" s="46" t="s">
        <v>44</v>
      </c>
      <c r="CD3" s="52" t="s">
        <v>45</v>
      </c>
      <c r="CE3" s="52" t="s">
        <v>46</v>
      </c>
      <c r="CF3" s="52" t="s">
        <v>47</v>
      </c>
      <c r="CG3" s="52" t="s">
        <v>48</v>
      </c>
      <c r="CH3" s="52" t="s">
        <v>49</v>
      </c>
      <c r="CI3" s="52" t="s">
        <v>50</v>
      </c>
      <c r="CJ3" s="52" t="s">
        <v>51</v>
      </c>
      <c r="CK3" s="52" t="s">
        <v>52</v>
      </c>
      <c r="CL3" s="52" t="s">
        <v>53</v>
      </c>
      <c r="CM3" s="52" t="s">
        <v>54</v>
      </c>
      <c r="CN3" s="52" t="s">
        <v>55</v>
      </c>
      <c r="CO3" s="52" t="s">
        <v>56</v>
      </c>
      <c r="CP3" s="52" t="s">
        <v>57</v>
      </c>
      <c r="CQ3" s="52" t="s">
        <v>58</v>
      </c>
      <c r="CR3" s="52" t="s">
        <v>59</v>
      </c>
    </row>
    <row r="4" spans="1:112" ht="30" customHeight="1" x14ac:dyDescent="0.3">
      <c r="A4" s="27" t="s">
        <v>60</v>
      </c>
      <c r="B4" s="28" t="s">
        <v>61</v>
      </c>
      <c r="C4" s="29" t="s">
        <v>62</v>
      </c>
      <c r="D4" s="28" t="s">
        <v>63</v>
      </c>
      <c r="E4" s="27" t="s">
        <v>64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30" t="s">
        <v>71</v>
      </c>
      <c r="M4" s="31" t="s">
        <v>72</v>
      </c>
      <c r="N4" s="28" t="s">
        <v>73</v>
      </c>
      <c r="O4" s="27" t="s">
        <v>74</v>
      </c>
      <c r="P4" s="28" t="s">
        <v>75</v>
      </c>
      <c r="Q4" s="58" t="s">
        <v>76</v>
      </c>
      <c r="R4" s="27" t="s">
        <v>77</v>
      </c>
      <c r="S4" s="27" t="s">
        <v>78</v>
      </c>
      <c r="T4" s="27" t="s">
        <v>79</v>
      </c>
      <c r="U4" s="27" t="s">
        <v>80</v>
      </c>
      <c r="V4" s="28" t="s">
        <v>81</v>
      </c>
      <c r="W4" s="27" t="s">
        <v>82</v>
      </c>
      <c r="X4" s="27" t="s">
        <v>83</v>
      </c>
      <c r="Y4" s="27" t="s">
        <v>84</v>
      </c>
      <c r="Z4" s="27" t="s">
        <v>85</v>
      </c>
      <c r="AA4" s="27" t="s">
        <v>86</v>
      </c>
      <c r="AB4" s="27" t="s">
        <v>87</v>
      </c>
      <c r="AC4" s="27" t="s">
        <v>88</v>
      </c>
      <c r="AD4" s="27" t="s">
        <v>89</v>
      </c>
      <c r="AE4" s="27" t="s">
        <v>90</v>
      </c>
      <c r="AF4" s="27" t="s">
        <v>91</v>
      </c>
      <c r="AG4" s="27" t="s">
        <v>92</v>
      </c>
      <c r="AH4" s="28" t="s">
        <v>93</v>
      </c>
      <c r="AI4" s="27" t="s">
        <v>94</v>
      </c>
      <c r="AJ4" s="27" t="s">
        <v>95</v>
      </c>
      <c r="AK4" s="27" t="s">
        <v>96</v>
      </c>
      <c r="AL4" s="27" t="s">
        <v>97</v>
      </c>
      <c r="AM4" s="27" t="s">
        <v>98</v>
      </c>
      <c r="AN4" s="27" t="s">
        <v>99</v>
      </c>
      <c r="AO4" s="27" t="s">
        <v>100</v>
      </c>
      <c r="AP4" s="27" t="s">
        <v>101</v>
      </c>
      <c r="AQ4" s="27" t="s">
        <v>102</v>
      </c>
      <c r="AR4" s="27" t="s">
        <v>103</v>
      </c>
      <c r="AS4" s="27" t="s">
        <v>104</v>
      </c>
      <c r="AT4" s="28" t="s">
        <v>105</v>
      </c>
      <c r="AU4" s="27" t="s">
        <v>106</v>
      </c>
      <c r="AV4" s="27" t="s">
        <v>107</v>
      </c>
      <c r="AW4" s="27" t="s">
        <v>108</v>
      </c>
      <c r="AX4" s="27" t="s">
        <v>109</v>
      </c>
      <c r="AY4" s="27" t="s">
        <v>110</v>
      </c>
      <c r="AZ4" s="27" t="s">
        <v>111</v>
      </c>
      <c r="BA4" s="27" t="s">
        <v>112</v>
      </c>
      <c r="BB4" s="27" t="s">
        <v>113</v>
      </c>
      <c r="BC4" s="27" t="s">
        <v>114</v>
      </c>
      <c r="BD4" s="27" t="s">
        <v>115</v>
      </c>
      <c r="BE4" s="27" t="s">
        <v>116</v>
      </c>
      <c r="BF4" s="28" t="s">
        <v>117</v>
      </c>
      <c r="BG4" s="27" t="s">
        <v>118</v>
      </c>
      <c r="BH4" s="27" t="s">
        <v>119</v>
      </c>
      <c r="BI4" s="27" t="s">
        <v>120</v>
      </c>
      <c r="BJ4" s="27" t="s">
        <v>121</v>
      </c>
      <c r="BK4" s="27" t="s">
        <v>122</v>
      </c>
      <c r="BL4" s="27" t="s">
        <v>123</v>
      </c>
      <c r="BM4" s="27" t="s">
        <v>124</v>
      </c>
      <c r="BN4" s="27" t="s">
        <v>125</v>
      </c>
      <c r="BO4" s="27" t="s">
        <v>126</v>
      </c>
      <c r="BP4" s="27" t="s">
        <v>127</v>
      </c>
      <c r="BQ4" s="27" t="s">
        <v>128</v>
      </c>
      <c r="BR4" s="28" t="s">
        <v>129</v>
      </c>
      <c r="BS4" s="27" t="s">
        <v>130</v>
      </c>
      <c r="BT4" s="27" t="s">
        <v>131</v>
      </c>
      <c r="BU4" s="27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s="54" t="s">
        <v>154</v>
      </c>
      <c r="CT4" s="61" t="s">
        <v>155</v>
      </c>
      <c r="CU4" s="53" t="s">
        <v>156</v>
      </c>
      <c r="CV4" s="53" t="s">
        <v>157</v>
      </c>
      <c r="CW4" t="s">
        <v>158</v>
      </c>
      <c r="CX4" t="s">
        <v>159</v>
      </c>
      <c r="CY4" t="s">
        <v>160</v>
      </c>
      <c r="CZ4" t="s">
        <v>161</v>
      </c>
      <c r="DA4" t="s">
        <v>162</v>
      </c>
      <c r="DB4" t="s">
        <v>163</v>
      </c>
      <c r="DC4" t="s">
        <v>164</v>
      </c>
      <c r="DD4" t="s">
        <v>165</v>
      </c>
      <c r="DE4" t="s">
        <v>166</v>
      </c>
      <c r="DF4" t="s">
        <v>167</v>
      </c>
      <c r="DG4" t="s">
        <v>168</v>
      </c>
      <c r="DH4" t="s">
        <v>169</v>
      </c>
    </row>
    <row r="5" spans="1:112" s="32" customFormat="1" ht="30" customHeight="1" x14ac:dyDescent="0.3">
      <c r="A5" s="2" t="s">
        <v>170</v>
      </c>
      <c r="B5" s="6">
        <v>39323</v>
      </c>
      <c r="C5" s="3" t="s">
        <v>171</v>
      </c>
      <c r="D5" s="3" t="s">
        <v>172</v>
      </c>
      <c r="E5" s="4" t="s">
        <v>173</v>
      </c>
      <c r="F5" s="4" t="s">
        <v>174</v>
      </c>
      <c r="G5" s="5"/>
      <c r="H5" s="4" t="s">
        <v>175</v>
      </c>
      <c r="I5" s="48">
        <v>37.336664120000002</v>
      </c>
      <c r="J5" s="48">
        <v>-121.8828614</v>
      </c>
      <c r="K5" s="48" t="s">
        <v>176</v>
      </c>
      <c r="L5" s="10"/>
      <c r="M5" s="47"/>
      <c r="N5" s="3" t="s">
        <v>15</v>
      </c>
      <c r="O5" s="4" t="s">
        <v>16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IF(CU5&gt;CV5,1,0)*$CG$2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 t="s">
        <v>177</v>
      </c>
      <c r="CU5" s="32">
        <f t="shared" ref="CU5:CU36" si="8">IF(N5="District Heating",SUM(AW5:BC5),IF(N5="Gas",SUM(AK5:AQ5),0))</f>
        <v>3631.5242534307908</v>
      </c>
      <c r="CV5" s="32">
        <f t="shared" ref="CV5:CV36" si="9">IF(N5="District Heating",SUM(AT5:AV5,BD5:BE5),IF(N5="Gas",SUM(AH5:AJ5,AR5:AS5),0))</f>
        <v>7255.7210869324736</v>
      </c>
      <c r="CW5" s="32">
        <f>SUM(InputTable[[#This Row],[measurement.E.1]],InputTable[[#This Row],[measurement.G.1]],InputTable[[#This Row],[measurement.S.1]],InputTable[[#This Row],[measurement.C.1]])</f>
        <v>3175.7622136067457</v>
      </c>
      <c r="CX5" s="32">
        <f>SUM(InputTable[[#This Row],[measurement.E.2]],InputTable[[#This Row],[measurement.G.2]],InputTable[[#This Row],[measurement.S.2]],InputTable[[#This Row],[measurement.C.2]])</f>
        <v>2838.0734649855103</v>
      </c>
      <c r="CY5" s="32">
        <f>SUM(InputTable[[#This Row],[measurement.E.3]],InputTable[[#This Row],[measurement.G.3]],InputTable[[#This Row],[measurement.S.3]],InputTable[[#This Row],[measurement.C.3]])</f>
        <v>3469.9202453928629</v>
      </c>
      <c r="CZ5" s="32">
        <f>SUM(InputTable[[#This Row],[measurement.E.4]],InputTable[[#This Row],[measurement.G.4]],InputTable[[#This Row],[measurement.S.4]],InputTable[[#This Row],[measurement.C.4]])</f>
        <v>3538.5842157614388</v>
      </c>
      <c r="DA5" s="32">
        <f>SUM(InputTable[[#This Row],[measurement.E.5]],InputTable[[#This Row],[measurement.G.5]],InputTable[[#This Row],[measurement.S.5]],InputTable[[#This Row],[measurement.C.5]])</f>
        <v>3734.684058334341</v>
      </c>
      <c r="DB5" s="32">
        <f>SUM(InputTable[[#This Row],[measurement.E.6]],InputTable[[#This Row],[measurement.G.6]],InputTable[[#This Row],[measurement.S.6]],InputTable[[#This Row],[measurement.C.6]])</f>
        <v>3304.5351897275877</v>
      </c>
      <c r="DC5" s="32">
        <f>SUM(InputTable[[#This Row],[measurement.E.7]],InputTable[[#This Row],[measurement.G.7]],InputTable[[#This Row],[measurement.S.7]],InputTable[[#This Row],[measurement.C.7]])</f>
        <v>3694.8367837604724</v>
      </c>
      <c r="DD5" s="32">
        <f>SUM(InputTable[[#This Row],[measurement.E.8]],InputTable[[#This Row],[measurement.G.8]],InputTable[[#This Row],[measurement.S.8]],InputTable[[#This Row],[measurement.C.8]])</f>
        <v>3707.9689773298519</v>
      </c>
      <c r="DE5" s="32">
        <f>SUM(InputTable[[#This Row],[measurement.E.9]],InputTable[[#This Row],[measurement.G.9]],InputTable[[#This Row],[measurement.S.9]],InputTable[[#This Row],[measurement.C.9]])</f>
        <v>3358.119176217423</v>
      </c>
      <c r="DF5" s="32">
        <f>SUM(InputTable[[#This Row],[measurement.E.10]],InputTable[[#This Row],[measurement.G.10]],InputTable[[#This Row],[measurement.S.10]],InputTable[[#This Row],[measurement.C.10]])</f>
        <v>3539.9625825382445</v>
      </c>
      <c r="DG5" s="32">
        <f>SUM(InputTable[[#This Row],[measurement.E.11]],InputTable[[#This Row],[measurement.G.11]],InputTable[[#This Row],[measurement.S.11]],InputTable[[#This Row],[measurement.C.11]])</f>
        <v>3271.2957793828618</v>
      </c>
      <c r="DH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2" s="32" customFormat="1" ht="30" customHeight="1" x14ac:dyDescent="0.3">
      <c r="A6" s="2" t="s">
        <v>178</v>
      </c>
      <c r="B6" s="6">
        <v>85419</v>
      </c>
      <c r="C6" s="3" t="s">
        <v>179</v>
      </c>
      <c r="D6" s="3" t="s">
        <v>172</v>
      </c>
      <c r="E6" s="4" t="s">
        <v>173</v>
      </c>
      <c r="F6" s="4" t="s">
        <v>174</v>
      </c>
      <c r="G6" s="5"/>
      <c r="H6" s="4" t="s">
        <v>175</v>
      </c>
      <c r="I6" s="48">
        <v>37.336037159999997</v>
      </c>
      <c r="J6" s="48">
        <v>-121.87965869999999</v>
      </c>
      <c r="K6" s="48" t="s">
        <v>176</v>
      </c>
      <c r="L6" s="10"/>
      <c r="M6" s="47"/>
      <c r="N6" s="3" t="s">
        <v>15</v>
      </c>
      <c r="O6" s="4" t="s">
        <v>16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U6" s="32">
        <f t="shared" si="8"/>
        <v>15127.204784292118</v>
      </c>
      <c r="CV6" s="32">
        <f t="shared" si="9"/>
        <v>25244.421023897434</v>
      </c>
      <c r="CW6" s="32">
        <f>SUM(InputTable[[#This Row],[measurement.E.1]],InputTable[[#This Row],[measurement.G.1]],InputTable[[#This Row],[measurement.S.1]],InputTable[[#This Row],[measurement.C.1]])</f>
        <v>121868.8339139969</v>
      </c>
      <c r="CX6" s="32">
        <f>SUM(InputTable[[#This Row],[measurement.E.2]],InputTable[[#This Row],[measurement.G.2]],InputTable[[#This Row],[measurement.S.2]],InputTable[[#This Row],[measurement.C.2]])</f>
        <v>119183.67394531198</v>
      </c>
      <c r="CY6" s="32">
        <f>SUM(InputTable[[#This Row],[measurement.E.3]],InputTable[[#This Row],[measurement.G.3]],InputTable[[#This Row],[measurement.S.3]],InputTable[[#This Row],[measurement.C.3]])</f>
        <v>128672.4143119995</v>
      </c>
      <c r="CZ6" s="32">
        <f>SUM(InputTable[[#This Row],[measurement.E.4]],InputTable[[#This Row],[measurement.G.4]],InputTable[[#This Row],[measurement.S.4]],InputTable[[#This Row],[measurement.C.4]])</f>
        <v>125407.61619828954</v>
      </c>
      <c r="DA6" s="32">
        <f>SUM(InputTable[[#This Row],[measurement.E.5]],InputTable[[#This Row],[measurement.G.5]],InputTable[[#This Row],[measurement.S.5]],InputTable[[#This Row],[measurement.C.5]])</f>
        <v>124141.50793945471</v>
      </c>
      <c r="DB6" s="32">
        <f>SUM(InputTable[[#This Row],[measurement.E.6]],InputTable[[#This Row],[measurement.G.6]],InputTable[[#This Row],[measurement.S.6]],InputTable[[#This Row],[measurement.C.6]])</f>
        <v>92251.044489398453</v>
      </c>
      <c r="DC6" s="32">
        <f>SUM(InputTable[[#This Row],[measurement.E.7]],InputTable[[#This Row],[measurement.G.7]],InputTable[[#This Row],[measurement.S.7]],InputTable[[#This Row],[measurement.C.7]])</f>
        <v>86965.223127788951</v>
      </c>
      <c r="DD6" s="32">
        <f>SUM(InputTable[[#This Row],[measurement.E.8]],InputTable[[#This Row],[measurement.G.8]],InputTable[[#This Row],[measurement.S.8]],InputTable[[#This Row],[measurement.C.8]])</f>
        <v>69864.789702152077</v>
      </c>
      <c r="DE6" s="32">
        <f>SUM(InputTable[[#This Row],[measurement.E.9]],InputTable[[#This Row],[measurement.G.9]],InputTable[[#This Row],[measurement.S.9]],InputTable[[#This Row],[measurement.C.9]])</f>
        <v>72532.99498618902</v>
      </c>
      <c r="DF6" s="32">
        <f>SUM(InputTable[[#This Row],[measurement.E.10]],InputTable[[#This Row],[measurement.G.10]],InputTable[[#This Row],[measurement.S.10]],InputTable[[#This Row],[measurement.C.10]])</f>
        <v>79060.146796450339</v>
      </c>
      <c r="DG6" s="32">
        <f>SUM(InputTable[[#This Row],[measurement.E.11]],InputTable[[#This Row],[measurement.G.11]],InputTable[[#This Row],[measurement.S.11]],InputTable[[#This Row],[measurement.C.11]])</f>
        <v>64464.796652213801</v>
      </c>
      <c r="DH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2" s="32" customFormat="1" ht="30" customHeight="1" x14ac:dyDescent="0.3">
      <c r="A7" s="2" t="s">
        <v>180</v>
      </c>
      <c r="B7" s="6">
        <v>7934</v>
      </c>
      <c r="C7" s="3" t="s">
        <v>181</v>
      </c>
      <c r="D7" s="3" t="s">
        <v>180</v>
      </c>
      <c r="E7" s="4" t="s">
        <v>173</v>
      </c>
      <c r="F7" s="4" t="s">
        <v>174</v>
      </c>
      <c r="G7" s="5"/>
      <c r="H7" s="4" t="s">
        <v>175</v>
      </c>
      <c r="I7" s="48">
        <v>37.323084649999998</v>
      </c>
      <c r="J7" s="48">
        <v>-121.8746687</v>
      </c>
      <c r="K7" s="48" t="s">
        <v>176</v>
      </c>
      <c r="L7" s="10"/>
      <c r="M7" s="47"/>
      <c r="N7" s="3" t="s">
        <v>182</v>
      </c>
      <c r="O7" s="4" t="s">
        <v>13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U7" s="32">
        <f t="shared" si="8"/>
        <v>0</v>
      </c>
      <c r="CV7" s="32">
        <f t="shared" si="9"/>
        <v>0</v>
      </c>
      <c r="CW7" s="32">
        <f>SUM(InputTable[[#This Row],[measurement.E.1]],InputTable[[#This Row],[measurement.G.1]],InputTable[[#This Row],[measurement.S.1]],InputTable[[#This Row],[measurement.C.1]])</f>
        <v>4464.8613333334188</v>
      </c>
      <c r="CX7" s="32">
        <f>SUM(InputTable[[#This Row],[measurement.E.2]],InputTable[[#This Row],[measurement.G.2]],InputTable[[#This Row],[measurement.S.2]],InputTable[[#This Row],[measurement.C.2]])</f>
        <v>4607.5840000000244</v>
      </c>
      <c r="CY7" s="32">
        <f>SUM(InputTable[[#This Row],[measurement.E.3]],InputTable[[#This Row],[measurement.G.3]],InputTable[[#This Row],[measurement.S.3]],InputTable[[#This Row],[measurement.C.3]])</f>
        <v>6237.9514244604343</v>
      </c>
      <c r="CZ7" s="32">
        <f>SUM(InputTable[[#This Row],[measurement.E.4]],InputTable[[#This Row],[measurement.G.4]],InputTable[[#This Row],[measurement.S.4]],InputTable[[#This Row],[measurement.C.4]])</f>
        <v>5454.3345755395885</v>
      </c>
      <c r="DA7" s="32">
        <f>SUM(InputTable[[#This Row],[measurement.E.5]],InputTable[[#This Row],[measurement.G.5]],InputTable[[#This Row],[measurement.S.5]],InputTable[[#This Row],[measurement.C.5]])</f>
        <v>5133.3880645161507</v>
      </c>
      <c r="DB7" s="32">
        <f>SUM(InputTable[[#This Row],[measurement.E.6]],InputTable[[#This Row],[measurement.G.6]],InputTable[[#This Row],[measurement.S.6]],InputTable[[#This Row],[measurement.C.6]])</f>
        <v>4603.5470967741785</v>
      </c>
      <c r="DC7" s="32">
        <f>SUM(InputTable[[#This Row],[measurement.E.7]],InputTable[[#This Row],[measurement.G.7]],InputTable[[#This Row],[measurement.S.7]],InputTable[[#This Row],[measurement.C.7]])</f>
        <v>5614.9329032257438</v>
      </c>
      <c r="DD7" s="32">
        <f>SUM(InputTable[[#This Row],[measurement.E.8]],InputTable[[#This Row],[measurement.G.8]],InputTable[[#This Row],[measurement.S.8]],InputTable[[#This Row],[measurement.C.8]])</f>
        <v>6194.1752688173156</v>
      </c>
      <c r="DE7" s="32">
        <f>SUM(InputTable[[#This Row],[measurement.E.9]],InputTable[[#This Row],[measurement.G.9]],InputTable[[#This Row],[measurement.S.9]],InputTable[[#This Row],[measurement.C.9]])</f>
        <v>5097.1399999999339</v>
      </c>
      <c r="DF7" s="32">
        <f>SUM(InputTable[[#This Row],[measurement.E.10]],InputTable[[#This Row],[measurement.G.10]],InputTable[[#This Row],[measurement.S.10]],InputTable[[#This Row],[measurement.C.10]])</f>
        <v>4355.9381232007418</v>
      </c>
      <c r="DG7" s="32">
        <f>SUM(InputTable[[#This Row],[measurement.E.11]],InputTable[[#This Row],[measurement.G.11]],InputTable[[#This Row],[measurement.S.11]],InputTable[[#This Row],[measurement.C.11]])</f>
        <v>4198.8124144336925</v>
      </c>
      <c r="DH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2" s="32" customFormat="1" ht="30" customHeight="1" x14ac:dyDescent="0.3">
      <c r="A8" s="55" t="s">
        <v>183</v>
      </c>
      <c r="B8" s="6">
        <v>8591</v>
      </c>
      <c r="C8" s="3" t="s">
        <v>171</v>
      </c>
      <c r="D8" s="3" t="s">
        <v>172</v>
      </c>
      <c r="E8" s="4" t="s">
        <v>173</v>
      </c>
      <c r="F8" s="4" t="s">
        <v>174</v>
      </c>
      <c r="G8" s="5"/>
      <c r="H8" s="4" t="s">
        <v>175</v>
      </c>
      <c r="I8" s="48">
        <v>37.337454999999999</v>
      </c>
      <c r="J8" s="48">
        <v>-121.8791501</v>
      </c>
      <c r="K8" s="48" t="s">
        <v>176</v>
      </c>
      <c r="L8" s="10"/>
      <c r="M8" s="47" t="s">
        <v>184</v>
      </c>
      <c r="N8" s="3" t="s">
        <v>13</v>
      </c>
      <c r="O8" s="4" t="s">
        <v>13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U8" s="32">
        <f t="shared" si="8"/>
        <v>0</v>
      </c>
      <c r="CV8" s="32">
        <f t="shared" si="9"/>
        <v>0</v>
      </c>
      <c r="CW8" s="32">
        <f>SUM(InputTable[[#This Row],[measurement.E.1]],InputTable[[#This Row],[measurement.G.1]],InputTable[[#This Row],[measurement.S.1]],InputTable[[#This Row],[measurement.C.1]])</f>
        <v>3811.8787878787439</v>
      </c>
      <c r="CX8" s="32">
        <f>SUM(InputTable[[#This Row],[measurement.E.2]],InputTable[[#This Row],[measurement.G.2]],InputTable[[#This Row],[measurement.S.2]],InputTable[[#This Row],[measurement.C.2]])</f>
        <v>3358.0000000000241</v>
      </c>
      <c r="CY8" s="32">
        <f>SUM(InputTable[[#This Row],[measurement.E.3]],InputTable[[#This Row],[measurement.G.3]],InputTable[[#This Row],[measurement.S.3]],InputTable[[#This Row],[measurement.C.3]])</f>
        <v>3000.0000000000191</v>
      </c>
      <c r="CZ8" s="32">
        <f>SUM(InputTable[[#This Row],[measurement.E.4]],InputTable[[#This Row],[measurement.G.4]],InputTable[[#This Row],[measurement.S.4]],InputTable[[#This Row],[measurement.C.4]])</f>
        <v>2666.1290322580749</v>
      </c>
      <c r="DA8" s="32">
        <f>SUM(InputTable[[#This Row],[measurement.E.5]],InputTable[[#This Row],[measurement.G.5]],InputTable[[#This Row],[measurement.S.5]],InputTable[[#This Row],[measurement.C.5]])</f>
        <v>2764.870967741952</v>
      </c>
      <c r="DB8" s="32">
        <f>SUM(InputTable[[#This Row],[measurement.E.6]],InputTable[[#This Row],[measurement.G.6]],InputTable[[#This Row],[measurement.S.6]],InputTable[[#This Row],[measurement.C.6]])</f>
        <v>3293.999999999965</v>
      </c>
      <c r="DC8" s="32">
        <f>SUM(InputTable[[#This Row],[measurement.E.7]],InputTable[[#This Row],[measurement.G.7]],InputTable[[#This Row],[measurement.S.7]],InputTable[[#This Row],[measurement.C.7]])</f>
        <v>3048.65625</v>
      </c>
      <c r="DD8" s="32">
        <f>SUM(InputTable[[#This Row],[measurement.E.8]],InputTable[[#This Row],[measurement.G.8]],InputTable[[#This Row],[measurement.S.8]],InputTable[[#This Row],[measurement.C.8]])</f>
        <v>3280.3437499999582</v>
      </c>
      <c r="DE8" s="32">
        <f>SUM(InputTable[[#This Row],[measurement.E.9]],InputTable[[#This Row],[measurement.G.9]],InputTable[[#This Row],[measurement.S.9]],InputTable[[#This Row],[measurement.C.9]])</f>
        <v>3360.99999999997</v>
      </c>
      <c r="DF8" s="32">
        <f>SUM(InputTable[[#This Row],[measurement.E.10]],InputTable[[#This Row],[measurement.G.10]],InputTable[[#This Row],[measurement.S.10]],InputTable[[#This Row],[measurement.C.10]])</f>
        <v>2995.9999999999841</v>
      </c>
      <c r="DG8" s="32">
        <f>SUM(InputTable[[#This Row],[measurement.E.11]],InputTable[[#This Row],[measurement.G.11]],InputTable[[#This Row],[measurement.S.11]],InputTable[[#This Row],[measurement.C.11]])</f>
        <v>3346.9999999999682</v>
      </c>
      <c r="DH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2" s="32" customFormat="1" ht="30" customHeight="1" x14ac:dyDescent="0.3">
      <c r="A9" s="2" t="s">
        <v>185</v>
      </c>
      <c r="B9" s="6">
        <v>1396</v>
      </c>
      <c r="C9" s="3" t="s">
        <v>171</v>
      </c>
      <c r="D9" s="3" t="s">
        <v>172</v>
      </c>
      <c r="E9" s="4" t="s">
        <v>173</v>
      </c>
      <c r="F9" s="4" t="s">
        <v>174</v>
      </c>
      <c r="G9" s="5"/>
      <c r="H9" s="4" t="s">
        <v>175</v>
      </c>
      <c r="I9" s="49">
        <v>37.337347209999997</v>
      </c>
      <c r="J9" s="49">
        <v>-121.8797363</v>
      </c>
      <c r="K9" s="48" t="s">
        <v>176</v>
      </c>
      <c r="L9" s="10"/>
      <c r="M9" s="47"/>
      <c r="N9" s="3" t="s">
        <v>13</v>
      </c>
      <c r="O9" s="4" t="s">
        <v>13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U9" s="32">
        <f t="shared" si="8"/>
        <v>0</v>
      </c>
      <c r="CV9" s="32">
        <f t="shared" si="9"/>
        <v>0</v>
      </c>
      <c r="CW9" s="32">
        <f>SUM(InputTable[[#This Row],[measurement.E.1]],InputTable[[#This Row],[measurement.G.1]],InputTable[[#This Row],[measurement.S.1]],InputTable[[#This Row],[measurement.C.1]])</f>
        <v>2317.8417062365502</v>
      </c>
      <c r="CX9" s="32">
        <f>SUM(InputTable[[#This Row],[measurement.E.2]],InputTable[[#This Row],[measurement.G.2]],InputTable[[#This Row],[measurement.S.2]],InputTable[[#This Row],[measurement.C.2]])</f>
        <v>2018.435747096767</v>
      </c>
      <c r="CY9" s="32">
        <f>SUM(InputTable[[#This Row],[measurement.E.3]],InputTable[[#This Row],[measurement.G.3]],InputTable[[#This Row],[measurement.S.3]],InputTable[[#This Row],[measurement.C.3]])</f>
        <v>2246.3135871942591</v>
      </c>
      <c r="CZ9" s="32">
        <f>SUM(InputTable[[#This Row],[measurement.E.4]],InputTable[[#This Row],[measurement.G.4]],InputTable[[#This Row],[measurement.S.4]],InputTable[[#This Row],[measurement.C.4]])</f>
        <v>2223.0582090557359</v>
      </c>
      <c r="DA9" s="32">
        <f>SUM(InputTable[[#This Row],[measurement.E.5]],InputTable[[#This Row],[measurement.G.5]],InputTable[[#This Row],[measurement.S.5]],InputTable[[#This Row],[measurement.C.5]])</f>
        <v>2442.2333770833252</v>
      </c>
      <c r="DB9" s="32">
        <f>SUM(InputTable[[#This Row],[measurement.E.6]],InputTable[[#This Row],[measurement.G.6]],InputTable[[#This Row],[measurement.S.6]],InputTable[[#This Row],[measurement.C.6]])</f>
        <v>2448.5575833333519</v>
      </c>
      <c r="DC9" s="32">
        <f>SUM(InputTable[[#This Row],[measurement.E.7]],InputTable[[#This Row],[measurement.G.7]],InputTable[[#This Row],[measurement.S.7]],InputTable[[#This Row],[measurement.C.7]])</f>
        <v>2561.06413958334</v>
      </c>
      <c r="DD9" s="32">
        <f>SUM(InputTable[[#This Row],[measurement.E.8]],InputTable[[#This Row],[measurement.G.8]],InputTable[[#This Row],[measurement.S.8]],InputTable[[#This Row],[measurement.C.8]])</f>
        <v>2773.5054937500231</v>
      </c>
      <c r="DE9" s="32">
        <f>SUM(InputTable[[#This Row],[measurement.E.9]],InputTable[[#This Row],[measurement.G.9]],InputTable[[#This Row],[measurement.S.9]],InputTable[[#This Row],[measurement.C.9]])</f>
        <v>2577.4934666666759</v>
      </c>
      <c r="DF9" s="32">
        <f>SUM(InputTable[[#This Row],[measurement.E.10]],InputTable[[#This Row],[measurement.G.10]],InputTable[[#This Row],[measurement.S.10]],InputTable[[#This Row],[measurement.C.10]])</f>
        <v>2598.47885554814</v>
      </c>
      <c r="DG9" s="32">
        <f>SUM(InputTable[[#This Row],[measurement.E.11]],InputTable[[#This Row],[measurement.G.11]],InputTable[[#This Row],[measurement.S.11]],InputTable[[#This Row],[measurement.C.11]])</f>
        <v>2441.658934236842</v>
      </c>
      <c r="DH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2" s="32" customFormat="1" ht="30" customHeight="1" x14ac:dyDescent="0.3">
      <c r="A10" s="2" t="s">
        <v>186</v>
      </c>
      <c r="B10" s="6">
        <v>137601</v>
      </c>
      <c r="C10" s="3" t="s">
        <v>187</v>
      </c>
      <c r="D10" s="3" t="s">
        <v>172</v>
      </c>
      <c r="E10" s="4" t="s">
        <v>173</v>
      </c>
      <c r="F10" s="4" t="s">
        <v>174</v>
      </c>
      <c r="G10" s="5"/>
      <c r="H10" s="4" t="s">
        <v>175</v>
      </c>
      <c r="I10" s="49"/>
      <c r="J10" s="49"/>
      <c r="K10" s="48" t="s">
        <v>176</v>
      </c>
      <c r="L10" s="10"/>
      <c r="M10" s="47" t="s">
        <v>188</v>
      </c>
      <c r="N10" s="3" t="s">
        <v>15</v>
      </c>
      <c r="O10" s="4" t="s">
        <v>16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U10" s="32">
        <f t="shared" si="8"/>
        <v>31140.597838969563</v>
      </c>
      <c r="CV10" s="32">
        <f t="shared" si="9"/>
        <v>40532.575652409905</v>
      </c>
      <c r="CW10" s="32">
        <f>SUM(InputTable[[#This Row],[measurement.E.1]],InputTable[[#This Row],[measurement.G.1]],InputTable[[#This Row],[measurement.S.1]],InputTable[[#This Row],[measurement.C.1]])</f>
        <v>115192.43802330281</v>
      </c>
      <c r="CX10" s="32">
        <f>SUM(InputTable[[#This Row],[measurement.E.2]],InputTable[[#This Row],[measurement.G.2]],InputTable[[#This Row],[measurement.S.2]],InputTable[[#This Row],[measurement.C.2]])</f>
        <v>111891.66937500068</v>
      </c>
      <c r="CY10" s="32">
        <f>SUM(InputTable[[#This Row],[measurement.E.3]],InputTable[[#This Row],[measurement.G.3]],InputTable[[#This Row],[measurement.S.3]],InputTable[[#This Row],[measurement.C.3]])</f>
        <v>116169.14152299221</v>
      </c>
      <c r="CZ10" s="32">
        <f>SUM(InputTable[[#This Row],[measurement.E.4]],InputTable[[#This Row],[measurement.G.4]],InputTable[[#This Row],[measurement.S.4]],InputTable[[#This Row],[measurement.C.4]])</f>
        <v>116978.49552778911</v>
      </c>
      <c r="DA10" s="32">
        <f>SUM(InputTable[[#This Row],[measurement.E.5]],InputTable[[#This Row],[measurement.G.5]],InputTable[[#This Row],[measurement.S.5]],InputTable[[#This Row],[measurement.C.5]])</f>
        <v>128260.71738281168</v>
      </c>
      <c r="DB10" s="32">
        <f>SUM(InputTable[[#This Row],[measurement.E.6]],InputTable[[#This Row],[measurement.G.6]],InputTable[[#This Row],[measurement.S.6]],InputTable[[#This Row],[measurement.C.6]])</f>
        <v>149862.48010670836</v>
      </c>
      <c r="DC10" s="32">
        <f>SUM(InputTable[[#This Row],[measurement.E.7]],InputTable[[#This Row],[measurement.G.7]],InputTable[[#This Row],[measurement.S.7]],InputTable[[#This Row],[measurement.C.7]])</f>
        <v>178274.38622141836</v>
      </c>
      <c r="DD10" s="32">
        <f>SUM(InputTable[[#This Row],[measurement.E.8]],InputTable[[#This Row],[measurement.G.8]],InputTable[[#This Row],[measurement.S.8]],InputTable[[#This Row],[measurement.C.8]])</f>
        <v>175239.28105580327</v>
      </c>
      <c r="DE10" s="32">
        <f>SUM(InputTable[[#This Row],[measurement.E.9]],InputTable[[#This Row],[measurement.G.9]],InputTable[[#This Row],[measurement.S.9]],InputTable[[#This Row],[measurement.C.9]])</f>
        <v>156944.79555588498</v>
      </c>
      <c r="DF10" s="32">
        <f>SUM(InputTable[[#This Row],[measurement.E.10]],InputTable[[#This Row],[measurement.G.10]],InputTable[[#This Row],[measurement.S.10]],InputTable[[#This Row],[measurement.C.10]])</f>
        <v>153512.41758752806</v>
      </c>
      <c r="DG10" s="32">
        <f>SUM(InputTable[[#This Row],[measurement.E.11]],InputTable[[#This Row],[measurement.G.11]],InputTable[[#This Row],[measurement.S.11]],InputTable[[#This Row],[measurement.C.11]])</f>
        <v>112081.06882563629</v>
      </c>
      <c r="DH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2" s="32" customFormat="1" ht="30" customHeight="1" x14ac:dyDescent="0.3">
      <c r="A11" s="2" t="s">
        <v>189</v>
      </c>
      <c r="B11" s="6">
        <v>960662</v>
      </c>
      <c r="C11" s="3" t="s">
        <v>190</v>
      </c>
      <c r="D11" s="3" t="s">
        <v>172</v>
      </c>
      <c r="E11" s="4" t="s">
        <v>173</v>
      </c>
      <c r="F11" s="4" t="s">
        <v>174</v>
      </c>
      <c r="G11" s="5"/>
      <c r="H11" s="4" t="s">
        <v>175</v>
      </c>
      <c r="I11" s="48"/>
      <c r="J11" s="48"/>
      <c r="K11" s="48" t="s">
        <v>191</v>
      </c>
      <c r="L11" s="10"/>
      <c r="M11" s="47" t="s">
        <v>192</v>
      </c>
      <c r="N11" s="3" t="s">
        <v>15</v>
      </c>
      <c r="O11" s="4" t="s">
        <v>16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U11" s="32">
        <f t="shared" si="8"/>
        <v>70164.00000000032</v>
      </c>
      <c r="CV11" s="32">
        <f t="shared" si="9"/>
        <v>159329</v>
      </c>
      <c r="CW11" s="32">
        <f>SUM(InputTable[[#This Row],[measurement.E.1]],InputTable[[#This Row],[measurement.G.1]],InputTable[[#This Row],[measurement.S.1]],InputTable[[#This Row],[measurement.C.1]])</f>
        <v>429498.59097411874</v>
      </c>
      <c r="CX11" s="32">
        <f>SUM(InputTable[[#This Row],[measurement.E.2]],InputTable[[#This Row],[measurement.G.2]],InputTable[[#This Row],[measurement.S.2]],InputTable[[#This Row],[measurement.C.2]])</f>
        <v>431305.4512205231</v>
      </c>
      <c r="CY11" s="32">
        <f>SUM(InputTable[[#This Row],[measurement.E.3]],InputTable[[#This Row],[measurement.G.3]],InputTable[[#This Row],[measurement.S.3]],InputTable[[#This Row],[measurement.C.3]])</f>
        <v>464230.59291121829</v>
      </c>
      <c r="CZ11" s="32">
        <f>SUM(InputTable[[#This Row],[measurement.E.4]],InputTable[[#This Row],[measurement.G.4]],InputTable[[#This Row],[measurement.S.4]],InputTable[[#This Row],[measurement.C.4]])</f>
        <v>493228.78817630967</v>
      </c>
      <c r="DA11" s="32">
        <f>SUM(InputTable[[#This Row],[measurement.E.5]],InputTable[[#This Row],[measurement.G.5]],InputTable[[#This Row],[measurement.S.5]],InputTable[[#This Row],[measurement.C.5]])</f>
        <v>488278.06130649848</v>
      </c>
      <c r="DB11" s="32">
        <f>SUM(InputTable[[#This Row],[measurement.E.6]],InputTable[[#This Row],[measurement.G.6]],InputTable[[#This Row],[measurement.S.6]],InputTable[[#This Row],[measurement.C.6]])</f>
        <v>311016.31795104122</v>
      </c>
      <c r="DC11" s="32">
        <f>SUM(InputTable[[#This Row],[measurement.E.7]],InputTable[[#This Row],[measurement.G.7]],InputTable[[#This Row],[measurement.S.7]],InputTable[[#This Row],[measurement.C.7]])</f>
        <v>442895.1863147954</v>
      </c>
      <c r="DD11" s="32">
        <f>SUM(InputTable[[#This Row],[measurement.E.8]],InputTable[[#This Row],[measurement.G.8]],InputTable[[#This Row],[measurement.S.8]],InputTable[[#This Row],[measurement.C.8]])</f>
        <v>471679.5287803933</v>
      </c>
      <c r="DE11" s="32">
        <f>SUM(InputTable[[#This Row],[measurement.E.9]],InputTable[[#This Row],[measurement.G.9]],InputTable[[#This Row],[measurement.S.9]],InputTable[[#This Row],[measurement.C.9]])</f>
        <v>518466.25288503047</v>
      </c>
      <c r="DF11" s="32">
        <f>SUM(InputTable[[#This Row],[measurement.E.10]],InputTable[[#This Row],[measurement.G.10]],InputTable[[#This Row],[measurement.S.10]],InputTable[[#This Row],[measurement.C.10]])</f>
        <v>538034.00457373599</v>
      </c>
      <c r="DG11" s="32">
        <f>SUM(InputTable[[#This Row],[measurement.E.11]],InputTable[[#This Row],[measurement.G.11]],InputTable[[#This Row],[measurement.S.11]],InputTable[[#This Row],[measurement.C.11]])</f>
        <v>471010.46241515892</v>
      </c>
      <c r="DH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2" s="32" customFormat="1" ht="30" customHeight="1" x14ac:dyDescent="0.3">
      <c r="A12" s="2" t="s">
        <v>193</v>
      </c>
      <c r="B12" s="6">
        <v>186318</v>
      </c>
      <c r="C12" s="3" t="s">
        <v>190</v>
      </c>
      <c r="D12" s="3" t="s">
        <v>172</v>
      </c>
      <c r="E12" s="4" t="s">
        <v>173</v>
      </c>
      <c r="F12" s="4" t="s">
        <v>174</v>
      </c>
      <c r="G12" s="5"/>
      <c r="H12" s="4" t="s">
        <v>175</v>
      </c>
      <c r="I12" s="48">
        <v>37.334984409999997</v>
      </c>
      <c r="J12" s="48">
        <v>-121.878595</v>
      </c>
      <c r="K12" s="48" t="s">
        <v>191</v>
      </c>
      <c r="L12" s="10"/>
      <c r="M12" s="47"/>
      <c r="N12" s="3" t="s">
        <v>15</v>
      </c>
      <c r="O12" s="4" t="s">
        <v>16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U12" s="32">
        <f t="shared" si="8"/>
        <v>28779.165613147848</v>
      </c>
      <c r="CV12" s="32">
        <f t="shared" si="9"/>
        <v>53314.512547771628</v>
      </c>
      <c r="CW12" s="32">
        <f>SUM(InputTable[[#This Row],[measurement.E.1]],InputTable[[#This Row],[measurement.G.1]],InputTable[[#This Row],[measurement.S.1]],InputTable[[#This Row],[measurement.C.1]])</f>
        <v>99609.95860262771</v>
      </c>
      <c r="CX12" s="32">
        <f>SUM(InputTable[[#This Row],[measurement.E.2]],InputTable[[#This Row],[measurement.G.2]],InputTable[[#This Row],[measurement.S.2]],InputTable[[#This Row],[measurement.C.2]])</f>
        <v>118291.09433593697</v>
      </c>
      <c r="CY12" s="32">
        <f>SUM(InputTable[[#This Row],[measurement.E.3]],InputTable[[#This Row],[measurement.G.3]],InputTable[[#This Row],[measurement.S.3]],InputTable[[#This Row],[measurement.C.3]])</f>
        <v>124431.62376429679</v>
      </c>
      <c r="CZ12" s="32">
        <f>SUM(InputTable[[#This Row],[measurement.E.4]],InputTable[[#This Row],[measurement.G.4]],InputTable[[#This Row],[measurement.S.4]],InputTable[[#This Row],[measurement.C.4]])</f>
        <v>131949.59147007705</v>
      </c>
      <c r="DA12" s="32">
        <f>SUM(InputTable[[#This Row],[measurement.E.5]],InputTable[[#This Row],[measurement.G.5]],InputTable[[#This Row],[measurement.S.5]],InputTable[[#This Row],[measurement.C.5]])</f>
        <v>120229.95878906178</v>
      </c>
      <c r="DB12" s="32">
        <f>SUM(InputTable[[#This Row],[measurement.E.6]],InputTable[[#This Row],[measurement.G.6]],InputTable[[#This Row],[measurement.S.6]],InputTable[[#This Row],[measurement.C.6]])</f>
        <v>90826.030161830015</v>
      </c>
      <c r="DC12" s="32">
        <f>SUM(InputTable[[#This Row],[measurement.E.7]],InputTable[[#This Row],[measurement.G.7]],InputTable[[#This Row],[measurement.S.7]],InputTable[[#This Row],[measurement.C.7]])</f>
        <v>108155.22618582677</v>
      </c>
      <c r="DD12" s="32">
        <f>SUM(InputTable[[#This Row],[measurement.E.8]],InputTable[[#This Row],[measurement.G.8]],InputTable[[#This Row],[measurement.S.8]],InputTable[[#This Row],[measurement.C.8]])</f>
        <v>140955.56218471006</v>
      </c>
      <c r="DE12" s="32">
        <f>SUM(InputTable[[#This Row],[measurement.E.9]],InputTable[[#This Row],[measurement.G.9]],InputTable[[#This Row],[measurement.S.9]],InputTable[[#This Row],[measurement.C.9]])</f>
        <v>145807.55899972172</v>
      </c>
      <c r="DF12" s="32">
        <f>SUM(InputTable[[#This Row],[measurement.E.10]],InputTable[[#This Row],[measurement.G.10]],InputTable[[#This Row],[measurement.S.10]],InputTable[[#This Row],[measurement.C.10]])</f>
        <v>152487.07998744299</v>
      </c>
      <c r="DG12" s="32">
        <f>SUM(InputTable[[#This Row],[measurement.E.11]],InputTable[[#This Row],[measurement.G.11]],InputTable[[#This Row],[measurement.S.11]],InputTable[[#This Row],[measurement.C.11]])</f>
        <v>127870.29418865347</v>
      </c>
      <c r="DH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2" s="32" customFormat="1" ht="30" customHeight="1" x14ac:dyDescent="0.3">
      <c r="A13" s="2" t="s">
        <v>194</v>
      </c>
      <c r="B13" s="6">
        <v>33407</v>
      </c>
      <c r="C13" s="3" t="s">
        <v>187</v>
      </c>
      <c r="D13" s="3" t="s">
        <v>172</v>
      </c>
      <c r="E13" s="4" t="s">
        <v>173</v>
      </c>
      <c r="F13" s="4" t="s">
        <v>174</v>
      </c>
      <c r="G13" s="5"/>
      <c r="H13" s="4" t="s">
        <v>175</v>
      </c>
      <c r="I13" s="48">
        <v>37.335653180000001</v>
      </c>
      <c r="J13" s="48">
        <v>-121.8818794</v>
      </c>
      <c r="K13" s="48" t="s">
        <v>176</v>
      </c>
      <c r="L13" s="10"/>
      <c r="M13" s="47" t="s">
        <v>195</v>
      </c>
      <c r="N13" s="3" t="s">
        <v>15</v>
      </c>
      <c r="O13" s="4" t="s">
        <v>16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U13" s="32">
        <f t="shared" si="8"/>
        <v>5236.7446887839833</v>
      </c>
      <c r="CV13" s="32">
        <f t="shared" si="9"/>
        <v>4666.6571161729171</v>
      </c>
      <c r="CW13" s="32">
        <f>SUM(InputTable[[#This Row],[measurement.E.1]],InputTable[[#This Row],[measurement.G.1]],InputTable[[#This Row],[measurement.S.1]],InputTable[[#This Row],[measurement.C.1]])</f>
        <v>24648.318175268578</v>
      </c>
      <c r="CX13" s="32">
        <f>SUM(InputTable[[#This Row],[measurement.E.2]],InputTable[[#This Row],[measurement.G.2]],InputTable[[#This Row],[measurement.S.2]],InputTable[[#This Row],[measurement.C.2]])</f>
        <v>27272.822009062689</v>
      </c>
      <c r="CY13" s="32">
        <f>SUM(InputTable[[#This Row],[measurement.E.3]],InputTable[[#This Row],[measurement.G.3]],InputTable[[#This Row],[measurement.S.3]],InputTable[[#This Row],[measurement.C.3]])</f>
        <v>29361.840195080487</v>
      </c>
      <c r="CZ13" s="32">
        <f>SUM(InputTable[[#This Row],[measurement.E.4]],InputTable[[#This Row],[measurement.G.4]],InputTable[[#This Row],[measurement.S.4]],InputTable[[#This Row],[measurement.C.4]])</f>
        <v>33918.422785875089</v>
      </c>
      <c r="DA13" s="32">
        <f>SUM(InputTable[[#This Row],[measurement.E.5]],InputTable[[#This Row],[measurement.G.5]],InputTable[[#This Row],[measurement.S.5]],InputTable[[#This Row],[measurement.C.5]])</f>
        <v>36680.606806592688</v>
      </c>
      <c r="DB13" s="32">
        <f>SUM(InputTable[[#This Row],[measurement.E.6]],InputTable[[#This Row],[measurement.G.6]],InputTable[[#This Row],[measurement.S.6]],InputTable[[#This Row],[measurement.C.6]])</f>
        <v>39413.082475865973</v>
      </c>
      <c r="DC13" s="32">
        <f>SUM(InputTable[[#This Row],[measurement.E.7]],InputTable[[#This Row],[measurement.G.7]],InputTable[[#This Row],[measurement.S.7]],InputTable[[#This Row],[measurement.C.7]])</f>
        <v>42365.717084294476</v>
      </c>
      <c r="DD13" s="32">
        <f>SUM(InputTable[[#This Row],[measurement.E.8]],InputTable[[#This Row],[measurement.G.8]],InputTable[[#This Row],[measurement.S.8]],InputTable[[#This Row],[measurement.C.8]])</f>
        <v>41546.15151282039</v>
      </c>
      <c r="DE13" s="32">
        <f>SUM(InputTable[[#This Row],[measurement.E.9]],InputTable[[#This Row],[measurement.G.9]],InputTable[[#This Row],[measurement.S.9]],InputTable[[#This Row],[measurement.C.9]])</f>
        <v>41239.438003210613</v>
      </c>
      <c r="DF13" s="32">
        <f>SUM(InputTable[[#This Row],[measurement.E.10]],InputTable[[#This Row],[measurement.G.10]],InputTable[[#This Row],[measurement.S.10]],InputTable[[#This Row],[measurement.C.10]])</f>
        <v>41979.38469703884</v>
      </c>
      <c r="DG13" s="32">
        <f>SUM(InputTable[[#This Row],[measurement.E.11]],InputTable[[#This Row],[measurement.G.11]],InputTable[[#This Row],[measurement.S.11]],InputTable[[#This Row],[measurement.C.11]])</f>
        <v>35280.911715228038</v>
      </c>
      <c r="DH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2" s="32" customFormat="1" ht="30" customHeight="1" x14ac:dyDescent="0.3">
      <c r="A14" s="2" t="s">
        <v>196</v>
      </c>
      <c r="B14" s="6">
        <v>12889</v>
      </c>
      <c r="C14" s="3" t="s">
        <v>187</v>
      </c>
      <c r="D14" s="3" t="s">
        <v>197</v>
      </c>
      <c r="E14" s="4" t="s">
        <v>173</v>
      </c>
      <c r="F14" s="4" t="s">
        <v>174</v>
      </c>
      <c r="G14" s="5"/>
      <c r="H14" s="4" t="s">
        <v>175</v>
      </c>
      <c r="I14" s="48">
        <v>37.333066119999998</v>
      </c>
      <c r="J14" s="48">
        <v>-121.8777869</v>
      </c>
      <c r="K14" s="48" t="s">
        <v>176</v>
      </c>
      <c r="L14" s="10"/>
      <c r="M14" s="47"/>
      <c r="N14" s="3" t="s">
        <v>182</v>
      </c>
      <c r="O14" s="4" t="s">
        <v>13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U14" s="32">
        <f t="shared" si="8"/>
        <v>0</v>
      </c>
      <c r="CV14" s="32">
        <f t="shared" si="9"/>
        <v>0</v>
      </c>
      <c r="CW14" s="32">
        <f>SUM(InputTable[[#This Row],[measurement.E.1]],InputTable[[#This Row],[measurement.G.1]],InputTable[[#This Row],[measurement.S.1]],InputTable[[#This Row],[measurement.C.1]])</f>
        <v>2559.081939393935</v>
      </c>
      <c r="CX14" s="32">
        <f>SUM(InputTable[[#This Row],[measurement.E.2]],InputTable[[#This Row],[measurement.G.2]],InputTable[[#This Row],[measurement.S.2]],InputTable[[#This Row],[measurement.C.2]])</f>
        <v>2958.6866954436186</v>
      </c>
      <c r="CY14" s="32">
        <f>SUM(InputTable[[#This Row],[measurement.E.3]],InputTable[[#This Row],[measurement.G.3]],InputTable[[#This Row],[measurement.S.3]],InputTable[[#This Row],[measurement.C.3]])</f>
        <v>2841.7394712230353</v>
      </c>
      <c r="CZ14" s="32">
        <f>SUM(InputTable[[#This Row],[measurement.E.4]],InputTable[[#This Row],[measurement.G.4]],InputTable[[#This Row],[measurement.S.4]],InputTable[[#This Row],[measurement.C.4]])</f>
        <v>2567.2407758620411</v>
      </c>
      <c r="DA14" s="32">
        <f>SUM(InputTable[[#This Row],[measurement.E.5]],InputTable[[#This Row],[measurement.G.5]],InputTable[[#This Row],[measurement.S.5]],InputTable[[#This Row],[measurement.C.5]])</f>
        <v>3012.8639822024434</v>
      </c>
      <c r="DB14" s="32">
        <f>SUM(InputTable[[#This Row],[measurement.E.6]],InputTable[[#This Row],[measurement.G.6]],InputTable[[#This Row],[measurement.S.6]],InputTable[[#This Row],[measurement.C.6]])</f>
        <v>3190.4752419354895</v>
      </c>
      <c r="DC14" s="32">
        <f>SUM(InputTable[[#This Row],[measurement.E.7]],InputTable[[#This Row],[measurement.G.7]],InputTable[[#This Row],[measurement.S.7]],InputTable[[#This Row],[measurement.C.7]])</f>
        <v>4136.5945689654845</v>
      </c>
      <c r="DD14" s="32">
        <f>SUM(InputTable[[#This Row],[measurement.E.8]],InputTable[[#This Row],[measurement.G.8]],InputTable[[#This Row],[measurement.S.8]],InputTable[[#This Row],[measurement.C.8]])</f>
        <v>5210.6859310344444</v>
      </c>
      <c r="DE14" s="32">
        <f>SUM(InputTable[[#This Row],[measurement.E.9]],InputTable[[#This Row],[measurement.G.9]],InputTable[[#This Row],[measurement.S.9]],InputTable[[#This Row],[measurement.C.9]])</f>
        <v>4144.3645000000151</v>
      </c>
      <c r="DF14" s="32">
        <f>SUM(InputTable[[#This Row],[measurement.E.10]],InputTable[[#This Row],[measurement.G.10]],InputTable[[#This Row],[measurement.S.10]],InputTable[[#This Row],[measurement.C.10]])</f>
        <v>3319.1137840746296</v>
      </c>
      <c r="DG14" s="32">
        <f>SUM(InputTable[[#This Row],[measurement.E.11]],InputTable[[#This Row],[measurement.G.11]],InputTable[[#This Row],[measurement.S.11]],InputTable[[#This Row],[measurement.C.11]])</f>
        <v>2524.7177159253924</v>
      </c>
      <c r="DH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2" s="32" customFormat="1" ht="30" customHeight="1" x14ac:dyDescent="0.3">
      <c r="A15" s="2" t="s">
        <v>198</v>
      </c>
      <c r="B15" s="6">
        <v>192428</v>
      </c>
      <c r="C15" s="3" t="s">
        <v>187</v>
      </c>
      <c r="D15" s="3" t="s">
        <v>172</v>
      </c>
      <c r="E15" s="4" t="s">
        <v>173</v>
      </c>
      <c r="F15" s="4" t="s">
        <v>174</v>
      </c>
      <c r="G15" s="5"/>
      <c r="H15" s="4" t="s">
        <v>175</v>
      </c>
      <c r="I15" s="48">
        <v>37.336204000000002</v>
      </c>
      <c r="J15" s="48">
        <v>-121.8825102</v>
      </c>
      <c r="K15" s="48" t="s">
        <v>176</v>
      </c>
      <c r="L15" s="10"/>
      <c r="M15" s="47"/>
      <c r="N15" s="3" t="s">
        <v>15</v>
      </c>
      <c r="O15" s="4" t="s">
        <v>16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U15" s="32">
        <f t="shared" si="8"/>
        <v>12354.80754</v>
      </c>
      <c r="CV15" s="32">
        <f t="shared" si="9"/>
        <v>21790.858199999999</v>
      </c>
      <c r="CW15" s="32">
        <f>SUM(InputTable[[#This Row],[measurement.E.1]],InputTable[[#This Row],[measurement.G.1]],InputTable[[#This Row],[measurement.S.1]],InputTable[[#This Row],[measurement.C.1]])</f>
        <v>85962.653320000012</v>
      </c>
      <c r="CX15" s="32">
        <f>SUM(InputTable[[#This Row],[measurement.E.2]],InputTable[[#This Row],[measurement.G.2]],InputTable[[#This Row],[measurement.S.2]],InputTable[[#This Row],[measurement.C.2]])</f>
        <v>56266.794670000127</v>
      </c>
      <c r="CY15" s="32">
        <f>SUM(InputTable[[#This Row],[measurement.E.3]],InputTable[[#This Row],[measurement.G.3]],InputTable[[#This Row],[measurement.S.3]],InputTable[[#This Row],[measurement.C.3]])</f>
        <v>60288.709123155051</v>
      </c>
      <c r="CZ15" s="32">
        <f>SUM(InputTable[[#This Row],[measurement.E.4]],InputTable[[#This Row],[measurement.G.4]],InputTable[[#This Row],[measurement.S.4]],InputTable[[#This Row],[measurement.C.4]])</f>
        <v>96298.829185583294</v>
      </c>
      <c r="DA15" s="32">
        <f>SUM(InputTable[[#This Row],[measurement.E.5]],InputTable[[#This Row],[measurement.G.5]],InputTable[[#This Row],[measurement.S.5]],InputTable[[#This Row],[measurement.C.5]])</f>
        <v>33210.968249369107</v>
      </c>
      <c r="DB15" s="32">
        <f>SUM(InputTable[[#This Row],[measurement.E.6]],InputTable[[#This Row],[measurement.G.6]],InputTable[[#This Row],[measurement.S.6]],InputTable[[#This Row],[measurement.C.6]])</f>
        <v>77212.545255525038</v>
      </c>
      <c r="DC15" s="32">
        <f>SUM(InputTable[[#This Row],[measurement.E.7]],InputTable[[#This Row],[measurement.G.7]],InputTable[[#This Row],[measurement.S.7]],InputTable[[#This Row],[measurement.C.7]])</f>
        <v>119384.33848470356</v>
      </c>
      <c r="DD15" s="32">
        <f>SUM(InputTable[[#This Row],[measurement.E.8]],InputTable[[#This Row],[measurement.G.8]],InputTable[[#This Row],[measurement.S.8]],InputTable[[#This Row],[measurement.C.8]])</f>
        <v>130643.04197774545</v>
      </c>
      <c r="DE15" s="32">
        <f>SUM(InputTable[[#This Row],[measurement.E.9]],InputTable[[#This Row],[measurement.G.9]],InputTable[[#This Row],[measurement.S.9]],InputTable[[#This Row],[measurement.C.9]])</f>
        <v>113304.32951782076</v>
      </c>
      <c r="DF15" s="32">
        <f>SUM(InputTable[[#This Row],[measurement.E.10]],InputTable[[#This Row],[measurement.G.10]],InputTable[[#This Row],[measurement.S.10]],InputTable[[#This Row],[measurement.C.10]])</f>
        <v>115346.15394068867</v>
      </c>
      <c r="DG15" s="32">
        <f>SUM(InputTable[[#This Row],[measurement.E.11]],InputTable[[#This Row],[measurement.G.11]],InputTable[[#This Row],[measurement.S.11]],InputTable[[#This Row],[measurement.C.11]])</f>
        <v>83173.412938738184</v>
      </c>
      <c r="DH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2" s="32" customFormat="1" ht="30" customHeight="1" x14ac:dyDescent="0.3">
      <c r="A16" s="2" t="s">
        <v>199</v>
      </c>
      <c r="B16" s="3">
        <v>42019</v>
      </c>
      <c r="C16" s="3" t="s">
        <v>171</v>
      </c>
      <c r="D16" s="3" t="s">
        <v>172</v>
      </c>
      <c r="E16" s="4" t="s">
        <v>173</v>
      </c>
      <c r="F16" s="4" t="s">
        <v>174</v>
      </c>
      <c r="G16" s="4"/>
      <c r="H16" s="4" t="s">
        <v>175</v>
      </c>
      <c r="I16" s="5">
        <v>37.338178640000002</v>
      </c>
      <c r="J16" s="5">
        <v>-121.8802682</v>
      </c>
      <c r="K16" s="48" t="s">
        <v>176</v>
      </c>
      <c r="L16" s="10"/>
      <c r="M16" s="3" t="s">
        <v>200</v>
      </c>
      <c r="N16" s="3" t="s">
        <v>182</v>
      </c>
      <c r="O16" s="4" t="s">
        <v>13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U16" s="32">
        <f t="shared" si="8"/>
        <v>0</v>
      </c>
      <c r="CV16" s="32">
        <f t="shared" si="9"/>
        <v>0</v>
      </c>
      <c r="CW16" s="32">
        <f>SUM(InputTable[[#This Row],[measurement.E.1]],InputTable[[#This Row],[measurement.G.1]],InputTable[[#This Row],[measurement.S.1]],InputTable[[#This Row],[measurement.C.1]])</f>
        <v>29317.192447285157</v>
      </c>
      <c r="CX16" s="32">
        <f>SUM(InputTable[[#This Row],[measurement.E.2]],InputTable[[#This Row],[measurement.G.2]],InputTable[[#This Row],[measurement.S.2]],InputTable[[#This Row],[measurement.C.2]])</f>
        <v>27992.431601056323</v>
      </c>
      <c r="CY16" s="32">
        <f>SUM(InputTable[[#This Row],[measurement.E.3]],InputTable[[#This Row],[measurement.G.3]],InputTable[[#This Row],[measurement.S.3]],InputTable[[#This Row],[measurement.C.3]])</f>
        <v>29317.08127427187</v>
      </c>
      <c r="CZ16" s="32">
        <f>SUM(InputTable[[#This Row],[measurement.E.4]],InputTable[[#This Row],[measurement.G.4]],InputTable[[#This Row],[measurement.S.4]],InputTable[[#This Row],[measurement.C.4]])</f>
        <v>28706.826982584851</v>
      </c>
      <c r="DA16" s="32">
        <f>SUM(InputTable[[#This Row],[measurement.E.5]],InputTable[[#This Row],[measurement.G.5]],InputTable[[#This Row],[measurement.S.5]],InputTable[[#This Row],[measurement.C.5]])</f>
        <v>27262.299899986268</v>
      </c>
      <c r="DB16" s="32">
        <f>SUM(InputTable[[#This Row],[measurement.E.6]],InputTable[[#This Row],[measurement.G.6]],InputTable[[#This Row],[measurement.S.6]],InputTable[[#This Row],[measurement.C.6]])</f>
        <v>26270.606196648743</v>
      </c>
      <c r="DC16" s="32">
        <f>SUM(InputTable[[#This Row],[measurement.E.7]],InputTable[[#This Row],[measurement.G.7]],InputTable[[#This Row],[measurement.S.7]],InputTable[[#This Row],[measurement.C.7]])</f>
        <v>27156.577068745901</v>
      </c>
      <c r="DD16" s="32">
        <f>SUM(InputTable[[#This Row],[measurement.E.8]],InputTable[[#This Row],[measurement.G.8]],InputTable[[#This Row],[measurement.S.8]],InputTable[[#This Row],[measurement.C.8]])</f>
        <v>28957.460129910341</v>
      </c>
      <c r="DE16" s="32">
        <f>SUM(InputTable[[#This Row],[measurement.E.9]],InputTable[[#This Row],[measurement.G.9]],InputTable[[#This Row],[measurement.S.9]],InputTable[[#This Row],[measurement.C.9]])</f>
        <v>27325.770117205218</v>
      </c>
      <c r="DF16" s="32">
        <f>SUM(InputTable[[#This Row],[measurement.E.10]],InputTable[[#This Row],[measurement.G.10]],InputTable[[#This Row],[measurement.S.10]],InputTable[[#This Row],[measurement.C.10]])</f>
        <v>27140.122057835433</v>
      </c>
      <c r="DG16" s="32">
        <f>SUM(InputTable[[#This Row],[measurement.E.11]],InputTable[[#This Row],[measurement.G.11]],InputTable[[#This Row],[measurement.S.11]],InputTable[[#This Row],[measurement.C.11]])</f>
        <v>26430.11568490263</v>
      </c>
      <c r="DH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2" s="32" customFormat="1" ht="30" customHeight="1" x14ac:dyDescent="0.3">
      <c r="A17" s="2" t="s">
        <v>201</v>
      </c>
      <c r="B17" s="3">
        <v>23925</v>
      </c>
      <c r="C17" s="3" t="s">
        <v>202</v>
      </c>
      <c r="D17" s="3" t="s">
        <v>172</v>
      </c>
      <c r="E17" s="4" t="s">
        <v>173</v>
      </c>
      <c r="F17" s="4" t="s">
        <v>174</v>
      </c>
      <c r="G17" s="4"/>
      <c r="H17" s="4" t="s">
        <v>175</v>
      </c>
      <c r="I17" s="5">
        <v>37.334150209999997</v>
      </c>
      <c r="J17" s="5">
        <v>-121.8785328</v>
      </c>
      <c r="K17" s="48" t="s">
        <v>176</v>
      </c>
      <c r="L17" s="10"/>
      <c r="M17" s="3"/>
      <c r="N17" s="3" t="s">
        <v>182</v>
      </c>
      <c r="O17" s="4" t="s">
        <v>13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U17" s="32">
        <f t="shared" si="8"/>
        <v>0</v>
      </c>
      <c r="CV17" s="32">
        <f t="shared" si="9"/>
        <v>0</v>
      </c>
      <c r="CW17" s="32">
        <f>SUM(InputTable[[#This Row],[measurement.E.1]],InputTable[[#This Row],[measurement.G.1]],InputTable[[#This Row],[measurement.S.1]],InputTable[[#This Row],[measurement.C.1]])</f>
        <v>56070.178279569882</v>
      </c>
      <c r="CX17" s="32">
        <f>SUM(InputTable[[#This Row],[measurement.E.2]],InputTable[[#This Row],[measurement.G.2]],InputTable[[#This Row],[measurement.S.2]],InputTable[[#This Row],[measurement.C.2]])</f>
        <v>79473.296387096052</v>
      </c>
      <c r="CY17" s="32">
        <f>SUM(InputTable[[#This Row],[measurement.E.3]],InputTable[[#This Row],[measurement.G.3]],InputTable[[#This Row],[measurement.S.3]],InputTable[[#This Row],[measurement.C.3]])</f>
        <v>78373.793179856555</v>
      </c>
      <c r="CZ17" s="32">
        <f>SUM(InputTable[[#This Row],[measurement.E.4]],InputTable[[#This Row],[measurement.G.4]],InputTable[[#This Row],[measurement.S.4]],InputTable[[#This Row],[measurement.C.4]])</f>
        <v>89179.531320143389</v>
      </c>
      <c r="DA17" s="32">
        <f>SUM(InputTable[[#This Row],[measurement.E.5]],InputTable[[#This Row],[measurement.G.5]],InputTable[[#This Row],[measurement.S.5]],InputTable[[#This Row],[measurement.C.5]])</f>
        <v>76557.287500000923</v>
      </c>
      <c r="DB17" s="32">
        <f>SUM(InputTable[[#This Row],[measurement.E.6]],InputTable[[#This Row],[measurement.G.6]],InputTable[[#This Row],[measurement.S.6]],InputTable[[#This Row],[measurement.C.6]])</f>
        <v>54692.64473118227</v>
      </c>
      <c r="DC17" s="32">
        <f>SUM(InputTable[[#This Row],[measurement.E.7]],InputTable[[#This Row],[measurement.G.7]],InputTable[[#This Row],[measurement.S.7]],InputTable[[#This Row],[measurement.C.7]])</f>
        <v>59790.113978494133</v>
      </c>
      <c r="DD17" s="32">
        <f>SUM(InputTable[[#This Row],[measurement.E.8]],InputTable[[#This Row],[measurement.G.8]],InputTable[[#This Row],[measurement.S.8]],InputTable[[#This Row],[measurement.C.8]])</f>
        <v>94461.441290323506</v>
      </c>
      <c r="DE17" s="32">
        <f>SUM(InputTable[[#This Row],[measurement.E.9]],InputTable[[#This Row],[measurement.G.9]],InputTable[[#This Row],[measurement.S.9]],InputTable[[#This Row],[measurement.C.9]])</f>
        <v>109313.7466666657</v>
      </c>
      <c r="DF17" s="32">
        <f>SUM(InputTable[[#This Row],[measurement.E.10]],InputTable[[#This Row],[measurement.G.10]],InputTable[[#This Row],[measurement.S.10]],InputTable[[#This Row],[measurement.C.10]])</f>
        <v>107186.6360984349</v>
      </c>
      <c r="DG17" s="32">
        <f>SUM(InputTable[[#This Row],[measurement.E.11]],InputTable[[#This Row],[measurement.G.11]],InputTable[[#This Row],[measurement.S.11]],InputTable[[#This Row],[measurement.C.11]])</f>
        <v>87190.621105866769</v>
      </c>
      <c r="DH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2" s="32" customFormat="1" ht="30" customHeight="1" x14ac:dyDescent="0.3">
      <c r="A18" s="2" t="s">
        <v>203</v>
      </c>
      <c r="B18">
        <v>499221</v>
      </c>
      <c r="C18" s="3" t="s">
        <v>204</v>
      </c>
      <c r="D18" s="3" t="s">
        <v>172</v>
      </c>
      <c r="E18" s="4" t="s">
        <v>173</v>
      </c>
      <c r="F18" s="4" t="s">
        <v>174</v>
      </c>
      <c r="G18" s="4"/>
      <c r="H18" s="4" t="s">
        <v>175</v>
      </c>
      <c r="I18" s="5">
        <v>37.335449619999999</v>
      </c>
      <c r="J18" s="5">
        <v>-121.8849783</v>
      </c>
      <c r="K18" s="48" t="s">
        <v>176</v>
      </c>
      <c r="L18" s="10"/>
      <c r="M18" s="3"/>
      <c r="N18" s="3" t="s">
        <v>15</v>
      </c>
      <c r="O18" s="4" t="s">
        <v>16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U18" s="32">
        <f t="shared" si="8"/>
        <v>17993.485828065797</v>
      </c>
      <c r="CV18" s="32">
        <f t="shared" si="9"/>
        <v>50239.799198058041</v>
      </c>
      <c r="CW18" s="32">
        <f>SUM(InputTable[[#This Row],[measurement.E.1]],InputTable[[#This Row],[measurement.G.1]],InputTable[[#This Row],[measurement.S.1]],InputTable[[#This Row],[measurement.C.1]])</f>
        <v>427358.23514450825</v>
      </c>
      <c r="CX18" s="32">
        <f>SUM(InputTable[[#This Row],[measurement.E.2]],InputTable[[#This Row],[measurement.G.2]],InputTable[[#This Row],[measurement.S.2]],InputTable[[#This Row],[measurement.C.2]])</f>
        <v>408608.17022500309</v>
      </c>
      <c r="CY18" s="32">
        <f>SUM(InputTable[[#This Row],[measurement.E.3]],InputTable[[#This Row],[measurement.G.3]],InputTable[[#This Row],[measurement.S.3]],InputTable[[#This Row],[measurement.C.3]])</f>
        <v>435503.93359777483</v>
      </c>
      <c r="CZ18" s="32">
        <f>SUM(InputTable[[#This Row],[measurement.E.4]],InputTable[[#This Row],[measurement.G.4]],InputTable[[#This Row],[measurement.S.4]],InputTable[[#This Row],[measurement.C.4]])</f>
        <v>432705.39002098097</v>
      </c>
      <c r="DA18" s="32">
        <f>SUM(InputTable[[#This Row],[measurement.E.5]],InputTable[[#This Row],[measurement.G.5]],InputTable[[#This Row],[measurement.S.5]],InputTable[[#This Row],[measurement.C.5]])</f>
        <v>449589.43532499822</v>
      </c>
      <c r="DB18" s="32">
        <f>SUM(InputTable[[#This Row],[measurement.E.6]],InputTable[[#This Row],[measurement.G.6]],InputTable[[#This Row],[measurement.S.6]],InputTable[[#This Row],[measurement.C.6]])</f>
        <v>442015.3217545714</v>
      </c>
      <c r="DC18" s="32">
        <f>SUM(InputTable[[#This Row],[measurement.E.7]],InputTable[[#This Row],[measurement.G.7]],InputTable[[#This Row],[measurement.S.7]],InputTable[[#This Row],[measurement.C.7]])</f>
        <v>490233.44873292459</v>
      </c>
      <c r="DD18" s="32">
        <f>SUM(InputTable[[#This Row],[measurement.E.8]],InputTable[[#This Row],[measurement.G.8]],InputTable[[#This Row],[measurement.S.8]],InputTable[[#This Row],[measurement.C.8]])</f>
        <v>483891.97548000049</v>
      </c>
      <c r="DE18" s="32">
        <f>SUM(InputTable[[#This Row],[measurement.E.9]],InputTable[[#This Row],[measurement.G.9]],InputTable[[#This Row],[measurement.S.9]],InputTable[[#This Row],[measurement.C.9]])</f>
        <v>449798.89227555506</v>
      </c>
      <c r="DF18" s="32">
        <f>SUM(InputTable[[#This Row],[measurement.E.10]],InputTable[[#This Row],[measurement.G.10]],InputTable[[#This Row],[measurement.S.10]],InputTable[[#This Row],[measurement.C.10]])</f>
        <v>442685.23433194472</v>
      </c>
      <c r="DG18" s="32">
        <f>SUM(InputTable[[#This Row],[measurement.E.11]],InputTable[[#This Row],[measurement.G.11]],InputTable[[#This Row],[measurement.S.11]],InputTable[[#This Row],[measurement.C.11]])</f>
        <v>381437.72693370096</v>
      </c>
      <c r="DH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2" s="32" customFormat="1" ht="30" customHeight="1" x14ac:dyDescent="0.3">
      <c r="A19" s="2" t="s">
        <v>205</v>
      </c>
      <c r="B19" s="3">
        <v>77536</v>
      </c>
      <c r="C19" s="3" t="s">
        <v>187</v>
      </c>
      <c r="D19" s="3" t="s">
        <v>172</v>
      </c>
      <c r="E19" s="4" t="s">
        <v>173</v>
      </c>
      <c r="F19" s="4" t="s">
        <v>174</v>
      </c>
      <c r="G19" s="4"/>
      <c r="H19" s="4" t="s">
        <v>175</v>
      </c>
      <c r="I19" s="5"/>
      <c r="J19" s="5"/>
      <c r="K19" s="48" t="s">
        <v>176</v>
      </c>
      <c r="L19" s="10"/>
      <c r="M19" s="3" t="s">
        <v>206</v>
      </c>
      <c r="N19" s="3" t="s">
        <v>15</v>
      </c>
      <c r="O19" s="4" t="s">
        <v>16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 t="s">
        <v>177</v>
      </c>
      <c r="CU19" s="32">
        <f t="shared" si="8"/>
        <v>5524.2</v>
      </c>
      <c r="CV19" s="32">
        <f t="shared" si="9"/>
        <v>11518.950000000004</v>
      </c>
      <c r="CW19" s="32">
        <f>SUM(InputTable[[#This Row],[measurement.E.1]],InputTable[[#This Row],[measurement.G.1]],InputTable[[#This Row],[measurement.S.1]],InputTable[[#This Row],[measurement.C.1]])</f>
        <v>37081.089999999997</v>
      </c>
      <c r="CX19" s="32">
        <f>SUM(InputTable[[#This Row],[measurement.E.2]],InputTable[[#This Row],[measurement.G.2]],InputTable[[#This Row],[measurement.S.2]],InputTable[[#This Row],[measurement.C.2]])</f>
        <v>25621.47991516113</v>
      </c>
      <c r="CY19" s="32">
        <f>SUM(InputTable[[#This Row],[measurement.E.3]],InputTable[[#This Row],[measurement.G.3]],InputTable[[#This Row],[measurement.S.3]],InputTable[[#This Row],[measurement.C.3]])</f>
        <v>25314.944319646613</v>
      </c>
      <c r="CZ19" s="32">
        <f>SUM(InputTable[[#This Row],[measurement.E.4]],InputTable[[#This Row],[measurement.G.4]],InputTable[[#This Row],[measurement.S.4]],InputTable[[#This Row],[measurement.C.4]])</f>
        <v>26395.623986552364</v>
      </c>
      <c r="DA19" s="32">
        <f>SUM(InputTable[[#This Row],[measurement.E.5]],InputTable[[#This Row],[measurement.G.5]],InputTable[[#This Row],[measurement.S.5]],InputTable[[#This Row],[measurement.C.5]])</f>
        <v>1291.6487292103311</v>
      </c>
      <c r="DB19" s="32">
        <f>SUM(InputTable[[#This Row],[measurement.E.6]],InputTable[[#This Row],[measurement.G.6]],InputTable[[#This Row],[measurement.S.6]],InputTable[[#This Row],[measurement.C.6]])</f>
        <v>21299.748517113312</v>
      </c>
      <c r="DC19" s="32">
        <f>SUM(InputTable[[#This Row],[measurement.E.7]],InputTable[[#This Row],[measurement.G.7]],InputTable[[#This Row],[measurement.S.7]],InputTable[[#This Row],[measurement.C.7]])</f>
        <v>42670.214634642936</v>
      </c>
      <c r="DD19" s="32">
        <f>SUM(InputTable[[#This Row],[measurement.E.8]],InputTable[[#This Row],[measurement.G.8]],InputTable[[#This Row],[measurement.S.8]],InputTable[[#This Row],[measurement.C.8]])</f>
        <v>41513.276995317574</v>
      </c>
      <c r="DE19" s="32">
        <f>SUM(InputTable[[#This Row],[measurement.E.9]],InputTable[[#This Row],[measurement.G.9]],InputTable[[#This Row],[measurement.S.9]],InputTable[[#This Row],[measurement.C.9]])</f>
        <v>40225.035702421977</v>
      </c>
      <c r="DF19" s="32">
        <f>SUM(InputTable[[#This Row],[measurement.E.10]],InputTable[[#This Row],[measurement.G.10]],InputTable[[#This Row],[measurement.S.10]],InputTable[[#This Row],[measurement.C.10]])</f>
        <v>45631.092078973801</v>
      </c>
      <c r="DG19" s="32">
        <f>SUM(InputTable[[#This Row],[measurement.E.11]],InputTable[[#This Row],[measurement.G.11]],InputTable[[#This Row],[measurement.S.11]],InputTable[[#This Row],[measurement.C.11]])</f>
        <v>40887.359831467547</v>
      </c>
      <c r="DH19" s="32">
        <f>SUM(InputTable[[#This Row],[measurement.E.12]],InputTable[[#This Row],[measurement.G.12]],InputTable[[#This Row],[measurement.S.12]],InputTable[[#This Row],[measurement.C.12]])</f>
        <v>38005.64</v>
      </c>
    </row>
    <row r="20" spans="1:112" s="32" customFormat="1" ht="30" customHeight="1" x14ac:dyDescent="0.3">
      <c r="A20" s="2" t="s">
        <v>207</v>
      </c>
      <c r="B20" s="3">
        <v>345715</v>
      </c>
      <c r="C20" s="3" t="s">
        <v>179</v>
      </c>
      <c r="D20" s="3" t="s">
        <v>172</v>
      </c>
      <c r="E20" s="4" t="s">
        <v>173</v>
      </c>
      <c r="F20" s="4" t="s">
        <v>174</v>
      </c>
      <c r="G20" s="4"/>
      <c r="H20" s="4" t="s">
        <v>175</v>
      </c>
      <c r="I20" s="5">
        <v>37.332654859999998</v>
      </c>
      <c r="J20" s="5">
        <v>-121.8820248</v>
      </c>
      <c r="K20" s="48" t="s">
        <v>176</v>
      </c>
      <c r="L20" s="10"/>
      <c r="M20" s="3"/>
      <c r="N20" s="3" t="s">
        <v>15</v>
      </c>
      <c r="O20" s="4" t="s">
        <v>16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U20" s="32">
        <f t="shared" si="8"/>
        <v>97212.327749684773</v>
      </c>
      <c r="CV20" s="32">
        <f t="shared" si="9"/>
        <v>143938.78216410827</v>
      </c>
      <c r="CW20" s="32">
        <f>SUM(InputTable[[#This Row],[measurement.E.1]],InputTable[[#This Row],[measurement.G.1]],InputTable[[#This Row],[measurement.S.1]],InputTable[[#This Row],[measurement.C.1]])</f>
        <v>317821.0532328519</v>
      </c>
      <c r="CX20" s="32">
        <f>SUM(InputTable[[#This Row],[measurement.E.2]],InputTable[[#This Row],[measurement.G.2]],InputTable[[#This Row],[measurement.S.2]],InputTable[[#This Row],[measurement.C.2]])</f>
        <v>313909.97742192168</v>
      </c>
      <c r="CY20" s="32">
        <f>SUM(InputTable[[#This Row],[measurement.E.3]],InputTable[[#This Row],[measurement.G.3]],InputTable[[#This Row],[measurement.S.3]],InputTable[[#This Row],[measurement.C.3]])</f>
        <v>340473.17451456911</v>
      </c>
      <c r="CZ20" s="32">
        <f>SUM(InputTable[[#This Row],[measurement.E.4]],InputTable[[#This Row],[measurement.G.4]],InputTable[[#This Row],[measurement.S.4]],InputTable[[#This Row],[measurement.C.4]])</f>
        <v>344746.33551287226</v>
      </c>
      <c r="DA20" s="32">
        <f>SUM(InputTable[[#This Row],[measurement.E.5]],InputTable[[#This Row],[measurement.G.5]],InputTable[[#This Row],[measurement.S.5]],InputTable[[#This Row],[measurement.C.5]])</f>
        <v>305944.35723891604</v>
      </c>
      <c r="DB20" s="32">
        <f>SUM(InputTable[[#This Row],[measurement.E.6]],InputTable[[#This Row],[measurement.G.6]],InputTable[[#This Row],[measurement.S.6]],InputTable[[#This Row],[measurement.C.6]])</f>
        <v>300182.87890889094</v>
      </c>
      <c r="DC20" s="32">
        <f>SUM(InputTable[[#This Row],[measurement.E.7]],InputTable[[#This Row],[measurement.G.7]],InputTable[[#This Row],[measurement.S.7]],InputTable[[#This Row],[measurement.C.7]])</f>
        <v>321068.2688985155</v>
      </c>
      <c r="DD20" s="32">
        <f>SUM(InputTable[[#This Row],[measurement.E.8]],InputTable[[#This Row],[measurement.G.8]],InputTable[[#This Row],[measurement.S.8]],InputTable[[#This Row],[measurement.C.8]])</f>
        <v>327774.1425467573</v>
      </c>
      <c r="DE20" s="32">
        <f>SUM(InputTable[[#This Row],[measurement.E.9]],InputTable[[#This Row],[measurement.G.9]],InputTable[[#This Row],[measurement.S.9]],InputTable[[#This Row],[measurement.C.9]])</f>
        <v>320722.37494417268</v>
      </c>
      <c r="DF20" s="32">
        <f>SUM(InputTable[[#This Row],[measurement.E.10]],InputTable[[#This Row],[measurement.G.10]],InputTable[[#This Row],[measurement.S.10]],InputTable[[#This Row],[measurement.C.10]])</f>
        <v>361713.5732541511</v>
      </c>
      <c r="DG20" s="32">
        <f>SUM(InputTable[[#This Row],[measurement.E.11]],InputTable[[#This Row],[measurement.G.11]],InputTable[[#This Row],[measurement.S.11]],InputTable[[#This Row],[measurement.C.11]])</f>
        <v>349792.16010589735</v>
      </c>
      <c r="DH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2" s="32" customFormat="1" ht="30" customHeight="1" x14ac:dyDescent="0.3">
      <c r="A21" s="2" t="s">
        <v>208</v>
      </c>
      <c r="B21" s="3">
        <v>36691</v>
      </c>
      <c r="C21" s="3" t="s">
        <v>187</v>
      </c>
      <c r="D21" s="3" t="s">
        <v>172</v>
      </c>
      <c r="E21" s="4" t="s">
        <v>173</v>
      </c>
      <c r="F21" s="4" t="s">
        <v>174</v>
      </c>
      <c r="G21" s="4"/>
      <c r="H21" s="4" t="s">
        <v>175</v>
      </c>
      <c r="I21" s="5">
        <v>37.335121319999999</v>
      </c>
      <c r="J21" s="5">
        <v>-121.88234869999999</v>
      </c>
      <c r="K21" s="48" t="s">
        <v>176</v>
      </c>
      <c r="L21" s="10"/>
      <c r="M21" s="3"/>
      <c r="N21" s="3" t="s">
        <v>15</v>
      </c>
      <c r="O21" s="4" t="s">
        <v>16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 t="s">
        <v>177</v>
      </c>
      <c r="CU21" s="32">
        <f t="shared" si="8"/>
        <v>3025.473219224094</v>
      </c>
      <c r="CV21" s="32">
        <f t="shared" si="9"/>
        <v>11937.467917629323</v>
      </c>
      <c r="CW21" s="32">
        <f>SUM(InputTable[[#This Row],[measurement.E.1]],InputTable[[#This Row],[measurement.G.1]],InputTable[[#This Row],[measurement.S.1]],InputTable[[#This Row],[measurement.C.1]])</f>
        <v>18182.276654684272</v>
      </c>
      <c r="CX21" s="32">
        <f>SUM(InputTable[[#This Row],[measurement.E.2]],InputTable[[#This Row],[measurement.G.2]],InputTable[[#This Row],[measurement.S.2]],InputTable[[#This Row],[measurement.C.2]])</f>
        <v>19914.398254394669</v>
      </c>
      <c r="CY21" s="32">
        <f>SUM(InputTable[[#This Row],[measurement.E.3]],InputTable[[#This Row],[measurement.G.3]],InputTable[[#This Row],[measurement.S.3]],InputTable[[#This Row],[measurement.C.3]])</f>
        <v>18748.084750422277</v>
      </c>
      <c r="CZ21" s="32">
        <f>SUM(InputTable[[#This Row],[measurement.E.4]],InputTable[[#This Row],[measurement.G.4]],InputTable[[#This Row],[measurement.S.4]],InputTable[[#This Row],[measurement.C.4]])</f>
        <v>19225.068533050617</v>
      </c>
      <c r="DA21" s="32">
        <f>SUM(InputTable[[#This Row],[measurement.E.5]],InputTable[[#This Row],[measurement.G.5]],InputTable[[#This Row],[measurement.S.5]],InputTable[[#This Row],[measurement.C.5]])</f>
        <v>18258.446575818296</v>
      </c>
      <c r="DB21" s="32">
        <f>SUM(InputTable[[#This Row],[measurement.E.6]],InputTable[[#This Row],[measurement.G.6]],InputTable[[#This Row],[measurement.S.6]],InputTable[[#This Row],[measurement.C.6]])</f>
        <v>17718.182649468516</v>
      </c>
      <c r="DC21" s="32">
        <f>SUM(InputTable[[#This Row],[measurement.E.7]],InputTable[[#This Row],[measurement.G.7]],InputTable[[#This Row],[measurement.S.7]],InputTable[[#This Row],[measurement.C.7]])</f>
        <v>20600.391747885795</v>
      </c>
      <c r="DD21" s="32">
        <f>SUM(InputTable[[#This Row],[measurement.E.8]],InputTable[[#This Row],[measurement.G.8]],InputTable[[#This Row],[measurement.S.8]],InputTable[[#This Row],[measurement.C.8]])</f>
        <v>24890.382157266184</v>
      </c>
      <c r="DE21" s="32">
        <f>SUM(InputTable[[#This Row],[measurement.E.9]],InputTable[[#This Row],[measurement.G.9]],InputTable[[#This Row],[measurement.S.9]],InputTable[[#This Row],[measurement.C.9]])</f>
        <v>19778.611780690968</v>
      </c>
      <c r="DF21" s="32">
        <f>SUM(InputTable[[#This Row],[measurement.E.10]],InputTable[[#This Row],[measurement.G.10]],InputTable[[#This Row],[measurement.S.10]],InputTable[[#This Row],[measurement.C.10]])</f>
        <v>20622.901831186795</v>
      </c>
      <c r="DG21" s="32">
        <f>SUM(InputTable[[#This Row],[measurement.E.11]],InputTable[[#This Row],[measurement.G.11]],InputTable[[#This Row],[measurement.S.11]],InputTable[[#This Row],[measurement.C.11]])</f>
        <v>21786.175796255371</v>
      </c>
      <c r="DH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2" s="32" customFormat="1" ht="30" customHeight="1" x14ac:dyDescent="0.3">
      <c r="A22" s="2" t="s">
        <v>209</v>
      </c>
      <c r="B22" s="3">
        <v>341415</v>
      </c>
      <c r="C22" s="3" t="s">
        <v>187</v>
      </c>
      <c r="D22" s="3" t="s">
        <v>172</v>
      </c>
      <c r="E22" s="4" t="s">
        <v>173</v>
      </c>
      <c r="F22" s="4" t="s">
        <v>174</v>
      </c>
      <c r="G22" s="4"/>
      <c r="H22" s="4" t="s">
        <v>175</v>
      </c>
      <c r="I22" s="5">
        <v>37.337396730000002</v>
      </c>
      <c r="J22" s="5">
        <v>-121.8815678</v>
      </c>
      <c r="K22" s="48" t="s">
        <v>176</v>
      </c>
      <c r="L22" s="10"/>
      <c r="M22" s="3"/>
      <c r="N22" s="3" t="s">
        <v>15</v>
      </c>
      <c r="O22" s="4" t="s">
        <v>16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U22" s="32">
        <f t="shared" si="8"/>
        <v>46827.339009165589</v>
      </c>
      <c r="CV22" s="32">
        <f t="shared" si="9"/>
        <v>75322.321551179164</v>
      </c>
      <c r="CW22" s="32">
        <f>SUM(InputTable[[#This Row],[measurement.E.1]],InputTable[[#This Row],[measurement.G.1]],InputTable[[#This Row],[measurement.S.1]],InputTable[[#This Row],[measurement.C.1]])</f>
        <v>320319.26501683734</v>
      </c>
      <c r="CX22" s="32">
        <f>SUM(InputTable[[#This Row],[measurement.E.2]],InputTable[[#This Row],[measurement.G.2]],InputTable[[#This Row],[measurement.S.2]],InputTable[[#This Row],[measurement.C.2]])</f>
        <v>312990.75412109372</v>
      </c>
      <c r="CY22" s="32">
        <f>SUM(InputTable[[#This Row],[measurement.E.3]],InputTable[[#This Row],[measurement.G.3]],InputTable[[#This Row],[measurement.S.3]],InputTable[[#This Row],[measurement.C.3]])</f>
        <v>351961.21892118908</v>
      </c>
      <c r="CZ22" s="32">
        <f>SUM(InputTable[[#This Row],[measurement.E.4]],InputTable[[#This Row],[measurement.G.4]],InputTable[[#This Row],[measurement.S.4]],InputTable[[#This Row],[measurement.C.4]])</f>
        <v>398800.1663571315</v>
      </c>
      <c r="DA22" s="32">
        <f>SUM(InputTable[[#This Row],[measurement.E.5]],InputTable[[#This Row],[measurement.G.5]],InputTable[[#This Row],[measurement.S.5]],InputTable[[#This Row],[measurement.C.5]])</f>
        <v>434909.09951843147</v>
      </c>
      <c r="DB22" s="32">
        <f>SUM(InputTable[[#This Row],[measurement.E.6]],InputTable[[#This Row],[measurement.G.6]],InputTable[[#This Row],[measurement.S.6]],InputTable[[#This Row],[measurement.C.6]])</f>
        <v>388367.72766716167</v>
      </c>
      <c r="DC22" s="32">
        <f>SUM(InputTable[[#This Row],[measurement.E.7]],InputTable[[#This Row],[measurement.G.7]],InputTable[[#This Row],[measurement.S.7]],InputTable[[#This Row],[measurement.C.7]])</f>
        <v>455516.29414252983</v>
      </c>
      <c r="DD22" s="32">
        <f>SUM(InputTable[[#This Row],[measurement.E.8]],InputTable[[#This Row],[measurement.G.8]],InputTable[[#This Row],[measurement.S.8]],InputTable[[#This Row],[measurement.C.8]])</f>
        <v>459618.90223409858</v>
      </c>
      <c r="DE22" s="32">
        <f>SUM(InputTable[[#This Row],[measurement.E.9]],InputTable[[#This Row],[measurement.G.9]],InputTable[[#This Row],[measurement.S.9]],InputTable[[#This Row],[measurement.C.9]])</f>
        <v>458886.30806791561</v>
      </c>
      <c r="DF22" s="32">
        <f>SUM(InputTable[[#This Row],[measurement.E.10]],InputTable[[#This Row],[measurement.G.10]],InputTable[[#This Row],[measurement.S.10]],InputTable[[#This Row],[measurement.C.10]])</f>
        <v>445451.06072337891</v>
      </c>
      <c r="DG22" s="32">
        <f>SUM(InputTable[[#This Row],[measurement.E.11]],InputTable[[#This Row],[measurement.G.11]],InputTable[[#This Row],[measurement.S.11]],InputTable[[#This Row],[measurement.C.11]])</f>
        <v>395173.09008768178</v>
      </c>
      <c r="DH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2" s="32" customFormat="1" ht="30" customHeight="1" x14ac:dyDescent="0.3">
      <c r="A23" s="2" t="s">
        <v>210</v>
      </c>
      <c r="B23" s="3">
        <v>15667</v>
      </c>
      <c r="C23" s="3" t="s">
        <v>211</v>
      </c>
      <c r="D23" s="3" t="s">
        <v>212</v>
      </c>
      <c r="E23" s="4" t="s">
        <v>173</v>
      </c>
      <c r="F23" s="4" t="s">
        <v>174</v>
      </c>
      <c r="G23" s="4"/>
      <c r="H23" s="4" t="s">
        <v>175</v>
      </c>
      <c r="I23" s="5">
        <v>37.322579660000002</v>
      </c>
      <c r="J23" s="5">
        <v>-121.86714929999999</v>
      </c>
      <c r="K23" s="48" t="s">
        <v>176</v>
      </c>
      <c r="L23" s="10"/>
      <c r="M23" s="3" t="s">
        <v>213</v>
      </c>
      <c r="N23" s="3" t="s">
        <v>182</v>
      </c>
      <c r="O23" s="4" t="s">
        <v>13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U23" s="32">
        <f t="shared" si="8"/>
        <v>0</v>
      </c>
      <c r="CV23" s="32">
        <f t="shared" si="9"/>
        <v>0</v>
      </c>
      <c r="CW23" s="32">
        <f>SUM(InputTable[[#This Row],[measurement.E.1]],InputTable[[#This Row],[measurement.G.1]],InputTable[[#This Row],[measurement.S.1]],InputTable[[#This Row],[measurement.C.1]])</f>
        <v>9311.9407172283318</v>
      </c>
      <c r="CX23" s="32">
        <f>SUM(InputTable[[#This Row],[measurement.E.2]],InputTable[[#This Row],[measurement.G.2]],InputTable[[#This Row],[measurement.S.2]],InputTable[[#This Row],[measurement.C.2]])</f>
        <v>10468.97614672443</v>
      </c>
      <c r="CY23" s="32">
        <f>SUM(InputTable[[#This Row],[measurement.E.3]],InputTable[[#This Row],[measurement.G.3]],InputTable[[#This Row],[measurement.S.3]],InputTable[[#This Row],[measurement.C.3]])</f>
        <v>10788.698451491546</v>
      </c>
      <c r="CZ23" s="32">
        <f>SUM(InputTable[[#This Row],[measurement.E.4]],InputTable[[#This Row],[measurement.G.4]],InputTable[[#This Row],[measurement.S.4]],InputTable[[#This Row],[measurement.C.4]])</f>
        <v>8947.0977059375</v>
      </c>
      <c r="DA23" s="32">
        <f>SUM(InputTable[[#This Row],[measurement.E.5]],InputTable[[#This Row],[measurement.G.5]],InputTable[[#This Row],[measurement.S.5]],InputTable[[#This Row],[measurement.C.5]])</f>
        <v>8854.6535393617269</v>
      </c>
      <c r="DB23" s="32">
        <f>SUM(InputTable[[#This Row],[measurement.E.6]],InputTable[[#This Row],[measurement.G.6]],InputTable[[#This Row],[measurement.S.6]],InputTable[[#This Row],[measurement.C.6]])</f>
        <v>9478.8488296961877</v>
      </c>
      <c r="DC23" s="32">
        <f>SUM(InputTable[[#This Row],[measurement.E.7]],InputTable[[#This Row],[measurement.G.7]],InputTable[[#This Row],[measurement.S.7]],InputTable[[#This Row],[measurement.C.7]])</f>
        <v>9821.9302353145849</v>
      </c>
      <c r="DD23" s="32">
        <f>SUM(InputTable[[#This Row],[measurement.E.8]],InputTable[[#This Row],[measurement.G.8]],InputTable[[#This Row],[measurement.S.8]],InputTable[[#This Row],[measurement.C.8]])</f>
        <v>13114.606550508845</v>
      </c>
      <c r="DE23" s="32">
        <f>SUM(InputTable[[#This Row],[measurement.E.9]],InputTable[[#This Row],[measurement.G.9]],InputTable[[#This Row],[measurement.S.9]],InputTable[[#This Row],[measurement.C.9]])</f>
        <v>13093.57441137458</v>
      </c>
      <c r="DF23" s="32">
        <f>SUM(InputTable[[#This Row],[measurement.E.10]],InputTable[[#This Row],[measurement.G.10]],InputTable[[#This Row],[measurement.S.10]],InputTable[[#This Row],[measurement.C.10]])</f>
        <v>13045.293118706604</v>
      </c>
      <c r="DG23" s="32">
        <f>SUM(InputTable[[#This Row],[measurement.E.11]],InputTable[[#This Row],[measurement.G.11]],InputTable[[#This Row],[measurement.S.11]],InputTable[[#This Row],[measurement.C.11]])</f>
        <v>11756.665002864213</v>
      </c>
      <c r="DH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2" s="32" customFormat="1" ht="30" customHeight="1" x14ac:dyDescent="0.3">
      <c r="A24" s="2" t="s">
        <v>214</v>
      </c>
      <c r="B24" s="3">
        <v>52851</v>
      </c>
      <c r="C24" s="3" t="s">
        <v>215</v>
      </c>
      <c r="D24" s="3" t="s">
        <v>216</v>
      </c>
      <c r="E24" s="4" t="s">
        <v>173</v>
      </c>
      <c r="F24" s="4" t="s">
        <v>174</v>
      </c>
      <c r="G24" s="4"/>
      <c r="H24" s="4" t="s">
        <v>175</v>
      </c>
      <c r="I24" s="5">
        <v>37.333794179999998</v>
      </c>
      <c r="J24" s="5">
        <v>-121.8864809</v>
      </c>
      <c r="K24" s="48" t="s">
        <v>176</v>
      </c>
      <c r="L24" s="10"/>
      <c r="M24" s="3"/>
      <c r="N24" s="3" t="s">
        <v>182</v>
      </c>
      <c r="O24" s="4" t="s">
        <v>13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U24" s="32">
        <f t="shared" si="8"/>
        <v>0</v>
      </c>
      <c r="CV24" s="32">
        <f t="shared" si="9"/>
        <v>0</v>
      </c>
      <c r="CW24" s="32">
        <f>SUM(InputTable[[#This Row],[measurement.E.1]],InputTable[[#This Row],[measurement.G.1]],InputTable[[#This Row],[measurement.S.1]],InputTable[[#This Row],[measurement.C.1]])</f>
        <v>74393.479193938867</v>
      </c>
      <c r="CX24" s="32">
        <f>SUM(InputTable[[#This Row],[measurement.E.2]],InputTable[[#This Row],[measurement.G.2]],InputTable[[#This Row],[measurement.S.2]],InputTable[[#This Row],[measurement.C.2]])</f>
        <v>69462.127648825161</v>
      </c>
      <c r="CY24" s="32">
        <f>SUM(InputTable[[#This Row],[measurement.E.3]],InputTable[[#This Row],[measurement.G.3]],InputTable[[#This Row],[measurement.S.3]],InputTable[[#This Row],[measurement.C.3]])</f>
        <v>82662.443317841404</v>
      </c>
      <c r="CZ24" s="32">
        <f>SUM(InputTable[[#This Row],[measurement.E.4]],InputTable[[#This Row],[measurement.G.4]],InputTable[[#This Row],[measurement.S.4]],InputTable[[#This Row],[measurement.C.4]])</f>
        <v>89722.094893102825</v>
      </c>
      <c r="DA24" s="32">
        <f>SUM(InputTable[[#This Row],[measurement.E.5]],InputTable[[#This Row],[measurement.G.5]],InputTable[[#This Row],[measurement.S.5]],InputTable[[#This Row],[measurement.C.5]])</f>
        <v>99593.878813348289</v>
      </c>
      <c r="DB24" s="32">
        <f>SUM(InputTable[[#This Row],[measurement.E.6]],InputTable[[#This Row],[measurement.G.6]],InputTable[[#This Row],[measurement.S.6]],InputTable[[#This Row],[measurement.C.6]])</f>
        <v>88205.850687097627</v>
      </c>
      <c r="DC24" s="32">
        <f>SUM(InputTable[[#This Row],[measurement.E.7]],InputTable[[#This Row],[measurement.G.7]],InputTable[[#This Row],[measurement.S.7]],InputTable[[#This Row],[measurement.C.7]])</f>
        <v>96633.902789209969</v>
      </c>
      <c r="DD24" s="32">
        <f>SUM(InputTable[[#This Row],[measurement.E.8]],InputTable[[#This Row],[measurement.G.8]],InputTable[[#This Row],[measurement.S.8]],InputTable[[#This Row],[measurement.C.8]])</f>
        <v>99057.345999822865</v>
      </c>
      <c r="DE24" s="32">
        <f>SUM(InputTable[[#This Row],[measurement.E.9]],InputTable[[#This Row],[measurement.G.9]],InputTable[[#This Row],[measurement.S.9]],InputTable[[#This Row],[measurement.C.9]])</f>
        <v>91611.002117419339</v>
      </c>
      <c r="DF24" s="32">
        <f>SUM(InputTable[[#This Row],[measurement.E.10]],InputTable[[#This Row],[measurement.G.10]],InputTable[[#This Row],[measurement.S.10]],InputTable[[#This Row],[measurement.C.10]])</f>
        <v>97488.329781062974</v>
      </c>
      <c r="DG24" s="32">
        <f>SUM(InputTable[[#This Row],[measurement.E.11]],InputTable[[#This Row],[measurement.G.11]],InputTable[[#This Row],[measurement.S.11]],InputTable[[#This Row],[measurement.C.11]])</f>
        <v>89354.993685603768</v>
      </c>
      <c r="DH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2" s="32" customFormat="1" ht="30" customHeight="1" x14ac:dyDescent="0.3">
      <c r="A25" s="2" t="s">
        <v>217</v>
      </c>
      <c r="B25" s="3">
        <v>42445</v>
      </c>
      <c r="C25" s="3" t="s">
        <v>187</v>
      </c>
      <c r="D25" s="3" t="s">
        <v>172</v>
      </c>
      <c r="E25" s="4" t="s">
        <v>173</v>
      </c>
      <c r="F25" s="4" t="s">
        <v>174</v>
      </c>
      <c r="G25" s="4"/>
      <c r="H25" s="4" t="s">
        <v>175</v>
      </c>
      <c r="I25" s="5">
        <v>37.335731359999997</v>
      </c>
      <c r="J25" s="5">
        <v>-121.8791365</v>
      </c>
      <c r="K25" s="48" t="s">
        <v>176</v>
      </c>
      <c r="L25" s="10"/>
      <c r="M25" s="3"/>
      <c r="N25" s="3" t="s">
        <v>15</v>
      </c>
      <c r="O25" s="4" t="s">
        <v>16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U25" s="32">
        <f t="shared" si="8"/>
        <v>5707.7529266750971</v>
      </c>
      <c r="CV25" s="32">
        <f t="shared" si="9"/>
        <v>9800.7334526352788</v>
      </c>
      <c r="CW25" s="32">
        <f>SUM(InputTable[[#This Row],[measurement.E.1]],InputTable[[#This Row],[measurement.G.1]],InputTable[[#This Row],[measurement.S.1]],InputTable[[#This Row],[measurement.C.1]])</f>
        <v>35399.492386853148</v>
      </c>
      <c r="CX25" s="32">
        <f>SUM(InputTable[[#This Row],[measurement.E.2]],InputTable[[#This Row],[measurement.G.2]],InputTable[[#This Row],[measurement.S.2]],InputTable[[#This Row],[measurement.C.2]])</f>
        <v>33292.344334374822</v>
      </c>
      <c r="CY25" s="32">
        <f>SUM(InputTable[[#This Row],[measurement.E.3]],InputTable[[#This Row],[measurement.G.3]],InputTable[[#This Row],[measurement.S.3]],InputTable[[#This Row],[measurement.C.3]])</f>
        <v>37981.458743115247</v>
      </c>
      <c r="CZ25" s="32">
        <f>SUM(InputTable[[#This Row],[measurement.E.4]],InputTable[[#This Row],[measurement.G.4]],InputTable[[#This Row],[measurement.S.4]],InputTable[[#This Row],[measurement.C.4]])</f>
        <v>41333.50483813537</v>
      </c>
      <c r="DA25" s="32">
        <f>SUM(InputTable[[#This Row],[measurement.E.5]],InputTable[[#This Row],[measurement.G.5]],InputTable[[#This Row],[measurement.S.5]],InputTable[[#This Row],[measurement.C.5]])</f>
        <v>46071.677988280549</v>
      </c>
      <c r="DB25" s="32">
        <f>SUM(InputTable[[#This Row],[measurement.E.6]],InputTable[[#This Row],[measurement.G.6]],InputTable[[#This Row],[measurement.S.6]],InputTable[[#This Row],[measurement.C.6]])</f>
        <v>46802.884738392284</v>
      </c>
      <c r="DC25" s="32">
        <f>SUM(InputTable[[#This Row],[measurement.E.7]],InputTable[[#This Row],[measurement.G.7]],InputTable[[#This Row],[measurement.S.7]],InputTable[[#This Row],[measurement.C.7]])</f>
        <v>50435.660979576191</v>
      </c>
      <c r="DD25" s="32">
        <f>SUM(InputTable[[#This Row],[measurement.E.8]],InputTable[[#This Row],[measurement.G.8]],InputTable[[#This Row],[measurement.S.8]],InputTable[[#This Row],[measurement.C.8]])</f>
        <v>40187.153105960206</v>
      </c>
      <c r="DE25" s="32">
        <f>SUM(InputTable[[#This Row],[measurement.E.9]],InputTable[[#This Row],[measurement.G.9]],InputTable[[#This Row],[measurement.S.9]],InputTable[[#This Row],[measurement.C.9]])</f>
        <v>42171.56871178541</v>
      </c>
      <c r="DF25" s="32">
        <f>SUM(InputTable[[#This Row],[measurement.E.10]],InputTable[[#This Row],[measurement.G.10]],InputTable[[#This Row],[measurement.S.10]],InputTable[[#This Row],[measurement.C.10]])</f>
        <v>44617.26636741103</v>
      </c>
      <c r="DG25" s="32">
        <f>SUM(InputTable[[#This Row],[measurement.E.11]],InputTable[[#This Row],[measurement.G.11]],InputTable[[#This Row],[measurement.S.11]],InputTable[[#This Row],[measurement.C.11]])</f>
        <v>37289.210430768893</v>
      </c>
      <c r="DH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2" s="32" customFormat="1" ht="30" customHeight="1" x14ac:dyDescent="0.3">
      <c r="A26" s="2" t="s">
        <v>218</v>
      </c>
      <c r="B26" s="3">
        <v>73315</v>
      </c>
      <c r="C26" s="3" t="s">
        <v>187</v>
      </c>
      <c r="D26" s="3" t="s">
        <v>172</v>
      </c>
      <c r="E26" s="4" t="s">
        <v>173</v>
      </c>
      <c r="F26" s="4" t="s">
        <v>174</v>
      </c>
      <c r="G26" s="4"/>
      <c r="H26" s="4" t="s">
        <v>175</v>
      </c>
      <c r="I26" s="5">
        <v>37.336044719999997</v>
      </c>
      <c r="J26" s="5">
        <v>-121.8845113</v>
      </c>
      <c r="K26" s="48" t="s">
        <v>176</v>
      </c>
      <c r="L26" s="10"/>
      <c r="M26" s="3" t="s">
        <v>219</v>
      </c>
      <c r="N26" s="3" t="s">
        <v>15</v>
      </c>
      <c r="O26" s="4" t="s">
        <v>16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U26" s="32">
        <f t="shared" si="8"/>
        <v>7559.4660338021731</v>
      </c>
      <c r="CV26" s="32">
        <f t="shared" si="9"/>
        <v>13757.090400182817</v>
      </c>
      <c r="CW26" s="32">
        <f>SUM(InputTable[[#This Row],[measurement.E.1]],InputTable[[#This Row],[measurement.G.1]],InputTable[[#This Row],[measurement.S.1]],InputTable[[#This Row],[measurement.C.1]])</f>
        <v>49039.12600225371</v>
      </c>
      <c r="CX26" s="32">
        <f>SUM(InputTable[[#This Row],[measurement.E.2]],InputTable[[#This Row],[measurement.G.2]],InputTable[[#This Row],[measurement.S.2]],InputTable[[#This Row],[measurement.C.2]])</f>
        <v>49079.863240729486</v>
      </c>
      <c r="CY26" s="32">
        <f>SUM(InputTable[[#This Row],[measurement.E.3]],InputTable[[#This Row],[measurement.G.3]],InputTable[[#This Row],[measurement.S.3]],InputTable[[#This Row],[measurement.C.3]])</f>
        <v>58221.43313124351</v>
      </c>
      <c r="CZ26" s="32">
        <f>SUM(InputTable[[#This Row],[measurement.E.4]],InputTable[[#This Row],[measurement.G.4]],InputTable[[#This Row],[measurement.S.4]],InputTable[[#This Row],[measurement.C.4]])</f>
        <v>54956.715094502921</v>
      </c>
      <c r="DA26" s="32">
        <f>SUM(InputTable[[#This Row],[measurement.E.5]],InputTable[[#This Row],[measurement.G.5]],InputTable[[#This Row],[measurement.S.5]],InputTable[[#This Row],[measurement.C.5]])</f>
        <v>53405.907779347312</v>
      </c>
      <c r="DB26" s="32">
        <f>SUM(InputTable[[#This Row],[measurement.E.6]],InputTable[[#This Row],[measurement.G.6]],InputTable[[#This Row],[measurement.S.6]],InputTable[[#This Row],[measurement.C.6]])</f>
        <v>52724.974856028057</v>
      </c>
      <c r="DC26" s="32">
        <f>SUM(InputTable[[#This Row],[measurement.E.7]],InputTable[[#This Row],[measurement.G.7]],InputTable[[#This Row],[measurement.S.7]],InputTable[[#This Row],[measurement.C.7]])</f>
        <v>56782.247842177741</v>
      </c>
      <c r="DD26" s="32">
        <f>SUM(InputTable[[#This Row],[measurement.E.8]],InputTable[[#This Row],[measurement.G.8]],InputTable[[#This Row],[measurement.S.8]],InputTable[[#This Row],[measurement.C.8]])</f>
        <v>62865.955889515302</v>
      </c>
      <c r="DE26" s="32">
        <f>SUM(InputTable[[#This Row],[measurement.E.9]],InputTable[[#This Row],[measurement.G.9]],InputTable[[#This Row],[measurement.S.9]],InputTable[[#This Row],[measurement.C.9]])</f>
        <v>65828.881006691663</v>
      </c>
      <c r="DF26" s="32">
        <f>SUM(InputTable[[#This Row],[measurement.E.10]],InputTable[[#This Row],[measurement.G.10]],InputTable[[#This Row],[measurement.S.10]],InputTable[[#This Row],[measurement.C.10]])</f>
        <v>70225.51641124177</v>
      </c>
      <c r="DG26" s="32">
        <f>SUM(InputTable[[#This Row],[measurement.E.11]],InputTable[[#This Row],[measurement.G.11]],InputTable[[#This Row],[measurement.S.11]],InputTable[[#This Row],[measurement.C.11]])</f>
        <v>62868.579604853629</v>
      </c>
      <c r="DH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2" s="32" customFormat="1" ht="30" customHeight="1" x14ac:dyDescent="0.3">
      <c r="A27" s="2" t="s">
        <v>220</v>
      </c>
      <c r="B27" s="3">
        <v>113302</v>
      </c>
      <c r="C27" s="3" t="s">
        <v>179</v>
      </c>
      <c r="D27" s="3" t="s">
        <v>172</v>
      </c>
      <c r="E27" s="4" t="s">
        <v>173</v>
      </c>
      <c r="F27" s="4" t="s">
        <v>174</v>
      </c>
      <c r="G27" s="4"/>
      <c r="H27" s="4" t="s">
        <v>175</v>
      </c>
      <c r="I27" s="5">
        <v>37.337621749999997</v>
      </c>
      <c r="J27" s="5">
        <v>-121.88062429999999</v>
      </c>
      <c r="K27" s="48" t="s">
        <v>176</v>
      </c>
      <c r="L27" s="10"/>
      <c r="M27" s="3"/>
      <c r="N27" s="3" t="s">
        <v>15</v>
      </c>
      <c r="O27" s="4" t="s">
        <v>13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 t="s">
        <v>177</v>
      </c>
      <c r="CU27" s="32">
        <f t="shared" si="8"/>
        <v>442.57307443109727</v>
      </c>
      <c r="CV27" s="32">
        <f t="shared" si="9"/>
        <v>2607.5849859137079</v>
      </c>
      <c r="CW27" s="32">
        <f>SUM(InputTable[[#This Row],[measurement.E.1]],InputTable[[#This Row],[measurement.G.1]],InputTable[[#This Row],[measurement.S.1]],InputTable[[#This Row],[measurement.C.1]])</f>
        <v>29096.332576254714</v>
      </c>
      <c r="CX27" s="32">
        <f>SUM(InputTable[[#This Row],[measurement.E.2]],InputTable[[#This Row],[measurement.G.2]],InputTable[[#This Row],[measurement.S.2]],InputTable[[#This Row],[measurement.C.2]])</f>
        <v>36009.495723877139</v>
      </c>
      <c r="CY27" s="32">
        <f>SUM(InputTable[[#This Row],[measurement.E.3]],InputTable[[#This Row],[measurement.G.3]],InputTable[[#This Row],[measurement.S.3]],InputTable[[#This Row],[measurement.C.3]])</f>
        <v>37131.24237788959</v>
      </c>
      <c r="CZ27" s="32">
        <f>SUM(InputTable[[#This Row],[measurement.E.4]],InputTable[[#This Row],[measurement.G.4]],InputTable[[#This Row],[measurement.S.4]],InputTable[[#This Row],[measurement.C.4]])</f>
        <v>38518.072858987449</v>
      </c>
      <c r="DA27" s="32">
        <f>SUM(InputTable[[#This Row],[measurement.E.5]],InputTable[[#This Row],[measurement.G.5]],InputTable[[#This Row],[measurement.S.5]],InputTable[[#This Row],[measurement.C.5]])</f>
        <v>35297.663952805378</v>
      </c>
      <c r="DB27" s="32">
        <f>SUM(InputTable[[#This Row],[measurement.E.6]],InputTable[[#This Row],[measurement.G.6]],InputTable[[#This Row],[measurement.S.6]],InputTable[[#This Row],[measurement.C.6]])</f>
        <v>23643.217952893447</v>
      </c>
      <c r="DC27" s="32">
        <f>SUM(InputTable[[#This Row],[measurement.E.7]],InputTable[[#This Row],[measurement.G.7]],InputTable[[#This Row],[measurement.S.7]],InputTable[[#This Row],[measurement.C.7]])</f>
        <v>29208.768942637231</v>
      </c>
      <c r="DD27" s="32">
        <f>SUM(InputTable[[#This Row],[measurement.E.8]],InputTable[[#This Row],[measurement.G.8]],InputTable[[#This Row],[measurement.S.8]],InputTable[[#This Row],[measurement.C.8]])</f>
        <v>35390.303422953031</v>
      </c>
      <c r="DE27" s="32">
        <f>SUM(InputTable[[#This Row],[measurement.E.9]],InputTable[[#This Row],[measurement.G.9]],InputTable[[#This Row],[measurement.S.9]],InputTable[[#This Row],[measurement.C.9]])</f>
        <v>37263.77527429691</v>
      </c>
      <c r="DF27" s="32">
        <f>SUM(InputTable[[#This Row],[measurement.E.10]],InputTable[[#This Row],[measurement.G.10]],InputTable[[#This Row],[measurement.S.10]],InputTable[[#This Row],[measurement.C.10]])</f>
        <v>41403.216395687319</v>
      </c>
      <c r="DG27" s="32">
        <f>SUM(InputTable[[#This Row],[measurement.E.11]],InputTable[[#This Row],[measurement.G.11]],InputTable[[#This Row],[measurement.S.11]],InputTable[[#This Row],[measurement.C.11]])</f>
        <v>39177.629854651743</v>
      </c>
      <c r="DH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2" s="32" customFormat="1" ht="30" customHeight="1" x14ac:dyDescent="0.3">
      <c r="A28" s="55" t="s">
        <v>221</v>
      </c>
      <c r="B28" s="3">
        <v>163476</v>
      </c>
      <c r="C28" s="3" t="s">
        <v>179</v>
      </c>
      <c r="D28" s="3" t="s">
        <v>172</v>
      </c>
      <c r="E28" s="4" t="s">
        <v>173</v>
      </c>
      <c r="F28" s="4" t="s">
        <v>174</v>
      </c>
      <c r="G28" s="4"/>
      <c r="H28" s="4" t="s">
        <v>175</v>
      </c>
      <c r="I28" s="5">
        <v>37.333036210000003</v>
      </c>
      <c r="J28" s="5">
        <v>-121.88281240000001</v>
      </c>
      <c r="K28" s="48" t="s">
        <v>176</v>
      </c>
      <c r="L28" s="10"/>
      <c r="M28" s="3" t="s">
        <v>222</v>
      </c>
      <c r="N28" s="3" t="s">
        <v>15</v>
      </c>
      <c r="O28" s="4" t="s">
        <v>16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U28" s="32">
        <f t="shared" si="8"/>
        <v>57730.450000000164</v>
      </c>
      <c r="CV28" s="32">
        <f t="shared" si="9"/>
        <v>11194.548333333389</v>
      </c>
      <c r="CW28" s="32">
        <f>SUM(InputTable[[#This Row],[measurement.E.1]],InputTable[[#This Row],[measurement.G.1]],InputTable[[#This Row],[measurement.S.1]],InputTable[[#This Row],[measurement.C.1]])</f>
        <v>55682.318485144802</v>
      </c>
      <c r="CX28" s="32">
        <f>SUM(InputTable[[#This Row],[measurement.E.2]],InputTable[[#This Row],[measurement.G.2]],InputTable[[#This Row],[measurement.S.2]],InputTable[[#This Row],[measurement.C.2]])</f>
        <v>58473.327636718219</v>
      </c>
      <c r="CY28" s="32">
        <f>SUM(InputTable[[#This Row],[measurement.E.3]],InputTable[[#This Row],[measurement.G.3]],InputTable[[#This Row],[measurement.S.3]],InputTable[[#This Row],[measurement.C.3]])</f>
        <v>183932.668267726</v>
      </c>
      <c r="CZ28" s="32">
        <f>SUM(InputTable[[#This Row],[measurement.E.4]],InputTable[[#This Row],[measurement.G.4]],InputTable[[#This Row],[measurement.S.4]],InputTable[[#This Row],[measurement.C.4]])</f>
        <v>219288.95400940394</v>
      </c>
      <c r="DA28" s="32">
        <f>SUM(InputTable[[#This Row],[measurement.E.5]],InputTable[[#This Row],[measurement.G.5]],InputTable[[#This Row],[measurement.S.5]],InputTable[[#This Row],[measurement.C.5]])</f>
        <v>276069.52985261299</v>
      </c>
      <c r="DB28" s="32">
        <f>SUM(InputTable[[#This Row],[measurement.E.6]],InputTable[[#This Row],[measurement.G.6]],InputTable[[#This Row],[measurement.S.6]],InputTable[[#This Row],[measurement.C.6]])</f>
        <v>306649.09110228554</v>
      </c>
      <c r="DC28" s="32">
        <f>SUM(InputTable[[#This Row],[measurement.E.7]],InputTable[[#This Row],[measurement.G.7]],InputTable[[#This Row],[measurement.S.7]],InputTable[[#This Row],[measurement.C.7]])</f>
        <v>361398.14823231439</v>
      </c>
      <c r="DD28" s="32">
        <f>SUM(InputTable[[#This Row],[measurement.E.8]],InputTable[[#This Row],[measurement.G.8]],InputTable[[#This Row],[measurement.S.8]],InputTable[[#This Row],[measurement.C.8]])</f>
        <v>394217.46932862827</v>
      </c>
      <c r="DE28" s="32">
        <f>SUM(InputTable[[#This Row],[measurement.E.9]],InputTable[[#This Row],[measurement.G.9]],InputTable[[#This Row],[measurement.S.9]],InputTable[[#This Row],[measurement.C.9]])</f>
        <v>344884.31291068211</v>
      </c>
      <c r="DF28" s="32">
        <f>SUM(InputTable[[#This Row],[measurement.E.10]],InputTable[[#This Row],[measurement.G.10]],InputTable[[#This Row],[measurement.S.10]],InputTable[[#This Row],[measurement.C.10]])</f>
        <v>323665.68862564035</v>
      </c>
      <c r="DG28" s="32">
        <f>SUM(InputTable[[#This Row],[measurement.E.11]],InputTable[[#This Row],[measurement.G.11]],InputTable[[#This Row],[measurement.S.11]],InputTable[[#This Row],[measurement.C.11]])</f>
        <v>262166.76569478837</v>
      </c>
      <c r="DH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2" s="32" customFormat="1" ht="30" customHeight="1" x14ac:dyDescent="0.3">
      <c r="A29" s="2" t="s">
        <v>223</v>
      </c>
      <c r="B29" s="3">
        <v>25320</v>
      </c>
      <c r="C29" s="3" t="s">
        <v>190</v>
      </c>
      <c r="D29" s="3" t="s">
        <v>224</v>
      </c>
      <c r="E29" s="4" t="s">
        <v>173</v>
      </c>
      <c r="F29" s="4" t="s">
        <v>174</v>
      </c>
      <c r="G29" s="4"/>
      <c r="H29" s="4" t="s">
        <v>175</v>
      </c>
      <c r="I29" s="5">
        <v>37.335886010000003</v>
      </c>
      <c r="J29" s="5">
        <v>-121.8754735</v>
      </c>
      <c r="K29" s="48" t="s">
        <v>191</v>
      </c>
      <c r="L29" s="10"/>
      <c r="M29" s="3"/>
      <c r="N29" s="3" t="s">
        <v>182</v>
      </c>
      <c r="O29" s="4" t="s">
        <v>13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U29" s="32">
        <f t="shared" si="8"/>
        <v>0</v>
      </c>
      <c r="CV29" s="32">
        <f t="shared" si="9"/>
        <v>0</v>
      </c>
      <c r="CW29" s="32">
        <f>SUM(InputTable[[#This Row],[measurement.E.1]],InputTable[[#This Row],[measurement.G.1]],InputTable[[#This Row],[measurement.S.1]],InputTable[[#This Row],[measurement.C.1]])</f>
        <v>9419.1487311826731</v>
      </c>
      <c r="CX29" s="32">
        <f>SUM(InputTable[[#This Row],[measurement.E.2]],InputTable[[#This Row],[measurement.G.2]],InputTable[[#This Row],[measurement.S.2]],InputTable[[#This Row],[measurement.C.2]])</f>
        <v>9641.1928688173557</v>
      </c>
      <c r="CY29" s="32">
        <f>SUM(InputTable[[#This Row],[measurement.E.3]],InputTable[[#This Row],[measurement.G.3]],InputTable[[#This Row],[measurement.S.3]],InputTable[[#This Row],[measurement.C.3]])</f>
        <v>10636.030079616183</v>
      </c>
      <c r="CZ29" s="32">
        <f>SUM(InputTable[[#This Row],[measurement.E.4]],InputTable[[#This Row],[measurement.G.4]],InputTable[[#This Row],[measurement.S.4]],InputTable[[#This Row],[measurement.C.4]])</f>
        <v>10386.330137050349</v>
      </c>
      <c r="DA29" s="32">
        <f>SUM(InputTable[[#This Row],[measurement.E.5]],InputTable[[#This Row],[measurement.G.5]],InputTable[[#This Row],[measurement.S.5]],InputTable[[#This Row],[measurement.C.5]])</f>
        <v>10005.858983333328</v>
      </c>
      <c r="DB29" s="32">
        <f>SUM(InputTable[[#This Row],[measurement.E.6]],InputTable[[#This Row],[measurement.G.6]],InputTable[[#This Row],[measurement.S.6]],InputTable[[#This Row],[measurement.C.6]])</f>
        <v>9118.8804731182536</v>
      </c>
      <c r="DC29" s="32">
        <f>SUM(InputTable[[#This Row],[measurement.E.7]],InputTable[[#This Row],[measurement.G.7]],InputTable[[#This Row],[measurement.S.7]],InputTable[[#This Row],[measurement.C.7]])</f>
        <v>9697.8090322581738</v>
      </c>
      <c r="DD29" s="32">
        <f>SUM(InputTable[[#This Row],[measurement.E.8]],InputTable[[#This Row],[measurement.G.8]],InputTable[[#This Row],[measurement.S.8]],InputTable[[#This Row],[measurement.C.8]])</f>
        <v>10870.565161290346</v>
      </c>
      <c r="DE29" s="32">
        <f>SUM(InputTable[[#This Row],[measurement.E.9]],InputTable[[#This Row],[measurement.G.9]],InputTable[[#This Row],[measurement.S.9]],InputTable[[#This Row],[measurement.C.9]])</f>
        <v>11076.326666666704</v>
      </c>
      <c r="DF29" s="32">
        <f>SUM(InputTable[[#This Row],[measurement.E.10]],InputTable[[#This Row],[measurement.G.10]],InputTable[[#This Row],[measurement.S.10]],InputTable[[#This Row],[measurement.C.10]])</f>
        <v>10992.088173601804</v>
      </c>
      <c r="DG29" s="32">
        <f>SUM(InputTable[[#This Row],[measurement.E.11]],InputTable[[#This Row],[measurement.G.11]],InputTable[[#This Row],[measurement.S.11]],InputTable[[#This Row],[measurement.C.11]])</f>
        <v>9873.8736758605592</v>
      </c>
      <c r="DH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2" s="32" customFormat="1" ht="30" customHeight="1" x14ac:dyDescent="0.3">
      <c r="A30" s="2" t="s">
        <v>225</v>
      </c>
      <c r="B30" s="3">
        <v>130000</v>
      </c>
      <c r="C30" s="3" t="s">
        <v>190</v>
      </c>
      <c r="D30" s="3" t="s">
        <v>172</v>
      </c>
      <c r="E30" s="4" t="s">
        <v>173</v>
      </c>
      <c r="F30" s="4" t="s">
        <v>174</v>
      </c>
      <c r="G30" s="4"/>
      <c r="H30" s="4" t="s">
        <v>175</v>
      </c>
      <c r="I30" s="5"/>
      <c r="J30" s="5"/>
      <c r="K30" s="48" t="s">
        <v>191</v>
      </c>
      <c r="L30" s="10"/>
      <c r="M30" s="3"/>
      <c r="N30" s="3" t="s">
        <v>182</v>
      </c>
      <c r="O30" s="4" t="s">
        <v>13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U30" s="32">
        <f t="shared" si="8"/>
        <v>0</v>
      </c>
      <c r="CV30" s="32">
        <f t="shared" si="9"/>
        <v>0</v>
      </c>
      <c r="CW30" s="32">
        <f>SUM(InputTable[[#This Row],[measurement.E.1]],InputTable[[#This Row],[measurement.G.1]],InputTable[[#This Row],[measurement.S.1]],InputTable[[#This Row],[measurement.C.1]])</f>
        <v>54011.099467277527</v>
      </c>
      <c r="CX30" s="32">
        <f>SUM(InputTable[[#This Row],[measurement.E.2]],InputTable[[#This Row],[measurement.G.2]],InputTable[[#This Row],[measurement.S.2]],InputTable[[#This Row],[measurement.C.2]])</f>
        <v>73698.774488449097</v>
      </c>
      <c r="CY30" s="32">
        <f>SUM(InputTable[[#This Row],[measurement.E.3]],InputTable[[#This Row],[measurement.G.3]],InputTable[[#This Row],[measurement.S.3]],InputTable[[#This Row],[measurement.C.3]])</f>
        <v>73911.768912315369</v>
      </c>
      <c r="CZ30" s="32">
        <f>SUM(InputTable[[#This Row],[measurement.E.4]],InputTable[[#This Row],[measurement.G.4]],InputTable[[#This Row],[measurement.S.4]],InputTable[[#This Row],[measurement.C.4]])</f>
        <v>67188.136571884155</v>
      </c>
      <c r="DA30" s="32">
        <f>SUM(InputTable[[#This Row],[measurement.E.5]],InputTable[[#This Row],[measurement.G.5]],InputTable[[#This Row],[measurement.S.5]],InputTable[[#This Row],[measurement.C.5]])</f>
        <v>62256.713606834419</v>
      </c>
      <c r="DB30" s="32">
        <f>SUM(InputTable[[#This Row],[measurement.E.6]],InputTable[[#This Row],[measurement.G.6]],InputTable[[#This Row],[measurement.S.6]],InputTable[[#This Row],[measurement.C.6]])</f>
        <v>40851.690935611725</v>
      </c>
      <c r="DC30" s="32">
        <f>SUM(InputTable[[#This Row],[measurement.E.7]],InputTable[[#This Row],[measurement.G.7]],InputTable[[#This Row],[measurement.S.7]],InputTable[[#This Row],[measurement.C.7]])</f>
        <v>43613.215065956116</v>
      </c>
      <c r="DD30" s="32">
        <f>SUM(InputTable[[#This Row],[measurement.E.8]],InputTable[[#This Row],[measurement.G.8]],InputTable[[#This Row],[measurement.S.8]],InputTable[[#This Row],[measurement.C.8]])</f>
        <v>60676.600839614868</v>
      </c>
      <c r="DE30" s="32">
        <f>SUM(InputTable[[#This Row],[measurement.E.9]],InputTable[[#This Row],[measurement.G.9]],InputTable[[#This Row],[measurement.S.9]],InputTable[[#This Row],[measurement.C.9]])</f>
        <v>76884.841579437256</v>
      </c>
      <c r="DF30" s="32">
        <f>SUM(InputTable[[#This Row],[measurement.E.10]],InputTable[[#This Row],[measurement.G.10]],InputTable[[#This Row],[measurement.S.10]],InputTable[[#This Row],[measurement.C.10]])</f>
        <v>73746.779718399048</v>
      </c>
      <c r="DG30" s="32">
        <f>SUM(InputTable[[#This Row],[measurement.E.11]],InputTable[[#This Row],[measurement.G.11]],InputTable[[#This Row],[measurement.S.11]],InputTable[[#This Row],[measurement.C.11]])</f>
        <v>67185.666871070862</v>
      </c>
      <c r="DH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2" s="32" customFormat="1" ht="30" customHeight="1" x14ac:dyDescent="0.3">
      <c r="A31" s="2" t="s">
        <v>226</v>
      </c>
      <c r="B31" s="3">
        <v>15358</v>
      </c>
      <c r="C31" s="3" t="s">
        <v>211</v>
      </c>
      <c r="D31" s="3" t="s">
        <v>212</v>
      </c>
      <c r="E31" s="4" t="s">
        <v>173</v>
      </c>
      <c r="F31" s="4" t="s">
        <v>174</v>
      </c>
      <c r="G31" s="4"/>
      <c r="H31" s="4" t="s">
        <v>175</v>
      </c>
      <c r="I31" s="5">
        <v>37.32111518</v>
      </c>
      <c r="J31" s="5">
        <v>-121.8701976</v>
      </c>
      <c r="K31" s="48" t="s">
        <v>176</v>
      </c>
      <c r="L31" s="10"/>
      <c r="M31" s="3" t="s">
        <v>213</v>
      </c>
      <c r="N31" s="3" t="s">
        <v>182</v>
      </c>
      <c r="O31" s="4" t="s">
        <v>13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U31" s="32">
        <f t="shared" si="8"/>
        <v>0</v>
      </c>
      <c r="CV31" s="32">
        <f t="shared" si="9"/>
        <v>0</v>
      </c>
      <c r="CW31" s="32">
        <f>SUM(InputTable[[#This Row],[measurement.E.1]],InputTable[[#This Row],[measurement.G.1]],InputTable[[#This Row],[measurement.S.1]],InputTable[[#This Row],[measurement.C.1]])</f>
        <v>37604.58625675107</v>
      </c>
      <c r="CX31" s="32">
        <f>SUM(InputTable[[#This Row],[measurement.E.2]],InputTable[[#This Row],[measurement.G.2]],InputTable[[#This Row],[measurement.S.2]],InputTable[[#This Row],[measurement.C.2]])</f>
        <v>19090.939964280838</v>
      </c>
      <c r="CY31" s="32">
        <f>SUM(InputTable[[#This Row],[measurement.E.3]],InputTable[[#This Row],[measurement.G.3]],InputTable[[#This Row],[measurement.S.3]],InputTable[[#This Row],[measurement.C.3]])</f>
        <v>14461.792652328149</v>
      </c>
      <c r="CZ31" s="32">
        <f>SUM(InputTable[[#This Row],[measurement.E.4]],InputTable[[#This Row],[measurement.G.4]],InputTable[[#This Row],[measurement.S.4]],InputTable[[#This Row],[measurement.C.4]])</f>
        <v>16088.553886252861</v>
      </c>
      <c r="DA31" s="32">
        <f>SUM(InputTable[[#This Row],[measurement.E.5]],InputTable[[#This Row],[measurement.G.5]],InputTable[[#This Row],[measurement.S.5]],InputTable[[#This Row],[measurement.C.5]])</f>
        <v>16038.094232000876</v>
      </c>
      <c r="DB31" s="32">
        <f>SUM(InputTable[[#This Row],[measurement.E.6]],InputTable[[#This Row],[measurement.G.6]],InputTable[[#This Row],[measurement.S.6]],InputTable[[#This Row],[measurement.C.6]])</f>
        <v>17128.452580112356</v>
      </c>
      <c r="DC31" s="32">
        <f>SUM(InputTable[[#This Row],[measurement.E.7]],InputTable[[#This Row],[measurement.G.7]],InputTable[[#This Row],[measurement.S.7]],InputTable[[#This Row],[measurement.C.7]])</f>
        <v>17738.042007893491</v>
      </c>
      <c r="DD31" s="32">
        <f>SUM(InputTable[[#This Row],[measurement.E.8]],InputTable[[#This Row],[measurement.G.8]],InputTable[[#This Row],[measurement.S.8]],InputTable[[#This Row],[measurement.C.8]])</f>
        <v>21155.794054184298</v>
      </c>
      <c r="DE31" s="32">
        <f>SUM(InputTable[[#This Row],[measurement.E.9]],InputTable[[#This Row],[measurement.G.9]],InputTable[[#This Row],[measurement.S.9]],InputTable[[#This Row],[measurement.C.9]])</f>
        <v>19151.657052598843</v>
      </c>
      <c r="DF31" s="32">
        <f>SUM(InputTable[[#This Row],[measurement.E.10]],InputTable[[#This Row],[measurement.G.10]],InputTable[[#This Row],[measurement.S.10]],InputTable[[#This Row],[measurement.C.10]])</f>
        <v>17890.629621605374</v>
      </c>
      <c r="DG31" s="32">
        <f>SUM(InputTable[[#This Row],[measurement.E.11]],InputTable[[#This Row],[measurement.G.11]],InputTable[[#This Row],[measurement.S.11]],InputTable[[#This Row],[measurement.C.11]])</f>
        <v>13105.829973698961</v>
      </c>
      <c r="DH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2" s="32" customFormat="1" ht="30" customHeight="1" x14ac:dyDescent="0.3">
      <c r="A32" s="2" t="s">
        <v>227</v>
      </c>
      <c r="B32">
        <v>107302</v>
      </c>
      <c r="C32" s="3" t="s">
        <v>187</v>
      </c>
      <c r="D32" s="3" t="s">
        <v>172</v>
      </c>
      <c r="E32" s="4" t="s">
        <v>173</v>
      </c>
      <c r="F32" s="4" t="s">
        <v>174</v>
      </c>
      <c r="G32" s="4"/>
      <c r="H32" s="4" t="s">
        <v>175</v>
      </c>
      <c r="I32" s="5">
        <v>37.333550580000001</v>
      </c>
      <c r="J32" s="5">
        <v>-121.8817932</v>
      </c>
      <c r="K32" s="48" t="s">
        <v>176</v>
      </c>
      <c r="L32" s="10"/>
      <c r="M32" s="3" t="s">
        <v>228</v>
      </c>
      <c r="N32" s="3" t="s">
        <v>15</v>
      </c>
      <c r="O32" s="4" t="s">
        <v>16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U32" s="32">
        <f t="shared" si="8"/>
        <v>7158.2878674146777</v>
      </c>
      <c r="CV32" s="32">
        <f t="shared" si="9"/>
        <v>12057.684317391453</v>
      </c>
      <c r="CW32" s="32">
        <f>SUM(InputTable[[#This Row],[measurement.E.1]],InputTable[[#This Row],[measurement.G.1]],InputTable[[#This Row],[measurement.S.1]],InputTable[[#This Row],[measurement.C.1]])</f>
        <v>78171.566715963228</v>
      </c>
      <c r="CX32" s="32">
        <f>SUM(InputTable[[#This Row],[measurement.E.2]],InputTable[[#This Row],[measurement.G.2]],InputTable[[#This Row],[measurement.S.2]],InputTable[[#This Row],[measurement.C.2]])</f>
        <v>71297.866748046363</v>
      </c>
      <c r="CY32" s="32">
        <f>SUM(InputTable[[#This Row],[measurement.E.3]],InputTable[[#This Row],[measurement.G.3]],InputTable[[#This Row],[measurement.S.3]],InputTable[[#This Row],[measurement.C.3]])</f>
        <v>78950.63603069802</v>
      </c>
      <c r="CZ32" s="32">
        <f>SUM(InputTable[[#This Row],[measurement.E.4]],InputTable[[#This Row],[measurement.G.4]],InputTable[[#This Row],[measurement.S.4]],InputTable[[#This Row],[measurement.C.4]])</f>
        <v>75453.336352113489</v>
      </c>
      <c r="DA32" s="32">
        <f>SUM(InputTable[[#This Row],[measurement.E.5]],InputTable[[#This Row],[measurement.G.5]],InputTable[[#This Row],[measurement.S.5]],InputTable[[#This Row],[measurement.C.5]])</f>
        <v>75598.885429686328</v>
      </c>
      <c r="DB32" s="32">
        <f>SUM(InputTable[[#This Row],[measurement.E.6]],InputTable[[#This Row],[measurement.G.6]],InputTable[[#This Row],[measurement.S.6]],InputTable[[#This Row],[measurement.C.6]])</f>
        <v>75031.4037053559</v>
      </c>
      <c r="DC32" s="32">
        <f>SUM(InputTable[[#This Row],[measurement.E.7]],InputTable[[#This Row],[measurement.G.7]],InputTable[[#This Row],[measurement.S.7]],InputTable[[#This Row],[measurement.C.7]])</f>
        <v>83436.101929409488</v>
      </c>
      <c r="DD32" s="32">
        <f>SUM(InputTable[[#This Row],[measurement.E.8]],InputTable[[#This Row],[measurement.G.8]],InputTable[[#This Row],[measurement.S.8]],InputTable[[#This Row],[measurement.C.8]])</f>
        <v>117019.48890828983</v>
      </c>
      <c r="DE32" s="32">
        <f>SUM(InputTable[[#This Row],[measurement.E.9]],InputTable[[#This Row],[measurement.G.9]],InputTable[[#This Row],[measurement.S.9]],InputTable[[#This Row],[measurement.C.9]])</f>
        <v>111804.75653486788</v>
      </c>
      <c r="DF32" s="32">
        <f>SUM(InputTable[[#This Row],[measurement.E.10]],InputTable[[#This Row],[measurement.G.10]],InputTable[[#This Row],[measurement.S.10]],InputTable[[#This Row],[measurement.C.10]])</f>
        <v>114110.38518916389</v>
      </c>
      <c r="DG32" s="32">
        <f>SUM(InputTable[[#This Row],[measurement.E.11]],InputTable[[#This Row],[measurement.G.11]],InputTable[[#This Row],[measurement.S.11]],InputTable[[#This Row],[measurement.C.11]])</f>
        <v>98820.051175729619</v>
      </c>
      <c r="DH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2" s="32" customFormat="1" ht="30" customHeight="1" x14ac:dyDescent="0.3">
      <c r="A33" s="2" t="s">
        <v>229</v>
      </c>
      <c r="B33" s="3">
        <v>6451</v>
      </c>
      <c r="C33" s="3" t="s">
        <v>171</v>
      </c>
      <c r="D33" s="3" t="s">
        <v>172</v>
      </c>
      <c r="E33" s="4" t="s">
        <v>173</v>
      </c>
      <c r="F33" s="4" t="s">
        <v>174</v>
      </c>
      <c r="G33" s="4"/>
      <c r="H33" s="4" t="s">
        <v>175</v>
      </c>
      <c r="I33" s="5"/>
      <c r="J33" s="5"/>
      <c r="K33" s="48" t="s">
        <v>176</v>
      </c>
      <c r="L33" s="10"/>
      <c r="M33" s="3" t="s">
        <v>230</v>
      </c>
      <c r="N33" s="3" t="s">
        <v>231</v>
      </c>
      <c r="O33" s="4" t="s">
        <v>13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U33" s="32">
        <f t="shared" si="8"/>
        <v>0</v>
      </c>
      <c r="CV33" s="32">
        <f t="shared" si="9"/>
        <v>0</v>
      </c>
      <c r="CW33" s="32">
        <f>SUM(InputTable[[#This Row],[measurement.E.1]],InputTable[[#This Row],[measurement.G.1]],InputTable[[#This Row],[measurement.S.1]],InputTable[[#This Row],[measurement.C.1]])</f>
        <v>6799.4327225806783</v>
      </c>
      <c r="CX33" s="32">
        <f>SUM(InputTable[[#This Row],[measurement.E.2]],InputTable[[#This Row],[measurement.G.2]],InputTable[[#This Row],[measurement.S.2]],InputTable[[#This Row],[measurement.C.2]])</f>
        <v>7317.3944774193578</v>
      </c>
      <c r="CY33" s="32">
        <f>SUM(InputTable[[#This Row],[measurement.E.3]],InputTable[[#This Row],[measurement.G.3]],InputTable[[#This Row],[measurement.S.3]],InputTable[[#This Row],[measurement.C.3]])</f>
        <v>7572.5787280576506</v>
      </c>
      <c r="CZ33" s="32">
        <f>SUM(InputTable[[#This Row],[measurement.E.4]],InputTable[[#This Row],[measurement.G.4]],InputTable[[#This Row],[measurement.S.4]],InputTable[[#This Row],[measurement.C.4]])</f>
        <v>6446.9296719424992</v>
      </c>
      <c r="DA33" s="32">
        <f>SUM(InputTable[[#This Row],[measurement.E.5]],InputTable[[#This Row],[measurement.G.5]],InputTable[[#This Row],[measurement.S.5]],InputTable[[#This Row],[measurement.C.5]])</f>
        <v>5945.5358666666461</v>
      </c>
      <c r="DB33" s="32">
        <f>SUM(InputTable[[#This Row],[measurement.E.6]],InputTable[[#This Row],[measurement.G.6]],InputTable[[#This Row],[measurement.S.6]],InputTable[[#This Row],[measurement.C.6]])</f>
        <v>5593.1733333333623</v>
      </c>
      <c r="DC33" s="32">
        <f>SUM(InputTable[[#This Row],[measurement.E.7]],InputTable[[#This Row],[measurement.G.7]],InputTable[[#This Row],[measurement.S.7]],InputTable[[#This Row],[measurement.C.7]])</f>
        <v>6015.1655000000192</v>
      </c>
      <c r="DD33" s="32">
        <f>SUM(InputTable[[#This Row],[measurement.E.8]],InputTable[[#This Row],[measurement.G.8]],InputTable[[#This Row],[measurement.S.8]],InputTable[[#This Row],[measurement.C.8]])</f>
        <v>6428.5878333332976</v>
      </c>
      <c r="DE33" s="32">
        <f>SUM(InputTable[[#This Row],[measurement.E.9]],InputTable[[#This Row],[measurement.G.9]],InputTable[[#This Row],[measurement.S.9]],InputTable[[#This Row],[measurement.C.9]])</f>
        <v>5866.7433333333192</v>
      </c>
      <c r="DF33" s="32">
        <f>SUM(InputTable[[#This Row],[measurement.E.10]],InputTable[[#This Row],[measurement.G.10]],InputTable[[#This Row],[measurement.S.10]],InputTable[[#This Row],[measurement.C.10]])</f>
        <v>5715.5019319909679</v>
      </c>
      <c r="DG33" s="32">
        <f>SUM(InputTable[[#This Row],[measurement.E.11]],InputTable[[#This Row],[measurement.G.11]],InputTable[[#This Row],[measurement.S.11]],InputTable[[#This Row],[measurement.C.11]])</f>
        <v>5548.9721110196242</v>
      </c>
      <c r="DH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2" s="32" customFormat="1" ht="30" customHeight="1" x14ac:dyDescent="0.3">
      <c r="A34" s="2" t="s">
        <v>232</v>
      </c>
      <c r="B34" s="50">
        <v>61062</v>
      </c>
      <c r="C34" s="3" t="s">
        <v>179</v>
      </c>
      <c r="D34" s="3" t="s">
        <v>233</v>
      </c>
      <c r="E34" s="4" t="s">
        <v>173</v>
      </c>
      <c r="F34" s="4" t="s">
        <v>174</v>
      </c>
      <c r="G34" s="4"/>
      <c r="H34" s="4" t="s">
        <v>175</v>
      </c>
      <c r="I34" s="5">
        <v>36.794847740000002</v>
      </c>
      <c r="J34" s="5">
        <v>-121.7875324</v>
      </c>
      <c r="K34" s="48" t="s">
        <v>176</v>
      </c>
      <c r="L34" s="10"/>
      <c r="M34" s="51" t="s">
        <v>234</v>
      </c>
      <c r="N34" s="3" t="s">
        <v>182</v>
      </c>
      <c r="O34" s="4" t="s">
        <v>13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U34" s="32">
        <f t="shared" si="8"/>
        <v>0</v>
      </c>
      <c r="CV34" s="32">
        <f t="shared" si="9"/>
        <v>0</v>
      </c>
      <c r="CW34" s="32">
        <f>SUM(InputTable[[#This Row],[measurement.E.1]],InputTable[[#This Row],[measurement.G.1]],InputTable[[#This Row],[measurement.S.1]],InputTable[[#This Row],[measurement.C.1]])</f>
        <v>74366.638709677311</v>
      </c>
      <c r="CX34" s="32">
        <f>SUM(InputTable[[#This Row],[measurement.E.2]],InputTable[[#This Row],[measurement.G.2]],InputTable[[#This Row],[measurement.S.2]],InputTable[[#This Row],[measurement.C.2]])</f>
        <v>71733.276344087091</v>
      </c>
      <c r="CY34" s="32">
        <f>SUM(InputTable[[#This Row],[measurement.E.3]],InputTable[[#This Row],[measurement.G.3]],InputTable[[#This Row],[measurement.S.3]],InputTable[[#This Row],[measurement.C.3]])</f>
        <v>78062.847472101028</v>
      </c>
      <c r="CZ34" s="32">
        <f>SUM(InputTable[[#This Row],[measurement.E.4]],InputTable[[#This Row],[measurement.G.4]],InputTable[[#This Row],[measurement.S.4]],InputTable[[#This Row],[measurement.C.4]])</f>
        <v>74060.692111232464</v>
      </c>
      <c r="DA34" s="32">
        <f>SUM(InputTable[[#This Row],[measurement.E.5]],InputTable[[#This Row],[measurement.G.5]],InputTable[[#This Row],[measurement.S.5]],InputTable[[#This Row],[measurement.C.5]])</f>
        <v>72815.822782259071</v>
      </c>
      <c r="DB34" s="32">
        <f>SUM(InputTable[[#This Row],[measurement.E.6]],InputTable[[#This Row],[measurement.G.6]],InputTable[[#This Row],[measurement.S.6]],InputTable[[#This Row],[measurement.C.6]])</f>
        <v>69980.029032257953</v>
      </c>
      <c r="DC34" s="32">
        <f>SUM(InputTable[[#This Row],[measurement.E.7]],InputTable[[#This Row],[measurement.G.7]],InputTable[[#This Row],[measurement.S.7]],InputTable[[#This Row],[measurement.C.7]])</f>
        <v>71612.877085649889</v>
      </c>
      <c r="DD34" s="32">
        <f>SUM(InputTable[[#This Row],[measurement.E.8]],InputTable[[#This Row],[measurement.G.8]],InputTable[[#This Row],[measurement.S.8]],InputTable[[#This Row],[measurement.C.8]])</f>
        <v>72153.614849832287</v>
      </c>
      <c r="DE34" s="32">
        <f>SUM(InputTable[[#This Row],[measurement.E.9]],InputTable[[#This Row],[measurement.G.9]],InputTable[[#This Row],[measurement.S.9]],InputTable[[#This Row],[measurement.C.9]])</f>
        <v>70327.697115385075</v>
      </c>
      <c r="DF34" s="32">
        <f>SUM(InputTable[[#This Row],[measurement.E.10]],InputTable[[#This Row],[measurement.G.10]],InputTable[[#This Row],[measurement.S.10]],InputTable[[#This Row],[measurement.C.10]])</f>
        <v>73851.82924025254</v>
      </c>
      <c r="DG34" s="32">
        <f>SUM(InputTable[[#This Row],[measurement.E.11]],InputTable[[#This Row],[measurement.G.11]],InputTable[[#This Row],[measurement.S.11]],InputTable[[#This Row],[measurement.C.11]])</f>
        <v>74138.44945081255</v>
      </c>
      <c r="DH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2" s="32" customFormat="1" ht="30" customHeight="1" x14ac:dyDescent="0.3">
      <c r="A35" s="2" t="s">
        <v>235</v>
      </c>
      <c r="B35" s="3">
        <v>64072</v>
      </c>
      <c r="C35" s="3" t="s">
        <v>187</v>
      </c>
      <c r="D35" s="3" t="s">
        <v>172</v>
      </c>
      <c r="E35" s="4" t="s">
        <v>173</v>
      </c>
      <c r="F35" s="4" t="s">
        <v>174</v>
      </c>
      <c r="G35" s="4"/>
      <c r="H35" s="4" t="s">
        <v>175</v>
      </c>
      <c r="I35" s="5">
        <v>37.335661330000001</v>
      </c>
      <c r="J35" s="5">
        <v>-121.8807417</v>
      </c>
      <c r="K35" s="48" t="s">
        <v>176</v>
      </c>
      <c r="L35" s="10"/>
      <c r="M35" s="3"/>
      <c r="N35" s="3" t="s">
        <v>15</v>
      </c>
      <c r="O35" s="4" t="s">
        <v>16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U35" s="32">
        <f t="shared" si="8"/>
        <v>21207.06750997543</v>
      </c>
      <c r="CV35" s="32">
        <f t="shared" si="9"/>
        <v>30550.644639809085</v>
      </c>
      <c r="CW35" s="32">
        <f>SUM(InputTable[[#This Row],[measurement.E.1]],InputTable[[#This Row],[measurement.G.1]],InputTable[[#This Row],[measurement.S.1]],InputTable[[#This Row],[measurement.C.1]])</f>
        <v>39548.110137729207</v>
      </c>
      <c r="CX35" s="32">
        <f>SUM(InputTable[[#This Row],[measurement.E.2]],InputTable[[#This Row],[measurement.G.2]],InputTable[[#This Row],[measurement.S.2]],InputTable[[#This Row],[measurement.C.2]])</f>
        <v>41144.48081054684</v>
      </c>
      <c r="CY35" s="32">
        <f>SUM(InputTable[[#This Row],[measurement.E.3]],InputTable[[#This Row],[measurement.G.3]],InputTable[[#This Row],[measurement.S.3]],InputTable[[#This Row],[measurement.C.3]])</f>
        <v>47015.683523604785</v>
      </c>
      <c r="CZ35" s="32">
        <f>SUM(InputTable[[#This Row],[measurement.E.4]],InputTable[[#This Row],[measurement.G.4]],InputTable[[#This Row],[measurement.S.4]],InputTable[[#This Row],[measurement.C.4]])</f>
        <v>55710.342707748117</v>
      </c>
      <c r="DA35" s="32">
        <f>SUM(InputTable[[#This Row],[measurement.E.5]],InputTable[[#This Row],[measurement.G.5]],InputTable[[#This Row],[measurement.S.5]],InputTable[[#This Row],[measurement.C.5]])</f>
        <v>55843.536724075006</v>
      </c>
      <c r="DB35" s="32">
        <f>SUM(InputTable[[#This Row],[measurement.E.6]],InputTable[[#This Row],[measurement.G.6]],InputTable[[#This Row],[measurement.S.6]],InputTable[[#This Row],[measurement.C.6]])</f>
        <v>53501.47648927541</v>
      </c>
      <c r="DC35" s="32">
        <f>SUM(InputTable[[#This Row],[measurement.E.7]],InputTable[[#This Row],[measurement.G.7]],InputTable[[#This Row],[measurement.S.7]],InputTable[[#This Row],[measurement.C.7]])</f>
        <v>60737.51449727478</v>
      </c>
      <c r="DD35" s="32">
        <f>SUM(InputTable[[#This Row],[measurement.E.8]],InputTable[[#This Row],[measurement.G.8]],InputTable[[#This Row],[measurement.S.8]],InputTable[[#This Row],[measurement.C.8]])</f>
        <v>82488.497191767296</v>
      </c>
      <c r="DE35" s="32">
        <f>SUM(InputTable[[#This Row],[measurement.E.9]],InputTable[[#This Row],[measurement.G.9]],InputTable[[#This Row],[measurement.S.9]],InputTable[[#This Row],[measurement.C.9]])</f>
        <v>56394.611732240723</v>
      </c>
      <c r="DF35" s="32">
        <f>SUM(InputTable[[#This Row],[measurement.E.10]],InputTable[[#This Row],[measurement.G.10]],InputTable[[#This Row],[measurement.S.10]],InputTable[[#This Row],[measurement.C.10]])</f>
        <v>55110.345938621445</v>
      </c>
      <c r="DG35" s="32">
        <f>SUM(InputTable[[#This Row],[measurement.E.11]],InputTable[[#This Row],[measurement.G.11]],InputTable[[#This Row],[measurement.S.11]],InputTable[[#This Row],[measurement.C.11]])</f>
        <v>41882.791656669222</v>
      </c>
      <c r="DH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2" s="32" customFormat="1" ht="30" customHeight="1" x14ac:dyDescent="0.3">
      <c r="A36" s="2" t="s">
        <v>236</v>
      </c>
      <c r="B36" s="3">
        <v>110140</v>
      </c>
      <c r="C36" s="3" t="s">
        <v>211</v>
      </c>
      <c r="D36" s="3" t="s">
        <v>172</v>
      </c>
      <c r="E36" s="4" t="s">
        <v>173</v>
      </c>
      <c r="F36" s="4" t="s">
        <v>174</v>
      </c>
      <c r="G36" s="4"/>
      <c r="H36" s="4" t="s">
        <v>175</v>
      </c>
      <c r="I36" s="5">
        <v>37.33519227</v>
      </c>
      <c r="J36" s="5">
        <v>-121.880129</v>
      </c>
      <c r="K36" s="48" t="s">
        <v>176</v>
      </c>
      <c r="L36" s="10"/>
      <c r="M36" s="3" t="s">
        <v>237</v>
      </c>
      <c r="N36" s="3" t="s">
        <v>15</v>
      </c>
      <c r="O36" s="4" t="s">
        <v>16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U36" s="32">
        <f t="shared" si="8"/>
        <v>7363.6505436157086</v>
      </c>
      <c r="CV36" s="32">
        <f t="shared" si="9"/>
        <v>65951.26182838052</v>
      </c>
      <c r="CW36" s="32">
        <f>SUM(InputTable[[#This Row],[measurement.E.1]],InputTable[[#This Row],[measurement.G.1]],InputTable[[#This Row],[measurement.S.1]],InputTable[[#This Row],[measurement.C.1]])</f>
        <v>214291.71868268627</v>
      </c>
      <c r="CX36" s="32">
        <f>SUM(InputTable[[#This Row],[measurement.E.2]],InputTable[[#This Row],[measurement.G.2]],InputTable[[#This Row],[measurement.S.2]],InputTable[[#This Row],[measurement.C.2]])</f>
        <v>198724.7186857159</v>
      </c>
      <c r="CY36" s="32">
        <f>SUM(InputTable[[#This Row],[measurement.E.3]],InputTable[[#This Row],[measurement.G.3]],InputTable[[#This Row],[measurement.S.3]],InputTable[[#This Row],[measurement.C.3]])</f>
        <v>191563.81068899861</v>
      </c>
      <c r="CZ36" s="32">
        <f>SUM(InputTable[[#This Row],[measurement.E.4]],InputTable[[#This Row],[measurement.G.4]],InputTable[[#This Row],[measurement.S.4]],InputTable[[#This Row],[measurement.C.4]])</f>
        <v>168719.97758242593</v>
      </c>
      <c r="DA36" s="32">
        <f>SUM(InputTable[[#This Row],[measurement.E.5]],InputTable[[#This Row],[measurement.G.5]],InputTable[[#This Row],[measurement.S.5]],InputTable[[#This Row],[measurement.C.5]])</f>
        <v>172613.45128571393</v>
      </c>
      <c r="DB36" s="32">
        <f>SUM(InputTable[[#This Row],[measurement.E.6]],InputTable[[#This Row],[measurement.G.6]],InputTable[[#This Row],[measurement.S.6]],InputTable[[#This Row],[measurement.C.6]])</f>
        <v>174824.06925714144</v>
      </c>
      <c r="DC36" s="32">
        <f>SUM(InputTable[[#This Row],[measurement.E.7]],InputTable[[#This Row],[measurement.G.7]],InputTable[[#This Row],[measurement.S.7]],InputTable[[#This Row],[measurement.C.7]])</f>
        <v>204585.17114285624</v>
      </c>
      <c r="DD36" s="32">
        <f>SUM(InputTable[[#This Row],[measurement.E.8]],InputTable[[#This Row],[measurement.G.8]],InputTable[[#This Row],[measurement.S.8]],InputTable[[#This Row],[measurement.C.8]])</f>
        <v>222479.7502399986</v>
      </c>
      <c r="DE36" s="32">
        <f>SUM(InputTable[[#This Row],[measurement.E.9]],InputTable[[#This Row],[measurement.G.9]],InputTable[[#This Row],[measurement.S.9]],InputTable[[#This Row],[measurement.C.9]])</f>
        <v>248610.71553142843</v>
      </c>
      <c r="DF36" s="32">
        <f>SUM(InputTable[[#This Row],[measurement.E.10]],InputTable[[#This Row],[measurement.G.10]],InputTable[[#This Row],[measurement.S.10]],InputTable[[#This Row],[measurement.C.10]])</f>
        <v>224212.65922856916</v>
      </c>
      <c r="DG36" s="32">
        <f>SUM(InputTable[[#This Row],[measurement.E.11]],InputTable[[#This Row],[measurement.G.11]],InputTable[[#This Row],[measurement.S.11]],InputTable[[#This Row],[measurement.C.11]])</f>
        <v>187371.30862572289</v>
      </c>
      <c r="DH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2" s="32" customFormat="1" ht="30" customHeight="1" x14ac:dyDescent="0.3">
      <c r="A37" s="2" t="s">
        <v>238</v>
      </c>
      <c r="B37" s="62">
        <v>4210</v>
      </c>
      <c r="C37" s="3" t="s">
        <v>187</v>
      </c>
      <c r="D37" s="3" t="s">
        <v>238</v>
      </c>
      <c r="E37" s="4" t="s">
        <v>173</v>
      </c>
      <c r="F37" s="4" t="s">
        <v>174</v>
      </c>
      <c r="G37" s="4"/>
      <c r="H37" s="4" t="s">
        <v>175</v>
      </c>
      <c r="I37" s="5">
        <v>37.336183810000001</v>
      </c>
      <c r="J37" s="5">
        <v>-121.8171703</v>
      </c>
      <c r="K37" s="48" t="s">
        <v>176</v>
      </c>
      <c r="L37" s="10"/>
      <c r="M37" s="3"/>
      <c r="N37" s="3" t="s">
        <v>182</v>
      </c>
      <c r="O37" s="4" t="s">
        <v>13</v>
      </c>
      <c r="P37" s="3">
        <v>2023</v>
      </c>
      <c r="Q37" s="59">
        <f>IF(COUNTBLANK(InputTable[[#This Row],[measurement.E.1]:[measurement.C.12]])=4*12,"",SUM(InputTable[[#This Row],[measurement.eui.E]:[measurement.eui.C]]))</f>
        <v>19.461652773218162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11.795619519061326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7.6660332541568366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IF(CU37&gt;CV37,1,0)*$CG$2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 t="s">
        <v>177</v>
      </c>
      <c r="CU37" s="32">
        <f t="shared" ref="CU37:CU64" si="18">IF(N37="District Heating",SUM(AW37:BC37),IF(N37="Gas",SUM(AK37:AQ37),0))</f>
        <v>0</v>
      </c>
      <c r="CV37" s="32">
        <f t="shared" ref="CV37:CV64" si="19">IF(N37="District Heating",SUM(AT37:AV37,BD37:BE37),IF(N37="Gas",SUM(AH37:AJ37,AR37:AS37),0))</f>
        <v>0</v>
      </c>
      <c r="CW37" s="32">
        <f>SUM(InputTable[[#This Row],[measurement.E.1]],InputTable[[#This Row],[measurement.G.1]],InputTable[[#This Row],[measurement.S.1]],InputTable[[#This Row],[measurement.C.1]])</f>
        <v>862.22000000000298</v>
      </c>
      <c r="CX37" s="32">
        <f>SUM(InputTable[[#This Row],[measurement.E.2]],InputTable[[#This Row],[measurement.G.2]],InputTable[[#This Row],[measurement.S.2]],InputTable[[#This Row],[measurement.C.2]])</f>
        <v>1113.9999999999898</v>
      </c>
      <c r="CY37" s="32">
        <f>SUM(InputTable[[#This Row],[measurement.E.3]],InputTable[[#This Row],[measurement.G.3]],InputTable[[#This Row],[measurement.S.3]],InputTable[[#This Row],[measurement.C.3]])</f>
        <v>1122.2000000000057</v>
      </c>
      <c r="CZ37" s="32">
        <f>SUM(InputTable[[#This Row],[measurement.E.4]],InputTable[[#This Row],[measurement.G.4]],InputTable[[#This Row],[measurement.S.4]],InputTable[[#This Row],[measurement.C.4]])</f>
        <v>1750.9999999999889</v>
      </c>
      <c r="DA37" s="32">
        <f>SUM(InputTable[[#This Row],[measurement.E.5]],InputTable[[#This Row],[measurement.G.5]],InputTable[[#This Row],[measurement.S.5]],InputTable[[#This Row],[measurement.C.5]])</f>
        <v>1639.2499999999923</v>
      </c>
      <c r="DB37" s="32">
        <f>SUM(InputTable[[#This Row],[measurement.E.6]],InputTable[[#This Row],[measurement.G.6]],InputTable[[#This Row],[measurement.S.6]],InputTable[[#This Row],[measurement.C.6]])</f>
        <v>1859.4900000000252</v>
      </c>
      <c r="DC37" s="32">
        <f>SUM(InputTable[[#This Row],[measurement.E.7]],InputTable[[#This Row],[measurement.G.7]],InputTable[[#This Row],[measurement.S.7]],InputTable[[#This Row],[measurement.C.7]])</f>
        <v>549.34000000000219</v>
      </c>
      <c r="DD37" s="32">
        <f>SUM(InputTable[[#This Row],[measurement.E.8]],InputTable[[#This Row],[measurement.G.8]],InputTable[[#This Row],[measurement.S.8]],InputTable[[#This Row],[measurement.C.8]])</f>
        <v>859.38000000000295</v>
      </c>
      <c r="DE37" s="32">
        <f>SUM(InputTable[[#This Row],[measurement.E.9]],InputTable[[#This Row],[measurement.G.9]],InputTable[[#This Row],[measurement.S.9]],InputTable[[#This Row],[measurement.C.9]])</f>
        <v>1724.450000000013</v>
      </c>
      <c r="DF37" s="32">
        <f>SUM(InputTable[[#This Row],[measurement.E.10]],InputTable[[#This Row],[measurement.G.10]],InputTable[[#This Row],[measurement.S.10]],InputTable[[#This Row],[measurement.C.10]])</f>
        <v>1185.2199999999971</v>
      </c>
      <c r="DG37" s="32">
        <f>SUM(InputTable[[#This Row],[measurement.E.11]],InputTable[[#This Row],[measurement.G.11]],InputTable[[#This Row],[measurement.S.11]],InputTable[[#This Row],[measurement.C.11]])</f>
        <v>1251.720000000023</v>
      </c>
      <c r="DH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2" s="32" customFormat="1" ht="30" customHeight="1" x14ac:dyDescent="0.3">
      <c r="A38" s="2" t="s">
        <v>239</v>
      </c>
      <c r="B38" s="3">
        <v>115492</v>
      </c>
      <c r="C38" s="3" t="s">
        <v>211</v>
      </c>
      <c r="D38" s="3" t="s">
        <v>172</v>
      </c>
      <c r="E38" s="4" t="s">
        <v>173</v>
      </c>
      <c r="F38" s="4" t="s">
        <v>174</v>
      </c>
      <c r="G38" s="4"/>
      <c r="H38" s="4" t="s">
        <v>175</v>
      </c>
      <c r="I38" s="5"/>
      <c r="J38" s="5"/>
      <c r="K38" s="48" t="s">
        <v>176</v>
      </c>
      <c r="L38" s="10"/>
      <c r="M38" s="3" t="s">
        <v>240</v>
      </c>
      <c r="N38" s="3" t="s">
        <v>15</v>
      </c>
      <c r="O38" s="4" t="s">
        <v>16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 t="s">
        <v>177</v>
      </c>
      <c r="CU38" s="32">
        <f t="shared" si="18"/>
        <v>1664.6704101562389</v>
      </c>
      <c r="CV38" s="32">
        <f t="shared" si="19"/>
        <v>5106.0472264600612</v>
      </c>
      <c r="CW38" s="32">
        <f>SUM(InputTable[[#This Row],[measurement.E.1]],InputTable[[#This Row],[measurement.G.1]],InputTable[[#This Row],[measurement.S.1]],InputTable[[#This Row],[measurement.C.1]])</f>
        <v>62525.321630858758</v>
      </c>
      <c r="CX38" s="32">
        <f>SUM(InputTable[[#This Row],[measurement.E.2]],InputTable[[#This Row],[measurement.G.2]],InputTable[[#This Row],[measurement.S.2]],InputTable[[#This Row],[measurement.C.2]])</f>
        <v>79800.638854980483</v>
      </c>
      <c r="CY38" s="32">
        <f>SUM(InputTable[[#This Row],[measurement.E.3]],InputTable[[#This Row],[measurement.G.3]],InputTable[[#This Row],[measurement.S.3]],InputTable[[#This Row],[measurement.C.3]])</f>
        <v>90413.614550780476</v>
      </c>
      <c r="CZ38" s="32">
        <f>SUM(InputTable[[#This Row],[measurement.E.4]],InputTable[[#This Row],[measurement.G.4]],InputTable[[#This Row],[measurement.S.4]],InputTable[[#This Row],[measurement.C.4]])</f>
        <v>105589.44190673807</v>
      </c>
      <c r="DA38" s="32">
        <f>SUM(InputTable[[#This Row],[measurement.E.5]],InputTable[[#This Row],[measurement.G.5]],InputTable[[#This Row],[measurement.S.5]],InputTable[[#This Row],[measurement.C.5]])</f>
        <v>101449.45255126865</v>
      </c>
      <c r="DB38" s="32">
        <f>SUM(InputTable[[#This Row],[measurement.E.6]],InputTable[[#This Row],[measurement.G.6]],InputTable[[#This Row],[measurement.S.6]],InputTable[[#This Row],[measurement.C.6]])</f>
        <v>107341.09798583991</v>
      </c>
      <c r="DC38" s="32">
        <f>SUM(InputTable[[#This Row],[measurement.E.7]],InputTable[[#This Row],[measurement.G.7]],InputTable[[#This Row],[measurement.S.7]],InputTable[[#This Row],[measurement.C.7]])</f>
        <v>115163.20000000072</v>
      </c>
      <c r="DD38" s="32">
        <f>SUM(InputTable[[#This Row],[measurement.E.8]],InputTable[[#This Row],[measurement.G.8]],InputTable[[#This Row],[measurement.S.8]],InputTable[[#This Row],[measurement.C.8]])</f>
        <v>108384.39999999957</v>
      </c>
      <c r="DE38" s="32">
        <f>SUM(InputTable[[#This Row],[measurement.E.9]],InputTable[[#This Row],[measurement.G.9]],InputTable[[#This Row],[measurement.S.9]],InputTable[[#This Row],[measurement.C.9]])</f>
        <v>94285.800000000221</v>
      </c>
      <c r="DF38" s="32">
        <f>SUM(InputTable[[#This Row],[measurement.E.10]],InputTable[[#This Row],[measurement.G.10]],InputTable[[#This Row],[measurement.S.10]],InputTable[[#This Row],[measurement.C.10]])</f>
        <v>94933.200000000259</v>
      </c>
      <c r="DG38" s="32">
        <f>SUM(InputTable[[#This Row],[measurement.E.11]],InputTable[[#This Row],[measurement.G.11]],InputTable[[#This Row],[measurement.S.11]],InputTable[[#This Row],[measurement.C.11]])</f>
        <v>76431.300000000614</v>
      </c>
      <c r="DH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2" s="32" customFormat="1" ht="30" customHeight="1" x14ac:dyDescent="0.3">
      <c r="A39" s="2" t="s">
        <v>241</v>
      </c>
      <c r="B39" s="3">
        <v>89180</v>
      </c>
      <c r="C39" s="3" t="s">
        <v>187</v>
      </c>
      <c r="D39" s="3" t="s">
        <v>172</v>
      </c>
      <c r="E39" s="4" t="s">
        <v>173</v>
      </c>
      <c r="F39" s="4" t="s">
        <v>174</v>
      </c>
      <c r="G39" s="4"/>
      <c r="H39" s="4" t="s">
        <v>175</v>
      </c>
      <c r="I39" s="5">
        <v>37.334751740000002</v>
      </c>
      <c r="J39" s="5">
        <v>-121.88475029999999</v>
      </c>
      <c r="K39" s="48" t="s">
        <v>176</v>
      </c>
      <c r="L39" s="10"/>
      <c r="M39" s="3"/>
      <c r="N39" s="3" t="s">
        <v>15</v>
      </c>
      <c r="O39" s="4" t="s">
        <v>13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U39" s="32">
        <f t="shared" si="18"/>
        <v>9123.7627999999931</v>
      </c>
      <c r="CV39" s="32">
        <f t="shared" si="19"/>
        <v>20701.835700000003</v>
      </c>
      <c r="CW39" s="32">
        <f>SUM(InputTable[[#This Row],[measurement.E.1]],InputTable[[#This Row],[measurement.G.1]],InputTable[[#This Row],[measurement.S.1]],InputTable[[#This Row],[measurement.C.1]])</f>
        <v>32037.385347913463</v>
      </c>
      <c r="CX39" s="32">
        <f>SUM(InputTable[[#This Row],[measurement.E.2]],InputTable[[#This Row],[measurement.G.2]],InputTable[[#This Row],[measurement.S.2]],InputTable[[#This Row],[measurement.C.2]])</f>
        <v>41999.93610382123</v>
      </c>
      <c r="CY39" s="32">
        <f>SUM(InputTable[[#This Row],[measurement.E.3]],InputTable[[#This Row],[measurement.G.3]],InputTable[[#This Row],[measurement.S.3]],InputTable[[#This Row],[measurement.C.3]])</f>
        <v>53754.380992738486</v>
      </c>
      <c r="CZ39" s="32">
        <f>SUM(InputTable[[#This Row],[measurement.E.4]],InputTable[[#This Row],[measurement.G.4]],InputTable[[#This Row],[measurement.S.4]],InputTable[[#This Row],[measurement.C.4]])</f>
        <v>51995.635889707919</v>
      </c>
      <c r="DA39" s="32">
        <f>SUM(InputTable[[#This Row],[measurement.E.5]],InputTable[[#This Row],[measurement.G.5]],InputTable[[#This Row],[measurement.S.5]],InputTable[[#This Row],[measurement.C.5]])</f>
        <v>51199.91302490214</v>
      </c>
      <c r="DB39" s="32">
        <f>SUM(InputTable[[#This Row],[measurement.E.6]],InputTable[[#This Row],[measurement.G.6]],InputTable[[#This Row],[measurement.S.6]],InputTable[[#This Row],[measurement.C.6]])</f>
        <v>51804.926337265162</v>
      </c>
      <c r="DC39" s="32">
        <f>SUM(InputTable[[#This Row],[measurement.E.7]],InputTable[[#This Row],[measurement.G.7]],InputTable[[#This Row],[measurement.S.7]],InputTable[[#This Row],[measurement.C.7]])</f>
        <v>53895.20708446268</v>
      </c>
      <c r="DD39" s="32">
        <f>SUM(InputTable[[#This Row],[measurement.E.8]],InputTable[[#This Row],[measurement.G.8]],InputTable[[#This Row],[measurement.S.8]],InputTable[[#This Row],[measurement.C.8]])</f>
        <v>55091.490064347709</v>
      </c>
      <c r="DE39" s="32">
        <f>SUM(InputTable[[#This Row],[measurement.E.9]],InputTable[[#This Row],[measurement.G.9]],InputTable[[#This Row],[measurement.S.9]],InputTable[[#This Row],[measurement.C.9]])</f>
        <v>54884.697309572824</v>
      </c>
      <c r="DF39" s="32">
        <f>SUM(InputTable[[#This Row],[measurement.E.10]],InputTable[[#This Row],[measurement.G.10]],InputTable[[#This Row],[measurement.S.10]],InputTable[[#This Row],[measurement.C.10]])</f>
        <v>58795.332597979832</v>
      </c>
      <c r="DG39" s="32">
        <f>SUM(InputTable[[#This Row],[measurement.E.11]],InputTable[[#This Row],[measurement.G.11]],InputTable[[#This Row],[measurement.S.11]],InputTable[[#This Row],[measurement.C.11]])</f>
        <v>48680.035587413149</v>
      </c>
      <c r="DH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2" s="32" customFormat="1" ht="30" customHeight="1" x14ac:dyDescent="0.3">
      <c r="A40" s="2" t="s">
        <v>242</v>
      </c>
      <c r="B40" s="3">
        <v>22495</v>
      </c>
      <c r="C40" s="3" t="s">
        <v>211</v>
      </c>
      <c r="D40" s="3" t="s">
        <v>212</v>
      </c>
      <c r="E40" s="4" t="s">
        <v>173</v>
      </c>
      <c r="F40" s="4" t="s">
        <v>174</v>
      </c>
      <c r="G40" s="4"/>
      <c r="H40" s="4" t="s">
        <v>175</v>
      </c>
      <c r="I40" s="5">
        <v>37.318535519999998</v>
      </c>
      <c r="J40" s="5">
        <v>-121.8694079</v>
      </c>
      <c r="K40" s="48" t="s">
        <v>176</v>
      </c>
      <c r="L40" s="10"/>
      <c r="M40" s="3" t="s">
        <v>213</v>
      </c>
      <c r="N40" s="3" t="s">
        <v>182</v>
      </c>
      <c r="O40" s="4" t="s">
        <v>13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U40" s="32">
        <f t="shared" si="18"/>
        <v>0</v>
      </c>
      <c r="CV40" s="32">
        <f t="shared" si="19"/>
        <v>0</v>
      </c>
      <c r="CW40" s="32">
        <f>SUM(InputTable[[#This Row],[measurement.E.1]],InputTable[[#This Row],[measurement.G.1]],InputTable[[#This Row],[measurement.S.1]],InputTable[[#This Row],[measurement.C.1]])</f>
        <v>5417.2946320500359</v>
      </c>
      <c r="CX40" s="32">
        <f>SUM(InputTable[[#This Row],[measurement.E.2]],InputTable[[#This Row],[measurement.G.2]],InputTable[[#This Row],[measurement.S.2]],InputTable[[#This Row],[measurement.C.2]])</f>
        <v>5074.5791558403689</v>
      </c>
      <c r="CY40" s="32">
        <f>SUM(InputTable[[#This Row],[measurement.E.3]],InputTable[[#This Row],[measurement.G.3]],InputTable[[#This Row],[measurement.S.3]],InputTable[[#This Row],[measurement.C.3]])</f>
        <v>4938.2421853562992</v>
      </c>
      <c r="CZ40" s="32">
        <f>SUM(InputTable[[#This Row],[measurement.E.4]],InputTable[[#This Row],[measurement.G.4]],InputTable[[#This Row],[measurement.S.4]],InputTable[[#This Row],[measurement.C.4]])</f>
        <v>4417.2383301569425</v>
      </c>
      <c r="DA40" s="32">
        <f>SUM(InputTable[[#This Row],[measurement.E.5]],InputTable[[#This Row],[measurement.G.5]],InputTable[[#This Row],[measurement.S.5]],InputTable[[#This Row],[measurement.C.5]])</f>
        <v>4265.8860369668673</v>
      </c>
      <c r="DB40" s="32">
        <f>SUM(InputTable[[#This Row],[measurement.E.6]],InputTable[[#This Row],[measurement.G.6]],InputTable[[#This Row],[measurement.S.6]],InputTable[[#This Row],[measurement.C.6]])</f>
        <v>4484.0182428586268</v>
      </c>
      <c r="DC40" s="32">
        <f>SUM(InputTable[[#This Row],[measurement.E.7]],InputTable[[#This Row],[measurement.G.7]],InputTable[[#This Row],[measurement.S.7]],InputTable[[#This Row],[measurement.C.7]])</f>
        <v>4620.4050575566744</v>
      </c>
      <c r="DD40" s="32">
        <f>SUM(InputTable[[#This Row],[measurement.E.8]],InputTable[[#This Row],[measurement.G.8]],InputTable[[#This Row],[measurement.S.8]],InputTable[[#This Row],[measurement.C.8]])</f>
        <v>5897.2368398379876</v>
      </c>
      <c r="DE40" s="32">
        <f>SUM(InputTable[[#This Row],[measurement.E.9]],InputTable[[#This Row],[measurement.G.9]],InputTable[[#This Row],[measurement.S.9]],InputTable[[#This Row],[measurement.C.9]])</f>
        <v>5886.1084813581583</v>
      </c>
      <c r="DF40" s="32">
        <f>SUM(InputTable[[#This Row],[measurement.E.10]],InputTable[[#This Row],[measurement.G.10]],InputTable[[#This Row],[measurement.S.10]],InputTable[[#This Row],[measurement.C.10]])</f>
        <v>6062.1069451621024</v>
      </c>
      <c r="DG40" s="32">
        <f>SUM(InputTable[[#This Row],[measurement.E.11]],InputTable[[#This Row],[measurement.G.11]],InputTable[[#This Row],[measurement.S.11]],InputTable[[#This Row],[measurement.C.11]])</f>
        <v>5955.9558513808952</v>
      </c>
      <c r="DH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2" s="32" customFormat="1" ht="30" customHeight="1" x14ac:dyDescent="0.3">
      <c r="A41" s="2" t="s">
        <v>243</v>
      </c>
      <c r="B41" s="3">
        <v>22203</v>
      </c>
      <c r="C41" s="3" t="s">
        <v>171</v>
      </c>
      <c r="D41" s="3" t="s">
        <v>212</v>
      </c>
      <c r="E41" s="4" t="s">
        <v>173</v>
      </c>
      <c r="F41" s="4" t="s">
        <v>174</v>
      </c>
      <c r="G41" s="4"/>
      <c r="H41" s="4" t="s">
        <v>175</v>
      </c>
      <c r="I41" s="5">
        <v>37.320443449999999</v>
      </c>
      <c r="J41" s="5">
        <v>-121.86949850000001</v>
      </c>
      <c r="K41" s="48" t="s">
        <v>176</v>
      </c>
      <c r="L41" s="10"/>
      <c r="M41" s="3" t="s">
        <v>213</v>
      </c>
      <c r="N41" s="3" t="s">
        <v>182</v>
      </c>
      <c r="O41" s="4" t="s">
        <v>13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U41" s="32">
        <f t="shared" si="18"/>
        <v>0</v>
      </c>
      <c r="CV41" s="32">
        <f t="shared" si="19"/>
        <v>0</v>
      </c>
      <c r="CW41" s="32">
        <f>SUM(InputTable[[#This Row],[measurement.E.1]],InputTable[[#This Row],[measurement.G.1]],InputTable[[#This Row],[measurement.S.1]],InputTable[[#This Row],[measurement.C.1]])</f>
        <v>16517.223632906986</v>
      </c>
      <c r="CX41" s="32">
        <f>SUM(InputTable[[#This Row],[measurement.E.2]],InputTable[[#This Row],[measurement.G.2]],InputTable[[#This Row],[measurement.S.2]],InputTable[[#This Row],[measurement.C.2]])</f>
        <v>15961.336268592886</v>
      </c>
      <c r="CY41" s="32">
        <f>SUM(InputTable[[#This Row],[measurement.E.3]],InputTable[[#This Row],[measurement.G.3]],InputTable[[#This Row],[measurement.S.3]],InputTable[[#This Row],[measurement.C.3]])</f>
        <v>16597.412298503488</v>
      </c>
      <c r="CZ41" s="32">
        <f>SUM(InputTable[[#This Row],[measurement.E.4]],InputTable[[#This Row],[measurement.G.4]],InputTable[[#This Row],[measurement.S.4]],InputTable[[#This Row],[measurement.C.4]])</f>
        <v>15732.902736063159</v>
      </c>
      <c r="DA41" s="32">
        <f>SUM(InputTable[[#This Row],[measurement.E.5]],InputTable[[#This Row],[measurement.G.5]],InputTable[[#This Row],[measurement.S.5]],InputTable[[#This Row],[measurement.C.5]])</f>
        <v>15356.035587319942</v>
      </c>
      <c r="DB41" s="32">
        <f>SUM(InputTable[[#This Row],[measurement.E.6]],InputTable[[#This Row],[measurement.G.6]],InputTable[[#This Row],[measurement.S.6]],InputTable[[#This Row],[measurement.C.6]])</f>
        <v>16361.916658550597</v>
      </c>
      <c r="DC41" s="32">
        <f>SUM(InputTable[[#This Row],[measurement.E.7]],InputTable[[#This Row],[measurement.G.7]],InputTable[[#This Row],[measurement.S.7]],InputTable[[#This Row],[measurement.C.7]])</f>
        <v>16998.761220253269</v>
      </c>
      <c r="DD41" s="32">
        <f>SUM(InputTable[[#This Row],[measurement.E.8]],InputTable[[#This Row],[measurement.G.8]],InputTable[[#This Row],[measurement.S.8]],InputTable[[#This Row],[measurement.C.8]])</f>
        <v>24326.921396652237</v>
      </c>
      <c r="DE41" s="32">
        <f>SUM(InputTable[[#This Row],[measurement.E.9]],InputTable[[#This Row],[measurement.G.9]],InputTable[[#This Row],[measurement.S.9]],InputTable[[#This Row],[measurement.C.9]])</f>
        <v>23574.214345947516</v>
      </c>
      <c r="DF41" s="32">
        <f>SUM(InputTable[[#This Row],[measurement.E.10]],InputTable[[#This Row],[measurement.G.10]],InputTable[[#This Row],[measurement.S.10]],InputTable[[#This Row],[measurement.C.10]])</f>
        <v>22586.710454226268</v>
      </c>
      <c r="DG41" s="32">
        <f>SUM(InputTable[[#This Row],[measurement.E.11]],InputTable[[#This Row],[measurement.G.11]],InputTable[[#This Row],[measurement.S.11]],InputTable[[#This Row],[measurement.C.11]])</f>
        <v>19669.253314286019</v>
      </c>
      <c r="DH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2" s="32" customFormat="1" ht="30" customHeight="1" x14ac:dyDescent="0.3">
      <c r="A42" s="2" t="s">
        <v>244</v>
      </c>
      <c r="B42" s="3">
        <v>121426</v>
      </c>
      <c r="C42" s="3" t="s">
        <v>211</v>
      </c>
      <c r="D42" s="3" t="s">
        <v>172</v>
      </c>
      <c r="E42" s="4" t="s">
        <v>173</v>
      </c>
      <c r="F42" s="4" t="s">
        <v>174</v>
      </c>
      <c r="G42" s="4"/>
      <c r="H42" s="4" t="s">
        <v>175</v>
      </c>
      <c r="I42" s="5">
        <v>37.334525710000001</v>
      </c>
      <c r="J42" s="5">
        <v>-121.8798833</v>
      </c>
      <c r="K42" s="48" t="s">
        <v>176</v>
      </c>
      <c r="L42" s="10"/>
      <c r="M42" s="3"/>
      <c r="N42" s="3" t="s">
        <v>15</v>
      </c>
      <c r="O42" s="4" t="s">
        <v>16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U42" s="32">
        <f t="shared" si="18"/>
        <v>68866.737812104882</v>
      </c>
      <c r="CV42" s="32">
        <f t="shared" si="19"/>
        <v>138132.89205335919</v>
      </c>
      <c r="CW42" s="32">
        <f>SUM(InputTable[[#This Row],[measurement.E.1]],InputTable[[#This Row],[measurement.G.1]],InputTable[[#This Row],[measurement.S.1]],InputTable[[#This Row],[measurement.C.1]])</f>
        <v>155102.72670750422</v>
      </c>
      <c r="CX42" s="32">
        <f>SUM(InputTable[[#This Row],[measurement.E.2]],InputTable[[#This Row],[measurement.G.2]],InputTable[[#This Row],[measurement.S.2]],InputTable[[#This Row],[measurement.C.2]])</f>
        <v>146094.97587890731</v>
      </c>
      <c r="CY42" s="32">
        <f>SUM(InputTable[[#This Row],[measurement.E.3]],InputTable[[#This Row],[measurement.G.3]],InputTable[[#This Row],[measurement.S.3]],InputTable[[#This Row],[measurement.C.3]])</f>
        <v>147400.71379014786</v>
      </c>
      <c r="CZ42" s="32">
        <f>SUM(InputTable[[#This Row],[measurement.E.4]],InputTable[[#This Row],[measurement.G.4]],InputTable[[#This Row],[measurement.S.4]],InputTable[[#This Row],[measurement.C.4]])</f>
        <v>139224.95495985082</v>
      </c>
      <c r="DA42" s="32">
        <f>SUM(InputTable[[#This Row],[measurement.E.5]],InputTable[[#This Row],[measurement.G.5]],InputTable[[#This Row],[measurement.S.5]],InputTable[[#This Row],[measurement.C.5]])</f>
        <v>142001.01757812526</v>
      </c>
      <c r="DB42" s="32">
        <f>SUM(InputTable[[#This Row],[measurement.E.6]],InputTable[[#This Row],[measurement.G.6]],InputTable[[#This Row],[measurement.S.6]],InputTable[[#This Row],[measurement.C.6]])</f>
        <v>136141.76983816983</v>
      </c>
      <c r="DC42" s="32">
        <f>SUM(InputTable[[#This Row],[measurement.E.7]],InputTable[[#This Row],[measurement.G.7]],InputTable[[#This Row],[measurement.S.7]],InputTable[[#This Row],[measurement.C.7]])</f>
        <v>153135.24070870539</v>
      </c>
      <c r="DD42" s="32">
        <f>SUM(InputTable[[#This Row],[measurement.E.8]],InputTable[[#This Row],[measurement.G.8]],InputTable[[#This Row],[measurement.S.8]],InputTable[[#This Row],[measurement.C.8]])</f>
        <v>169918.62218749974</v>
      </c>
      <c r="DE42" s="32">
        <f>SUM(InputTable[[#This Row],[measurement.E.9]],InputTable[[#This Row],[measurement.G.9]],InputTable[[#This Row],[measurement.S.9]],InputTable[[#This Row],[measurement.C.9]])</f>
        <v>144223.26599609433</v>
      </c>
      <c r="DF42" s="32">
        <f>SUM(InputTable[[#This Row],[measurement.E.10]],InputTable[[#This Row],[measurement.G.10]],InputTable[[#This Row],[measurement.S.10]],InputTable[[#This Row],[measurement.C.10]])</f>
        <v>156723.6995117187</v>
      </c>
      <c r="DG42" s="32">
        <f>SUM(InputTable[[#This Row],[measurement.E.11]],InputTable[[#This Row],[measurement.G.11]],InputTable[[#This Row],[measurement.S.11]],InputTable[[#This Row],[measurement.C.11]])</f>
        <v>139336.11955784942</v>
      </c>
      <c r="DH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2" s="32" customFormat="1" ht="30" customHeight="1" x14ac:dyDescent="0.3">
      <c r="A43" s="2" t="s">
        <v>245</v>
      </c>
      <c r="B43" s="3">
        <v>3135</v>
      </c>
      <c r="C43" s="3" t="s">
        <v>181</v>
      </c>
      <c r="D43" s="3" t="s">
        <v>212</v>
      </c>
      <c r="E43" s="4" t="s">
        <v>173</v>
      </c>
      <c r="F43" s="4" t="s">
        <v>174</v>
      </c>
      <c r="G43" s="4"/>
      <c r="H43" s="4" t="s">
        <v>175</v>
      </c>
      <c r="I43" s="5">
        <v>37.32097855</v>
      </c>
      <c r="J43" s="5">
        <v>-121.86809599999999</v>
      </c>
      <c r="K43" s="48" t="s">
        <v>176</v>
      </c>
      <c r="L43" s="10"/>
      <c r="M43" s="3"/>
      <c r="N43" s="62" t="s">
        <v>13</v>
      </c>
      <c r="O43" s="4" t="s">
        <v>13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U43" s="32">
        <f t="shared" si="18"/>
        <v>0</v>
      </c>
      <c r="CV43" s="32">
        <f t="shared" si="19"/>
        <v>0</v>
      </c>
      <c r="CW43" s="32">
        <f>SUM(InputTable[[#This Row],[measurement.E.1]],InputTable[[#This Row],[measurement.G.1]],InputTable[[#This Row],[measurement.S.1]],InputTable[[#This Row],[measurement.C.1]])</f>
        <v>3598.6235000000361</v>
      </c>
      <c r="CX43" s="32">
        <f>SUM(InputTable[[#This Row],[measurement.E.2]],InputTable[[#This Row],[measurement.G.2]],InputTable[[#This Row],[measurement.S.2]],InputTable[[#This Row],[measurement.C.2]])</f>
        <v>3539.8026466165802</v>
      </c>
      <c r="CY43" s="32">
        <f>SUM(InputTable[[#This Row],[measurement.E.3]],InputTable[[#This Row],[measurement.G.3]],InputTable[[#This Row],[measurement.S.3]],InputTable[[#This Row],[measurement.C.3]])</f>
        <v>3992.5254818865792</v>
      </c>
      <c r="CZ43" s="32">
        <f>SUM(InputTable[[#This Row],[measurement.E.4]],InputTable[[#This Row],[measurement.G.4]],InputTable[[#This Row],[measurement.S.4]],InputTable[[#This Row],[measurement.C.4]])</f>
        <v>3691.6478714968998</v>
      </c>
      <c r="DA43" s="32">
        <f>SUM(InputTable[[#This Row],[measurement.E.5]],InputTable[[#This Row],[measurement.G.5]],InputTable[[#This Row],[measurement.S.5]],InputTable[[#This Row],[measurement.C.5]])</f>
        <v>3528.6717499999459</v>
      </c>
      <c r="DB43" s="32">
        <f>SUM(InputTable[[#This Row],[measurement.E.6]],InputTable[[#This Row],[measurement.G.6]],InputTable[[#This Row],[measurement.S.6]],InputTable[[#This Row],[measurement.C.6]])</f>
        <v>3535.9462500000332</v>
      </c>
      <c r="DC43" s="32">
        <f>SUM(InputTable[[#This Row],[measurement.E.7]],InputTable[[#This Row],[measurement.G.7]],InputTable[[#This Row],[measurement.S.7]],InputTable[[#This Row],[measurement.C.7]])</f>
        <v>4422.4286666666258</v>
      </c>
      <c r="DD43" s="32">
        <f>SUM(InputTable[[#This Row],[measurement.E.8]],InputTable[[#This Row],[measurement.G.8]],InputTable[[#This Row],[measurement.S.8]],InputTable[[#This Row],[measurement.C.8]])</f>
        <v>5257.2763333332787</v>
      </c>
      <c r="DE43" s="32">
        <f>SUM(InputTable[[#This Row],[measurement.E.9]],InputTable[[#This Row],[measurement.G.9]],InputTable[[#This Row],[measurement.S.9]],InputTable[[#This Row],[measurement.C.9]])</f>
        <v>5656.3381034482672</v>
      </c>
      <c r="DF43" s="32">
        <f>SUM(InputTable[[#This Row],[measurement.E.10]],InputTable[[#This Row],[measurement.G.10]],InputTable[[#This Row],[measurement.S.10]],InputTable[[#This Row],[measurement.C.10]])</f>
        <v>5177.9970830653901</v>
      </c>
      <c r="DG43" s="32">
        <f>SUM(InputTable[[#This Row],[measurement.E.11]],InputTable[[#This Row],[measurement.G.11]],InputTable[[#This Row],[measurement.S.11]],InputTable[[#This Row],[measurement.C.11]])</f>
        <v>4257.6198134863616</v>
      </c>
      <c r="DH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2" s="32" customFormat="1" ht="30" customHeight="1" x14ac:dyDescent="0.3">
      <c r="A44" s="2" t="s">
        <v>246</v>
      </c>
      <c r="B44" s="3">
        <v>99853</v>
      </c>
      <c r="C44" s="3" t="s">
        <v>171</v>
      </c>
      <c r="D44" s="3" t="s">
        <v>172</v>
      </c>
      <c r="E44" s="4" t="s">
        <v>173</v>
      </c>
      <c r="F44" s="4" t="s">
        <v>174</v>
      </c>
      <c r="G44" s="4"/>
      <c r="H44" s="4" t="s">
        <v>175</v>
      </c>
      <c r="I44" s="5">
        <v>37.339156940000002</v>
      </c>
      <c r="J44" s="5">
        <v>-121.88120050000001</v>
      </c>
      <c r="K44" s="48" t="s">
        <v>176</v>
      </c>
      <c r="L44" s="10"/>
      <c r="M44" s="3"/>
      <c r="N44" s="3" t="s">
        <v>182</v>
      </c>
      <c r="O44" s="4" t="s">
        <v>13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U44" s="32">
        <f t="shared" si="18"/>
        <v>0</v>
      </c>
      <c r="CV44" s="32">
        <f t="shared" si="19"/>
        <v>0</v>
      </c>
      <c r="CW44" s="32">
        <f>SUM(InputTable[[#This Row],[measurement.E.1]],InputTable[[#This Row],[measurement.G.1]],InputTable[[#This Row],[measurement.S.1]],InputTable[[#This Row],[measurement.C.1]])</f>
        <v>94573.093538275905</v>
      </c>
      <c r="CX44" s="32">
        <f>SUM(InputTable[[#This Row],[measurement.E.2]],InputTable[[#This Row],[measurement.G.2]],InputTable[[#This Row],[measurement.S.2]],InputTable[[#This Row],[measurement.C.2]])</f>
        <v>92778.605448905248</v>
      </c>
      <c r="CY44" s="32">
        <f>SUM(InputTable[[#This Row],[measurement.E.3]],InputTable[[#This Row],[measurement.G.3]],InputTable[[#This Row],[measurement.S.3]],InputTable[[#This Row],[measurement.C.3]])</f>
        <v>102724.01330627069</v>
      </c>
      <c r="CZ44" s="32">
        <f>SUM(InputTable[[#This Row],[measurement.E.4]],InputTable[[#This Row],[measurement.G.4]],InputTable[[#This Row],[measurement.S.4]],InputTable[[#This Row],[measurement.C.4]])</f>
        <v>110932.0728157035</v>
      </c>
      <c r="DA44" s="32">
        <f>SUM(InputTable[[#This Row],[measurement.E.5]],InputTable[[#This Row],[measurement.G.5]],InputTable[[#This Row],[measurement.S.5]],InputTable[[#This Row],[measurement.C.5]])</f>
        <v>127483.57706093272</v>
      </c>
      <c r="DB44" s="32">
        <f>SUM(InputTable[[#This Row],[measurement.E.6]],InputTable[[#This Row],[measurement.G.6]],InputTable[[#This Row],[measurement.S.6]],InputTable[[#This Row],[measurement.C.6]])</f>
        <v>120103.32427714331</v>
      </c>
      <c r="DC44" s="32">
        <f>SUM(InputTable[[#This Row],[measurement.E.7]],InputTable[[#This Row],[measurement.G.7]],InputTable[[#This Row],[measurement.S.7]],InputTable[[#This Row],[measurement.C.7]])</f>
        <v>142188.3208841451</v>
      </c>
      <c r="DD44" s="32">
        <f>SUM(InputTable[[#This Row],[measurement.E.8]],InputTable[[#This Row],[measurement.G.8]],InputTable[[#This Row],[measurement.S.8]],InputTable[[#This Row],[measurement.C.8]])</f>
        <v>147373.50640394099</v>
      </c>
      <c r="DE44" s="32">
        <f>SUM(InputTable[[#This Row],[measurement.E.9]],InputTable[[#This Row],[measurement.G.9]],InputTable[[#This Row],[measurement.S.9]],InputTable[[#This Row],[measurement.C.9]])</f>
        <v>122508.48762234206</v>
      </c>
      <c r="DF44" s="32">
        <f>SUM(InputTable[[#This Row],[measurement.E.10]],InputTable[[#This Row],[measurement.G.10]],InputTable[[#This Row],[measurement.S.10]],InputTable[[#This Row],[measurement.C.10]])</f>
        <v>121601.62362077387</v>
      </c>
      <c r="DG44" s="32">
        <f>SUM(InputTable[[#This Row],[measurement.E.11]],InputTable[[#This Row],[measurement.G.11]],InputTable[[#This Row],[measurement.S.11]],InputTable[[#This Row],[measurement.C.11]])</f>
        <v>104526.48744589277</v>
      </c>
      <c r="DH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2" s="32" customFormat="1" ht="30" customHeight="1" x14ac:dyDescent="0.3">
      <c r="A45" s="55" t="s">
        <v>247</v>
      </c>
      <c r="B45" s="3">
        <v>226256</v>
      </c>
      <c r="C45" s="3" t="s">
        <v>171</v>
      </c>
      <c r="D45" s="3" t="s">
        <v>172</v>
      </c>
      <c r="E45" s="4" t="s">
        <v>173</v>
      </c>
      <c r="F45" s="4" t="s">
        <v>174</v>
      </c>
      <c r="G45" s="4"/>
      <c r="H45" s="4" t="s">
        <v>175</v>
      </c>
      <c r="I45" s="5">
        <v>37.336605120000002</v>
      </c>
      <c r="J45" s="5">
        <v>-121.8804992</v>
      </c>
      <c r="K45" s="48" t="s">
        <v>176</v>
      </c>
      <c r="L45" s="10"/>
      <c r="M45" s="47" t="s">
        <v>248</v>
      </c>
      <c r="N45" s="3" t="s">
        <v>15</v>
      </c>
      <c r="O45" s="4" t="s">
        <v>16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U45" s="32">
        <f t="shared" si="18"/>
        <v>15693.701171874894</v>
      </c>
      <c r="CV45" s="32">
        <f t="shared" si="19"/>
        <v>13133.37890625008</v>
      </c>
      <c r="CW45" s="32">
        <f>SUM(InputTable[[#This Row],[measurement.E.1]],InputTable[[#This Row],[measurement.G.1]],InputTable[[#This Row],[measurement.S.1]],InputTable[[#This Row],[measurement.C.1]])</f>
        <v>245703.72840317478</v>
      </c>
      <c r="CX45" s="32">
        <f>SUM(InputTable[[#This Row],[measurement.E.2]],InputTable[[#This Row],[measurement.G.2]],InputTable[[#This Row],[measurement.S.2]],InputTable[[#This Row],[measurement.C.2]])</f>
        <v>245645.44908709635</v>
      </c>
      <c r="CY45" s="32">
        <f>SUM(InputTable[[#This Row],[measurement.E.3]],InputTable[[#This Row],[measurement.G.3]],InputTable[[#This Row],[measurement.S.3]],InputTable[[#This Row],[measurement.C.3]])</f>
        <v>272238.01498059352</v>
      </c>
      <c r="CZ45" s="32">
        <f>SUM(InputTable[[#This Row],[measurement.E.4]],InputTable[[#This Row],[measurement.G.4]],InputTable[[#This Row],[measurement.S.4]],InputTable[[#This Row],[measurement.C.4]])</f>
        <v>292478.91739656427</v>
      </c>
      <c r="DA45" s="32">
        <f>SUM(InputTable[[#This Row],[measurement.E.5]],InputTable[[#This Row],[measurement.G.5]],InputTable[[#This Row],[measurement.S.5]],InputTable[[#This Row],[measurement.C.5]])</f>
        <v>291610.09686257748</v>
      </c>
      <c r="DB45" s="32">
        <f>SUM(InputTable[[#This Row],[measurement.E.6]],InputTable[[#This Row],[measurement.G.6]],InputTable[[#This Row],[measurement.S.6]],InputTable[[#This Row],[measurement.C.6]])</f>
        <v>266036.97118854901</v>
      </c>
      <c r="DC45" s="32">
        <f>SUM(InputTable[[#This Row],[measurement.E.7]],InputTable[[#This Row],[measurement.G.7]],InputTable[[#This Row],[measurement.S.7]],InputTable[[#This Row],[measurement.C.7]])</f>
        <v>297381.09888239525</v>
      </c>
      <c r="DD45" s="32">
        <f>SUM(InputTable[[#This Row],[measurement.E.8]],InputTable[[#This Row],[measurement.G.8]],InputTable[[#This Row],[measurement.S.8]],InputTable[[#This Row],[measurement.C.8]])</f>
        <v>371378.47398446477</v>
      </c>
      <c r="DE45" s="32">
        <f>SUM(InputTable[[#This Row],[measurement.E.9]],InputTable[[#This Row],[measurement.G.9]],InputTable[[#This Row],[measurement.S.9]],InputTable[[#This Row],[measurement.C.9]])</f>
        <v>325912.62191579648</v>
      </c>
      <c r="DF45" s="32">
        <f>SUM(InputTable[[#This Row],[measurement.E.10]],InputTable[[#This Row],[measurement.G.10]],InputTable[[#This Row],[measurement.S.10]],InputTable[[#This Row],[measurement.C.10]])</f>
        <v>336817.50241214485</v>
      </c>
      <c r="DG45" s="32">
        <f>SUM(InputTable[[#This Row],[measurement.E.11]],InputTable[[#This Row],[measurement.G.11]],InputTable[[#This Row],[measurement.S.11]],InputTable[[#This Row],[measurement.C.11]])</f>
        <v>261662.18649843926</v>
      </c>
      <c r="DH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2" s="32" customFormat="1" ht="30" customHeight="1" x14ac:dyDescent="0.3">
      <c r="A46" s="2" t="s">
        <v>249</v>
      </c>
      <c r="B46" s="3">
        <v>52700</v>
      </c>
      <c r="C46" s="3" t="s">
        <v>171</v>
      </c>
      <c r="D46" s="3" t="s">
        <v>172</v>
      </c>
      <c r="E46" s="4" t="s">
        <v>173</v>
      </c>
      <c r="F46" s="4" t="s">
        <v>174</v>
      </c>
      <c r="G46" s="4"/>
      <c r="H46" s="4" t="s">
        <v>175</v>
      </c>
      <c r="I46" s="5">
        <v>37.334853330000001</v>
      </c>
      <c r="J46" s="5">
        <v>-121.88135389999999</v>
      </c>
      <c r="K46" s="48" t="s">
        <v>176</v>
      </c>
      <c r="L46" s="10"/>
      <c r="M46" s="3"/>
      <c r="N46" s="3" t="s">
        <v>15</v>
      </c>
      <c r="O46" s="4" t="s">
        <v>16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U46" s="32">
        <f t="shared" si="18"/>
        <v>4866.9055808509693</v>
      </c>
      <c r="CV46" s="32">
        <f t="shared" si="19"/>
        <v>9723.9910810808269</v>
      </c>
      <c r="CW46" s="32">
        <f>SUM(InputTable[[#This Row],[measurement.E.1]],InputTable[[#This Row],[measurement.G.1]],InputTable[[#This Row],[measurement.S.1]],InputTable[[#This Row],[measurement.C.1]])</f>
        <v>22995.666094045904</v>
      </c>
      <c r="CX46" s="32">
        <f>SUM(InputTable[[#This Row],[measurement.E.2]],InputTable[[#This Row],[measurement.G.2]],InputTable[[#This Row],[measurement.S.2]],InputTable[[#This Row],[measurement.C.2]])</f>
        <v>21695.146240234524</v>
      </c>
      <c r="CY46" s="32">
        <f>SUM(InputTable[[#This Row],[measurement.E.3]],InputTable[[#This Row],[measurement.G.3]],InputTable[[#This Row],[measurement.S.3]],InputTable[[#This Row],[measurement.C.3]])</f>
        <v>23920.891731256663</v>
      </c>
      <c r="CZ46" s="32">
        <f>SUM(InputTable[[#This Row],[measurement.E.4]],InputTable[[#This Row],[measurement.G.4]],InputTable[[#This Row],[measurement.S.4]],InputTable[[#This Row],[measurement.C.4]])</f>
        <v>23654.849577337125</v>
      </c>
      <c r="DA46" s="32">
        <f>SUM(InputTable[[#This Row],[measurement.E.5]],InputTable[[#This Row],[measurement.G.5]],InputTable[[#This Row],[measurement.S.5]],InputTable[[#This Row],[measurement.C.5]])</f>
        <v>24711.635156250188</v>
      </c>
      <c r="DB46" s="32">
        <f>SUM(InputTable[[#This Row],[measurement.E.6]],InputTable[[#This Row],[measurement.G.6]],InputTable[[#This Row],[measurement.S.6]],InputTable[[#This Row],[measurement.C.6]])</f>
        <v>22497.629692263879</v>
      </c>
      <c r="DC46" s="32">
        <f>SUM(InputTable[[#This Row],[measurement.E.7]],InputTable[[#This Row],[measurement.G.7]],InputTable[[#This Row],[measurement.S.7]],InputTable[[#This Row],[measurement.C.7]])</f>
        <v>23865.963820570971</v>
      </c>
      <c r="DD46" s="32">
        <f>SUM(InputTable[[#This Row],[measurement.E.8]],InputTable[[#This Row],[measurement.G.8]],InputTable[[#This Row],[measurement.S.8]],InputTable[[#This Row],[measurement.C.8]])</f>
        <v>24651.004295644136</v>
      </c>
      <c r="DE46" s="32">
        <f>SUM(InputTable[[#This Row],[measurement.E.9]],InputTable[[#This Row],[measurement.G.9]],InputTable[[#This Row],[measurement.S.9]],InputTable[[#This Row],[measurement.C.9]])</f>
        <v>24272.987992999871</v>
      </c>
      <c r="DF46" s="32">
        <f>SUM(InputTable[[#This Row],[measurement.E.10]],InputTable[[#This Row],[measurement.G.10]],InputTable[[#This Row],[measurement.S.10]],InputTable[[#This Row],[measurement.C.10]])</f>
        <v>25955.585292271298</v>
      </c>
      <c r="DG46" s="32">
        <f>SUM(InputTable[[#This Row],[measurement.E.11]],InputTable[[#This Row],[measurement.G.11]],InputTable[[#This Row],[measurement.S.11]],InputTable[[#This Row],[measurement.C.11]])</f>
        <v>23702.103231646135</v>
      </c>
      <c r="DH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2" s="32" customFormat="1" ht="30" customHeight="1" x14ac:dyDescent="0.3">
      <c r="A47" s="2" t="s">
        <v>250</v>
      </c>
      <c r="B47" s="3">
        <v>101932</v>
      </c>
      <c r="C47" s="3" t="s">
        <v>187</v>
      </c>
      <c r="D47" s="3" t="s">
        <v>172</v>
      </c>
      <c r="E47" s="4" t="s">
        <v>173</v>
      </c>
      <c r="F47" s="4" t="s">
        <v>174</v>
      </c>
      <c r="G47" s="4"/>
      <c r="H47" s="4" t="s">
        <v>175</v>
      </c>
      <c r="I47" s="5">
        <v>37.333771230000004</v>
      </c>
      <c r="J47" s="5">
        <v>-121.8808899</v>
      </c>
      <c r="K47" s="48" t="s">
        <v>176</v>
      </c>
      <c r="L47" s="10"/>
      <c r="M47" s="3"/>
      <c r="N47" s="3" t="s">
        <v>15</v>
      </c>
      <c r="O47" s="4" t="s">
        <v>16</v>
      </c>
      <c r="P47" s="3">
        <v>2023</v>
      </c>
      <c r="Q47" s="59">
        <f>IF(COUNTBLANK(InputTable[[#This Row],[measurement.E.1]:[measurement.C.12]])=4*12,"",SUM(InputTable[[#This Row],[measurement.eui.E]:[measurement.eui.C]]))</f>
        <v>38.281309931030904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17.50056813156835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3">
        <v>2912.3828125000323</v>
      </c>
      <c r="AU47" s="64">
        <v>2249.2089843750168</v>
      </c>
      <c r="AV47" s="64">
        <v>2370.0976562500018</v>
      </c>
      <c r="AW47" s="64">
        <v>1791.7578124999848</v>
      </c>
      <c r="AX47" s="64">
        <v>1284.8632812500039</v>
      </c>
      <c r="AY47" s="64">
        <v>644.62890624999557</v>
      </c>
      <c r="AZ47" s="64">
        <v>339.99999999999903</v>
      </c>
      <c r="BA47" s="64">
        <v>450.00000000000404</v>
      </c>
      <c r="BB47" s="64">
        <v>619.99999999999011</v>
      </c>
      <c r="BC47" s="64">
        <v>920.00000000000762</v>
      </c>
      <c r="BD47" s="64">
        <v>2320.0000000000036</v>
      </c>
      <c r="BE47" s="64">
        <v>1935.739654745212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0.5</v>
      </c>
      <c r="CT47" s="32" t="s">
        <v>177</v>
      </c>
      <c r="CU47" s="32">
        <f t="shared" si="18"/>
        <v>6051.2499999999845</v>
      </c>
      <c r="CV47" s="32">
        <f t="shared" si="19"/>
        <v>11787.429107870266</v>
      </c>
      <c r="CW47" s="32">
        <f>SUM(InputTable[[#This Row],[measurement.E.1]],InputTable[[#This Row],[measurement.G.1]],InputTable[[#This Row],[measurement.S.1]],InputTable[[#This Row],[measurement.C.1]])</f>
        <v>38565.543791440025</v>
      </c>
      <c r="CX47" s="32">
        <f>SUM(InputTable[[#This Row],[measurement.E.2]],InputTable[[#This Row],[measurement.G.2]],InputTable[[#This Row],[measurement.S.2]],InputTable[[#This Row],[measurement.C.2]])</f>
        <v>38757.598366699429</v>
      </c>
      <c r="CY47" s="32">
        <f>SUM(InputTable[[#This Row],[measurement.E.3]],InputTable[[#This Row],[measurement.G.3]],InputTable[[#This Row],[measurement.S.3]],InputTable[[#This Row],[measurement.C.3]])</f>
        <v>38448.926315927478</v>
      </c>
      <c r="CZ47" s="32">
        <f>SUM(InputTable[[#This Row],[measurement.E.4]],InputTable[[#This Row],[measurement.G.4]],InputTable[[#This Row],[measurement.S.4]],InputTable[[#This Row],[measurement.C.4]])</f>
        <v>40476.474060049157</v>
      </c>
      <c r="DA47" s="32">
        <f>SUM(InputTable[[#This Row],[measurement.E.5]],InputTable[[#This Row],[measurement.G.5]],InputTable[[#This Row],[measurement.S.5]],InputTable[[#This Row],[measurement.C.5]])</f>
        <v>39746.659658202989</v>
      </c>
      <c r="DB47" s="32">
        <f>SUM(InputTable[[#This Row],[measurement.E.6]],InputTable[[#This Row],[measurement.G.6]],InputTable[[#This Row],[measurement.S.6]],InputTable[[#This Row],[measurement.C.6]])</f>
        <v>39263.826509486622</v>
      </c>
      <c r="DC47" s="32">
        <f>SUM(InputTable[[#This Row],[measurement.E.7]],InputTable[[#This Row],[measurement.G.7]],InputTable[[#This Row],[measurement.S.7]],InputTable[[#This Row],[measurement.C.7]])</f>
        <v>44764.54747488827</v>
      </c>
      <c r="DD47" s="32">
        <f>SUM(InputTable[[#This Row],[measurement.E.8]],InputTable[[#This Row],[measurement.G.8]],InputTable[[#This Row],[measurement.S.8]],InputTable[[#This Row],[measurement.C.8]])</f>
        <v>45545.318861537751</v>
      </c>
      <c r="DE47" s="32">
        <f>SUM(InputTable[[#This Row],[measurement.E.9]],InputTable[[#This Row],[measurement.G.9]],InputTable[[#This Row],[measurement.S.9]],InputTable[[#This Row],[measurement.C.9]])</f>
        <v>48178.66330608265</v>
      </c>
      <c r="DF47" s="32">
        <f>SUM(InputTable[[#This Row],[measurement.E.10]],InputTable[[#This Row],[measurement.G.10]],InputTable[[#This Row],[measurement.S.10]],InputTable[[#This Row],[measurement.C.10]])</f>
        <v>48589.934617048246</v>
      </c>
      <c r="DG47" s="32">
        <f>SUM(InputTable[[#This Row],[measurement.E.11]],InputTable[[#This Row],[measurement.G.11]],InputTable[[#This Row],[measurement.S.11]],InputTable[[#This Row],[measurement.C.11]])</f>
        <v>41293.391160526713</v>
      </c>
      <c r="DH47" s="32">
        <f>SUM(InputTable[[#This Row],[measurement.E.12]],InputTable[[#This Row],[measurement.G.12]],InputTable[[#This Row],[measurement.S.12]],InputTable[[#This Row],[measurement.C.12]])</f>
        <v>36846.613801161686</v>
      </c>
    </row>
    <row r="48" spans="1:112" s="32" customFormat="1" ht="30" customHeight="1" x14ac:dyDescent="0.3">
      <c r="A48" s="2" t="s">
        <v>251</v>
      </c>
      <c r="B48" s="3">
        <v>39332</v>
      </c>
      <c r="C48" s="3" t="s">
        <v>190</v>
      </c>
      <c r="D48" s="3" t="s">
        <v>172</v>
      </c>
      <c r="E48" s="4" t="s">
        <v>173</v>
      </c>
      <c r="F48" s="4" t="s">
        <v>174</v>
      </c>
      <c r="G48" s="4"/>
      <c r="H48" s="4" t="s">
        <v>175</v>
      </c>
      <c r="I48" s="5">
        <v>37.333682109999998</v>
      </c>
      <c r="J48" s="5">
        <v>-121.8793031</v>
      </c>
      <c r="K48" s="48" t="s">
        <v>191</v>
      </c>
      <c r="L48" s="10"/>
      <c r="M48" s="3"/>
      <c r="N48" s="3" t="s">
        <v>182</v>
      </c>
      <c r="O48" s="4" t="s">
        <v>13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U48" s="32">
        <f t="shared" si="18"/>
        <v>0</v>
      </c>
      <c r="CV48" s="32">
        <f t="shared" si="19"/>
        <v>0</v>
      </c>
      <c r="CW48" s="32">
        <f>SUM(InputTable[[#This Row],[measurement.E.1]],InputTable[[#This Row],[measurement.G.1]],InputTable[[#This Row],[measurement.S.1]],InputTable[[#This Row],[measurement.C.1]])</f>
        <v>16950.639607849313</v>
      </c>
      <c r="CX48" s="32">
        <f>SUM(InputTable[[#This Row],[measurement.E.2]],InputTable[[#This Row],[measurement.G.2]],InputTable[[#This Row],[measurement.S.2]],InputTable[[#This Row],[measurement.C.2]])</f>
        <v>21529.281522707472</v>
      </c>
      <c r="CY48" s="32">
        <f>SUM(InputTable[[#This Row],[measurement.E.3]],InputTable[[#This Row],[measurement.G.3]],InputTable[[#This Row],[measurement.S.3]],InputTable[[#This Row],[measurement.C.3]])</f>
        <v>22429.674558986411</v>
      </c>
      <c r="CZ48" s="32">
        <f>SUM(InputTable[[#This Row],[measurement.E.4]],InputTable[[#This Row],[measurement.G.4]],InputTable[[#This Row],[measurement.S.4]],InputTable[[#This Row],[measurement.C.4]])</f>
        <v>20866.226655284925</v>
      </c>
      <c r="DA48" s="32">
        <f>SUM(InputTable[[#This Row],[measurement.E.5]],InputTable[[#This Row],[measurement.G.5]],InputTable[[#This Row],[measurement.S.5]],InputTable[[#This Row],[measurement.C.5]])</f>
        <v>18767.509700535131</v>
      </c>
      <c r="DB48" s="32">
        <f>SUM(InputTable[[#This Row],[measurement.E.6]],InputTable[[#This Row],[measurement.G.6]],InputTable[[#This Row],[measurement.S.6]],InputTable[[#This Row],[measurement.C.6]])</f>
        <v>12585.131043346681</v>
      </c>
      <c r="DC48" s="32">
        <f>SUM(InputTable[[#This Row],[measurement.E.7]],InputTable[[#This Row],[measurement.G.7]],InputTable[[#This Row],[measurement.S.7]],InputTable[[#This Row],[measurement.C.7]])</f>
        <v>14353.631148498209</v>
      </c>
      <c r="DD48" s="32">
        <f>SUM(InputTable[[#This Row],[measurement.E.8]],InputTable[[#This Row],[measurement.G.8]],InputTable[[#This Row],[measurement.S.8]],InputTable[[#This Row],[measurement.C.8]])</f>
        <v>27354.141398880471</v>
      </c>
      <c r="DE48" s="32">
        <f>SUM(InputTable[[#This Row],[measurement.E.9]],InputTable[[#This Row],[measurement.G.9]],InputTable[[#This Row],[measurement.S.9]],InputTable[[#This Row],[measurement.C.9]])</f>
        <v>33014.309831152998</v>
      </c>
      <c r="DF48" s="32">
        <f>SUM(InputTable[[#This Row],[measurement.E.10]],InputTable[[#This Row],[measurement.G.10]],InputTable[[#This Row],[measurement.S.10]],InputTable[[#This Row],[measurement.C.10]])</f>
        <v>29256.642434434318</v>
      </c>
      <c r="DG48" s="32">
        <f>SUM(InputTable[[#This Row],[measurement.E.11]],InputTable[[#This Row],[measurement.G.11]],InputTable[[#This Row],[measurement.S.11]],InputTable[[#This Row],[measurement.C.11]])</f>
        <v>21190.767819089931</v>
      </c>
      <c r="DH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2" s="32" customFormat="1" ht="30" customHeight="1" x14ac:dyDescent="0.3">
      <c r="A49" s="2" t="s">
        <v>252</v>
      </c>
      <c r="B49" s="3">
        <v>71857</v>
      </c>
      <c r="C49" s="3" t="s">
        <v>187</v>
      </c>
      <c r="D49" s="3" t="s">
        <v>172</v>
      </c>
      <c r="E49" s="4" t="s">
        <v>173</v>
      </c>
      <c r="F49" s="4" t="s">
        <v>174</v>
      </c>
      <c r="G49" s="4"/>
      <c r="H49" s="4" t="s">
        <v>175</v>
      </c>
      <c r="I49" s="5">
        <v>37.334208609999997</v>
      </c>
      <c r="J49" s="5">
        <v>-121.8842672</v>
      </c>
      <c r="K49" s="48" t="s">
        <v>176</v>
      </c>
      <c r="L49" s="10"/>
      <c r="M49" s="3"/>
      <c r="N49" s="3" t="s">
        <v>15</v>
      </c>
      <c r="O49" s="4" t="s">
        <v>16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U49" s="32">
        <f t="shared" si="18"/>
        <v>7406.5020796459958</v>
      </c>
      <c r="CV49" s="32">
        <f t="shared" si="19"/>
        <v>16987.939127250636</v>
      </c>
      <c r="CW49" s="32">
        <f>SUM(InputTable[[#This Row],[measurement.E.1]],InputTable[[#This Row],[measurement.G.1]],InputTable[[#This Row],[measurement.S.1]],InputTable[[#This Row],[measurement.C.1]])</f>
        <v>51755.314288122616</v>
      </c>
      <c r="CX49" s="32">
        <f>SUM(InputTable[[#This Row],[measurement.E.2]],InputTable[[#This Row],[measurement.G.2]],InputTable[[#This Row],[measurement.S.2]],InputTable[[#This Row],[measurement.C.2]])</f>
        <v>74543.232616771813</v>
      </c>
      <c r="CY49" s="32">
        <f>SUM(InputTable[[#This Row],[measurement.E.3]],InputTable[[#This Row],[measurement.G.3]],InputTable[[#This Row],[measurement.S.3]],InputTable[[#This Row],[measurement.C.3]])</f>
        <v>83434.660902718475</v>
      </c>
      <c r="CZ49" s="32">
        <f>SUM(InputTable[[#This Row],[measurement.E.4]],InputTable[[#This Row],[measurement.G.4]],InputTable[[#This Row],[measurement.S.4]],InputTable[[#This Row],[measurement.C.4]])</f>
        <v>88096.622232339316</v>
      </c>
      <c r="DA49" s="32">
        <f>SUM(InputTable[[#This Row],[measurement.E.5]],InputTable[[#This Row],[measurement.G.5]],InputTable[[#This Row],[measurement.S.5]],InputTable[[#This Row],[measurement.C.5]])</f>
        <v>97899.886791700264</v>
      </c>
      <c r="DB49" s="32">
        <f>SUM(InputTable[[#This Row],[measurement.E.6]],InputTable[[#This Row],[measurement.G.6]],InputTable[[#This Row],[measurement.S.6]],InputTable[[#This Row],[measurement.C.6]])</f>
        <v>95418.141483665604</v>
      </c>
      <c r="DC49" s="32">
        <f>SUM(InputTable[[#This Row],[measurement.E.7]],InputTable[[#This Row],[measurement.G.7]],InputTable[[#This Row],[measurement.S.7]],InputTable[[#This Row],[measurement.C.7]])</f>
        <v>99834.808281031015</v>
      </c>
      <c r="DD49" s="32">
        <f>SUM(InputTable[[#This Row],[measurement.E.8]],InputTable[[#This Row],[measurement.G.8]],InputTable[[#This Row],[measurement.S.8]],InputTable[[#This Row],[measurement.C.8]])</f>
        <v>107109.60501332601</v>
      </c>
      <c r="DE49" s="32">
        <f>SUM(InputTable[[#This Row],[measurement.E.9]],InputTable[[#This Row],[measurement.G.9]],InputTable[[#This Row],[measurement.S.9]],InputTable[[#This Row],[measurement.C.9]])</f>
        <v>110585.48542562232</v>
      </c>
      <c r="DF49" s="32">
        <f>SUM(InputTable[[#This Row],[measurement.E.10]],InputTable[[#This Row],[measurement.G.10]],InputTable[[#This Row],[measurement.S.10]],InputTable[[#This Row],[measurement.C.10]])</f>
        <v>114120.35691359025</v>
      </c>
      <c r="DG49" s="32">
        <f>SUM(InputTable[[#This Row],[measurement.E.11]],InputTable[[#This Row],[measurement.G.11]],InputTable[[#This Row],[measurement.S.11]],InputTable[[#This Row],[measurement.C.11]])</f>
        <v>102108.63270793794</v>
      </c>
      <c r="DH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2" s="32" customFormat="1" ht="30" customHeight="1" x14ac:dyDescent="0.3">
      <c r="A50" s="2" t="s">
        <v>253</v>
      </c>
      <c r="B50" s="3">
        <v>76871</v>
      </c>
      <c r="C50" s="3" t="s">
        <v>211</v>
      </c>
      <c r="D50" s="3" t="s">
        <v>172</v>
      </c>
      <c r="E50" s="4" t="s">
        <v>173</v>
      </c>
      <c r="F50" s="4" t="s">
        <v>174</v>
      </c>
      <c r="G50" s="4"/>
      <c r="H50" s="4" t="s">
        <v>175</v>
      </c>
      <c r="I50" s="5">
        <v>37.333709740000003</v>
      </c>
      <c r="J50" s="5">
        <v>-121.8836451</v>
      </c>
      <c r="K50" s="48" t="s">
        <v>176</v>
      </c>
      <c r="L50" s="10"/>
      <c r="M50" s="3" t="s">
        <v>254</v>
      </c>
      <c r="N50" s="3" t="s">
        <v>15</v>
      </c>
      <c r="O50" s="4" t="s">
        <v>16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U50" s="32">
        <f t="shared" si="18"/>
        <v>1381.0195633493934</v>
      </c>
      <c r="CV50" s="32">
        <f t="shared" si="19"/>
        <v>7337.5573493660595</v>
      </c>
      <c r="CW50" s="32">
        <f>SUM(InputTable[[#This Row],[measurement.E.1]],InputTable[[#This Row],[measurement.G.1]],InputTable[[#This Row],[measurement.S.1]],InputTable[[#This Row],[measurement.C.1]])</f>
        <v>33963.813981680461</v>
      </c>
      <c r="CX50" s="32">
        <f>SUM(InputTable[[#This Row],[measurement.E.2]],InputTable[[#This Row],[measurement.G.2]],InputTable[[#This Row],[measurement.S.2]],InputTable[[#This Row],[measurement.C.2]])</f>
        <v>33347.31450195294</v>
      </c>
      <c r="CY50" s="32">
        <f>SUM(InputTable[[#This Row],[measurement.E.3]],InputTable[[#This Row],[measurement.G.3]],InputTable[[#This Row],[measurement.S.3]],InputTable[[#This Row],[measurement.C.3]])</f>
        <v>36445.392172638341</v>
      </c>
      <c r="CZ50" s="32">
        <f>SUM(InputTable[[#This Row],[measurement.E.4]],InputTable[[#This Row],[measurement.G.4]],InputTable[[#This Row],[measurement.S.4]],InputTable[[#This Row],[measurement.C.4]])</f>
        <v>36888.328455528244</v>
      </c>
      <c r="DA50" s="32">
        <f>SUM(InputTable[[#This Row],[measurement.E.5]],InputTable[[#This Row],[measurement.G.5]],InputTable[[#This Row],[measurement.S.5]],InputTable[[#This Row],[measurement.C.5]])</f>
        <v>36658.968981075479</v>
      </c>
      <c r="DB50" s="32">
        <f>SUM(InputTable[[#This Row],[measurement.E.6]],InputTable[[#This Row],[measurement.G.6]],InputTable[[#This Row],[measurement.S.6]],InputTable[[#This Row],[measurement.C.6]])</f>
        <v>33359.744816022263</v>
      </c>
      <c r="DC50" s="32">
        <f>SUM(InputTable[[#This Row],[measurement.E.7]],InputTable[[#This Row],[measurement.G.7]],InputTable[[#This Row],[measurement.S.7]],InputTable[[#This Row],[measurement.C.7]])</f>
        <v>39412.606832558551</v>
      </c>
      <c r="DD50" s="32">
        <f>SUM(InputTable[[#This Row],[measurement.E.8]],InputTable[[#This Row],[measurement.G.8]],InputTable[[#This Row],[measurement.S.8]],InputTable[[#This Row],[measurement.C.8]])</f>
        <v>50710.837284933034</v>
      </c>
      <c r="DE50" s="32">
        <f>SUM(InputTable[[#This Row],[measurement.E.9]],InputTable[[#This Row],[measurement.G.9]],InputTable[[#This Row],[measurement.S.9]],InputTable[[#This Row],[measurement.C.9]])</f>
        <v>42739.34539242457</v>
      </c>
      <c r="DF50" s="32">
        <f>SUM(InputTable[[#This Row],[measurement.E.10]],InputTable[[#This Row],[measurement.G.10]],InputTable[[#This Row],[measurement.S.10]],InputTable[[#This Row],[measurement.C.10]])</f>
        <v>45518.039937607798</v>
      </c>
      <c r="DG50" s="32">
        <f>SUM(InputTable[[#This Row],[measurement.E.11]],InputTable[[#This Row],[measurement.G.11]],InputTable[[#This Row],[measurement.S.11]],InputTable[[#This Row],[measurement.C.11]])</f>
        <v>38099.984420726716</v>
      </c>
      <c r="DH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2" s="32" customFormat="1" ht="30" customHeight="1" x14ac:dyDescent="0.3">
      <c r="A51" s="2" t="s">
        <v>255</v>
      </c>
      <c r="B51" s="3">
        <v>19857</v>
      </c>
      <c r="C51" s="3" t="s">
        <v>171</v>
      </c>
      <c r="D51" s="3" t="s">
        <v>256</v>
      </c>
      <c r="E51" s="4" t="s">
        <v>173</v>
      </c>
      <c r="F51" s="4" t="s">
        <v>174</v>
      </c>
      <c r="G51" s="4"/>
      <c r="H51" s="4" t="s">
        <v>175</v>
      </c>
      <c r="I51" s="5">
        <v>37.341439639999997</v>
      </c>
      <c r="J51" s="5">
        <v>-121.88978</v>
      </c>
      <c r="K51" s="48" t="s">
        <v>176</v>
      </c>
      <c r="L51" s="10"/>
      <c r="M51" s="3"/>
      <c r="N51" s="3" t="s">
        <v>182</v>
      </c>
      <c r="O51" s="4" t="s">
        <v>13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U51" s="32">
        <f t="shared" si="18"/>
        <v>0</v>
      </c>
      <c r="CV51" s="32">
        <f t="shared" si="19"/>
        <v>0</v>
      </c>
      <c r="CW51" s="32">
        <f>SUM(InputTable[[#This Row],[measurement.E.1]],InputTable[[#This Row],[measurement.G.1]],InputTable[[#This Row],[measurement.S.1]],InputTable[[#This Row],[measurement.C.1]])</f>
        <v>14771.425273191731</v>
      </c>
      <c r="CX51" s="32">
        <f>SUM(InputTable[[#This Row],[measurement.E.2]],InputTable[[#This Row],[measurement.G.2]],InputTable[[#This Row],[measurement.S.2]],InputTable[[#This Row],[measurement.C.2]])</f>
        <v>14274.29488023874</v>
      </c>
      <c r="CY51" s="32">
        <f>SUM(InputTable[[#This Row],[measurement.E.3]],InputTable[[#This Row],[measurement.G.3]],InputTable[[#This Row],[measurement.S.3]],InputTable[[#This Row],[measurement.C.3]])</f>
        <v>14843.139981639448</v>
      </c>
      <c r="CZ51" s="32">
        <f>SUM(InputTable[[#This Row],[measurement.E.4]],InputTable[[#This Row],[measurement.G.4]],InputTable[[#This Row],[measurement.S.4]],InputTable[[#This Row],[measurement.C.4]])</f>
        <v>14069.997604760023</v>
      </c>
      <c r="DA51" s="32">
        <f>SUM(InputTable[[#This Row],[measurement.E.5]],InputTable[[#This Row],[measurement.G.5]],InputTable[[#This Row],[measurement.S.5]],InputTable[[#This Row],[measurement.C.5]])</f>
        <v>13732.9489247887</v>
      </c>
      <c r="DB51" s="32">
        <f>SUM(InputTable[[#This Row],[measurement.E.6]],InputTable[[#This Row],[measurement.G.6]],InputTable[[#This Row],[measurement.S.6]],InputTable[[#This Row],[measurement.C.6]])</f>
        <v>14632.50267865446</v>
      </c>
      <c r="DC51" s="32">
        <f>SUM(InputTable[[#This Row],[measurement.E.7]],InputTable[[#This Row],[measurement.G.7]],InputTable[[#This Row],[measurement.S.7]],InputTable[[#This Row],[measurement.C.7]])</f>
        <v>15202.035042075679</v>
      </c>
      <c r="DD51" s="32">
        <f>SUM(InputTable[[#This Row],[measurement.E.8]],InputTable[[#This Row],[measurement.G.8]],InputTable[[#This Row],[measurement.S.8]],InputTable[[#This Row],[measurement.C.8]])</f>
        <v>21755.617711302559</v>
      </c>
      <c r="DE51" s="32">
        <f>SUM(InputTable[[#This Row],[measurement.E.9]],InputTable[[#This Row],[measurement.G.9]],InputTable[[#This Row],[measurement.S.9]],InputTable[[#This Row],[measurement.C.9]])</f>
        <v>21082.471552726729</v>
      </c>
      <c r="DF51" s="32">
        <f>SUM(InputTable[[#This Row],[measurement.E.10]],InputTable[[#This Row],[measurement.G.10]],InputTable[[#This Row],[measurement.S.10]],InputTable[[#This Row],[measurement.C.10]])</f>
        <v>20199.357404739985</v>
      </c>
      <c r="DG51" s="32">
        <f>SUM(InputTable[[#This Row],[measurement.E.11]],InputTable[[#This Row],[measurement.G.11]],InputTable[[#This Row],[measurement.S.11]],InputTable[[#This Row],[measurement.C.11]])</f>
        <v>17590.281604365868</v>
      </c>
      <c r="DH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2" s="32" customFormat="1" ht="30" customHeight="1" x14ac:dyDescent="0.3">
      <c r="A52" s="2" t="s">
        <v>257</v>
      </c>
      <c r="B52" s="3">
        <v>4320</v>
      </c>
      <c r="C52" s="3" t="s">
        <v>181</v>
      </c>
      <c r="D52" s="3" t="s">
        <v>212</v>
      </c>
      <c r="E52" s="4" t="s">
        <v>173</v>
      </c>
      <c r="F52" s="4" t="s">
        <v>174</v>
      </c>
      <c r="G52" s="4"/>
      <c r="H52" s="4" t="s">
        <v>175</v>
      </c>
      <c r="I52" s="5">
        <v>37.319578440000001</v>
      </c>
      <c r="J52" s="5">
        <v>-121.86717470000001</v>
      </c>
      <c r="K52" s="48" t="s">
        <v>176</v>
      </c>
      <c r="L52" s="10"/>
      <c r="M52" s="3"/>
      <c r="N52" s="3" t="s">
        <v>231</v>
      </c>
      <c r="O52" s="4" t="s">
        <v>13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U52" s="32">
        <f t="shared" si="18"/>
        <v>0</v>
      </c>
      <c r="CV52" s="32">
        <f t="shared" si="19"/>
        <v>0</v>
      </c>
      <c r="CW52" s="32">
        <f>SUM(InputTable[[#This Row],[measurement.E.1]],InputTable[[#This Row],[measurement.G.1]],InputTable[[#This Row],[measurement.S.1]],InputTable[[#This Row],[measurement.C.1]])</f>
        <v>2159.6551766007719</v>
      </c>
      <c r="CX52" s="32">
        <f>SUM(InputTable[[#This Row],[measurement.E.2]],InputTable[[#This Row],[measurement.G.2]],InputTable[[#This Row],[measurement.S.2]],InputTable[[#This Row],[measurement.C.2]])</f>
        <v>2135.0346716935469</v>
      </c>
      <c r="CY52" s="32">
        <f>SUM(InputTable[[#This Row],[measurement.E.3]],InputTable[[#This Row],[measurement.G.3]],InputTable[[#This Row],[measurement.S.3]],InputTable[[#This Row],[measurement.C.3]])</f>
        <v>2743.8467076797269</v>
      </c>
      <c r="CZ52" s="32">
        <f>SUM(InputTable[[#This Row],[measurement.E.4]],InputTable[[#This Row],[measurement.G.4]],InputTable[[#This Row],[measurement.S.4]],InputTable[[#This Row],[measurement.C.4]])</f>
        <v>2776.9693739053641</v>
      </c>
      <c r="DA52" s="32">
        <f>SUM(InputTable[[#This Row],[measurement.E.5]],InputTable[[#This Row],[measurement.G.5]],InputTable[[#This Row],[measurement.S.5]],InputTable[[#This Row],[measurement.C.5]])</f>
        <v>2740.3168503533479</v>
      </c>
      <c r="DB52" s="32">
        <f>SUM(InputTable[[#This Row],[measurement.E.6]],InputTable[[#This Row],[measurement.G.6]],InputTable[[#This Row],[measurement.S.6]],InputTable[[#This Row],[measurement.C.6]])</f>
        <v>2492.2637377283072</v>
      </c>
      <c r="DC52" s="32">
        <f>SUM(InputTable[[#This Row],[measurement.E.7]],InputTable[[#This Row],[measurement.G.7]],InputTable[[#This Row],[measurement.S.7]],InputTable[[#This Row],[measurement.C.7]])</f>
        <v>3050.133334103889</v>
      </c>
      <c r="DD52" s="32">
        <f>SUM(InputTable[[#This Row],[measurement.E.8]],InputTable[[#This Row],[measurement.G.8]],InputTable[[#This Row],[measurement.S.8]],InputTable[[#This Row],[measurement.C.8]])</f>
        <v>3369.75638372103</v>
      </c>
      <c r="DE52" s="32">
        <f>SUM(InputTable[[#This Row],[measurement.E.9]],InputTable[[#This Row],[measurement.G.9]],InputTable[[#This Row],[measurement.S.9]],InputTable[[#This Row],[measurement.C.9]])</f>
        <v>2740.4992475781919</v>
      </c>
      <c r="DF52" s="32">
        <f>SUM(InputTable[[#This Row],[measurement.E.10]],InputTable[[#This Row],[measurement.G.10]],InputTable[[#This Row],[measurement.S.10]],InputTable[[#This Row],[measurement.C.10]])</f>
        <v>2315.9501928366408</v>
      </c>
      <c r="DG52" s="32">
        <f>SUM(InputTable[[#This Row],[measurement.E.11]],InputTable[[#This Row],[measurement.G.11]],InputTable[[#This Row],[measurement.S.11]],InputTable[[#This Row],[measurement.C.11]])</f>
        <v>2061.907544368476</v>
      </c>
      <c r="DH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2" s="32" customFormat="1" ht="30" customHeight="1" x14ac:dyDescent="0.3">
      <c r="A53" s="2" t="s">
        <v>258</v>
      </c>
      <c r="B53" s="3">
        <v>16496</v>
      </c>
      <c r="C53" s="3" t="s">
        <v>171</v>
      </c>
      <c r="D53" s="3" t="s">
        <v>172</v>
      </c>
      <c r="E53" s="4" t="s">
        <v>173</v>
      </c>
      <c r="F53" s="4" t="s">
        <v>174</v>
      </c>
      <c r="G53" s="4"/>
      <c r="H53" s="4" t="s">
        <v>175</v>
      </c>
      <c r="I53" s="5">
        <v>37.334635349999999</v>
      </c>
      <c r="J53" s="5">
        <v>-121.8826093</v>
      </c>
      <c r="K53" s="48" t="s">
        <v>176</v>
      </c>
      <c r="L53" s="10"/>
      <c r="M53" s="3"/>
      <c r="N53" s="3" t="s">
        <v>15</v>
      </c>
      <c r="O53" s="4" t="s">
        <v>16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U53" s="32">
        <f t="shared" si="18"/>
        <v>1523.4245628409412</v>
      </c>
      <c r="CV53" s="32">
        <f t="shared" si="19"/>
        <v>3043.7752727421125</v>
      </c>
      <c r="CW53" s="32">
        <f>SUM(InputTable[[#This Row],[measurement.E.1]],InputTable[[#This Row],[measurement.G.1]],InputTable[[#This Row],[measurement.S.1]],InputTable[[#This Row],[measurement.C.1]])</f>
        <v>12588.390976761044</v>
      </c>
      <c r="CX53" s="32">
        <f>SUM(InputTable[[#This Row],[measurement.E.2]],InputTable[[#This Row],[measurement.G.2]],InputTable[[#This Row],[measurement.S.2]],InputTable[[#This Row],[measurement.C.2]])</f>
        <v>11882.009784883669</v>
      </c>
      <c r="CY53" s="32">
        <f>SUM(InputTable[[#This Row],[measurement.E.3]],InputTable[[#This Row],[measurement.G.3]],InputTable[[#This Row],[measurement.S.3]],InputTable[[#This Row],[measurement.C.3]])</f>
        <v>12717.276059902486</v>
      </c>
      <c r="CZ53" s="32">
        <f>SUM(InputTable[[#This Row],[measurement.E.4]],InputTable[[#This Row],[measurement.G.4]],InputTable[[#This Row],[measurement.S.4]],InputTable[[#This Row],[measurement.C.4]])</f>
        <v>12676.454014396108</v>
      </c>
      <c r="DA53" s="32">
        <f>SUM(InputTable[[#This Row],[measurement.E.5]],InputTable[[#This Row],[measurement.G.5]],InputTable[[#This Row],[measurement.S.5]],InputTable[[#This Row],[measurement.C.5]])</f>
        <v>12242.569981261466</v>
      </c>
      <c r="DB53" s="32">
        <f>SUM(InputTable[[#This Row],[measurement.E.6]],InputTable[[#This Row],[measurement.G.6]],InputTable[[#This Row],[measurement.S.6]],InputTable[[#This Row],[measurement.C.6]])</f>
        <v>11680.2263334532</v>
      </c>
      <c r="DC53" s="32">
        <f>SUM(InputTable[[#This Row],[measurement.E.7]],InputTable[[#This Row],[measurement.G.7]],InputTable[[#This Row],[measurement.S.7]],InputTable[[#This Row],[measurement.C.7]])</f>
        <v>12189.835661502711</v>
      </c>
      <c r="DD53" s="32">
        <f>SUM(InputTable[[#This Row],[measurement.E.8]],InputTable[[#This Row],[measurement.G.8]],InputTable[[#This Row],[measurement.S.8]],InputTable[[#This Row],[measurement.C.8]])</f>
        <v>12903.60154605432</v>
      </c>
      <c r="DE53" s="32">
        <f>SUM(InputTable[[#This Row],[measurement.E.9]],InputTable[[#This Row],[measurement.G.9]],InputTable[[#This Row],[measurement.S.9]],InputTable[[#This Row],[measurement.C.9]])</f>
        <v>12116.369080696404</v>
      </c>
      <c r="DF53" s="32">
        <f>SUM(InputTable[[#This Row],[measurement.E.10]],InputTable[[#This Row],[measurement.G.10]],InputTable[[#This Row],[measurement.S.10]],InputTable[[#This Row],[measurement.C.10]])</f>
        <v>12100.62781754374</v>
      </c>
      <c r="DG53" s="32">
        <f>SUM(InputTable[[#This Row],[measurement.E.11]],InputTable[[#This Row],[measurement.G.11]],InputTable[[#This Row],[measurement.S.11]],InputTable[[#This Row],[measurement.C.11]])</f>
        <v>11655.199102927489</v>
      </c>
      <c r="DH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2" s="32" customFormat="1" ht="30" customHeight="1" x14ac:dyDescent="0.3">
      <c r="A54" s="2" t="s">
        <v>285</v>
      </c>
      <c r="B54" s="3">
        <v>1518</v>
      </c>
      <c r="C54" s="3" t="s">
        <v>171</v>
      </c>
      <c r="D54" s="3" t="s">
        <v>212</v>
      </c>
      <c r="E54" s="4" t="s">
        <v>173</v>
      </c>
      <c r="F54" s="4" t="s">
        <v>174</v>
      </c>
      <c r="G54" s="4"/>
      <c r="H54" s="4" t="s">
        <v>175</v>
      </c>
      <c r="I54" s="5">
        <v>37.337399089999998</v>
      </c>
      <c r="J54" s="5">
        <v>-121.8794721</v>
      </c>
      <c r="K54" s="48" t="s">
        <v>176</v>
      </c>
      <c r="L54" s="10"/>
      <c r="M54" s="3"/>
      <c r="N54" s="3" t="s">
        <v>231</v>
      </c>
      <c r="O54" s="4" t="s">
        <v>13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U54" s="32">
        <f t="shared" si="18"/>
        <v>0</v>
      </c>
      <c r="CV54" s="32">
        <f t="shared" si="19"/>
        <v>0</v>
      </c>
      <c r="CW54" s="32">
        <f>SUM(InputTable[[#This Row],[measurement.E.1]],InputTable[[#This Row],[measurement.G.1]],InputTable[[#This Row],[measurement.S.1]],InputTable[[#This Row],[measurement.C.1]])</f>
        <v>1035.34832740561</v>
      </c>
      <c r="CX54" s="32">
        <f>SUM(InputTable[[#This Row],[measurement.E.2]],InputTable[[#This Row],[measurement.G.2]],InputTable[[#This Row],[measurement.S.2]],InputTable[[#This Row],[measurement.C.2]])</f>
        <v>996.64722985225694</v>
      </c>
      <c r="CY54" s="32">
        <f>SUM(InputTable[[#This Row],[measurement.E.3]],InputTable[[#This Row],[measurement.G.3]],InputTable[[#This Row],[measurement.S.3]],InputTable[[#This Row],[measurement.C.3]])</f>
        <v>1037.3821115251719</v>
      </c>
      <c r="CZ54" s="32">
        <f>SUM(InputTable[[#This Row],[measurement.E.4]],InputTable[[#This Row],[measurement.G.4]],InputTable[[#This Row],[measurement.S.4]],InputTable[[#This Row],[measurement.C.4]])</f>
        <v>997.28653331089163</v>
      </c>
      <c r="DA54" s="32">
        <f>SUM(InputTable[[#This Row],[measurement.E.5]],InputTable[[#This Row],[measurement.G.5]],InputTable[[#This Row],[measurement.S.5]],InputTable[[#This Row],[measurement.C.5]])</f>
        <v>1000.65695820512</v>
      </c>
      <c r="DB54" s="32">
        <f>SUM(InputTable[[#This Row],[measurement.E.6]],InputTable[[#This Row],[measurement.G.6]],InputTable[[#This Row],[measurement.S.6]],InputTable[[#This Row],[measurement.C.6]])</f>
        <v>1082.172514827643</v>
      </c>
      <c r="DC54" s="32">
        <f>SUM(InputTable[[#This Row],[measurement.E.7]],InputTable[[#This Row],[measurement.G.7]],InputTable[[#This Row],[measurement.S.7]],InputTable[[#This Row],[measurement.C.7]])</f>
        <v>1123.027567072822</v>
      </c>
      <c r="DD54" s="32">
        <f>SUM(InputTable[[#This Row],[measurement.E.8]],InputTable[[#This Row],[measurement.G.8]],InputTable[[#This Row],[measurement.S.8]],InputTable[[#This Row],[measurement.C.8]])</f>
        <v>1624.4922881376301</v>
      </c>
      <c r="DE54" s="32">
        <f>SUM(InputTable[[#This Row],[measurement.E.9]],InputTable[[#This Row],[measurement.G.9]],InputTable[[#This Row],[measurement.S.9]],InputTable[[#This Row],[measurement.C.9]])</f>
        <v>1571.732758129604</v>
      </c>
      <c r="DF54" s="32">
        <f>SUM(InputTable[[#This Row],[measurement.E.10]],InputTable[[#This Row],[measurement.G.10]],InputTable[[#This Row],[measurement.S.10]],InputTable[[#This Row],[measurement.C.10]])</f>
        <v>1482.554493043104</v>
      </c>
      <c r="DG54" s="32">
        <f>SUM(InputTable[[#This Row],[measurement.E.11]],InputTable[[#This Row],[measurement.G.11]],InputTable[[#This Row],[measurement.S.11]],InputTable[[#This Row],[measurement.C.11]])</f>
        <v>1265.129602850722</v>
      </c>
      <c r="DH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2" s="32" customFormat="1" ht="30" customHeight="1" x14ac:dyDescent="0.3">
      <c r="A55" s="2" t="s">
        <v>286</v>
      </c>
      <c r="B55" s="3">
        <v>1525</v>
      </c>
      <c r="C55" s="3" t="s">
        <v>171</v>
      </c>
      <c r="D55" s="3" t="s">
        <v>212</v>
      </c>
      <c r="E55" s="4" t="s">
        <v>173</v>
      </c>
      <c r="F55" s="4" t="s">
        <v>174</v>
      </c>
      <c r="G55" s="4"/>
      <c r="H55" s="4" t="s">
        <v>175</v>
      </c>
      <c r="I55" s="5">
        <v>37.337460380000003</v>
      </c>
      <c r="J55" s="5">
        <v>-121.879389</v>
      </c>
      <c r="K55" s="48" t="s">
        <v>176</v>
      </c>
      <c r="L55" s="10"/>
      <c r="M55" s="3"/>
      <c r="N55" s="3" t="s">
        <v>231</v>
      </c>
      <c r="O55" s="4" t="s">
        <v>13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U55" s="32">
        <f t="shared" si="18"/>
        <v>0</v>
      </c>
      <c r="CV55" s="32">
        <f t="shared" si="19"/>
        <v>0</v>
      </c>
      <c r="CW55" s="32">
        <f>SUM(InputTable[[#This Row],[measurement.E.1]],InputTable[[#This Row],[measurement.G.1]],InputTable[[#This Row],[measurement.S.1]],InputTable[[#This Row],[measurement.C.1]])</f>
        <v>1040.1226609311959</v>
      </c>
      <c r="CX55" s="32">
        <f>SUM(InputTable[[#This Row],[measurement.E.2]],InputTable[[#This Row],[measurement.G.2]],InputTable[[#This Row],[measurement.S.2]],InputTable[[#This Row],[measurement.C.2]])</f>
        <v>1001.243099818638</v>
      </c>
      <c r="CY55" s="32">
        <f>SUM(InputTable[[#This Row],[measurement.E.3]],InputTable[[#This Row],[measurement.G.3]],InputTable[[#This Row],[measurement.S.3]],InputTable[[#This Row],[measurement.C.3]])</f>
        <v>1042.165823501902</v>
      </c>
      <c r="CZ55" s="32">
        <f>SUM(InputTable[[#This Row],[measurement.E.4]],InputTable[[#This Row],[measurement.G.4]],InputTable[[#This Row],[measurement.S.4]],InputTable[[#This Row],[measurement.C.4]])</f>
        <v>1001.885351316937</v>
      </c>
      <c r="DA55" s="32">
        <f>SUM(InputTable[[#This Row],[measurement.E.5]],InputTable[[#This Row],[measurement.G.5]],InputTable[[#This Row],[measurement.S.5]],InputTable[[#This Row],[measurement.C.5]])</f>
        <v>1005.2713183549459</v>
      </c>
      <c r="DB55" s="32">
        <f>SUM(InputTable[[#This Row],[measurement.E.6]],InputTable[[#This Row],[measurement.G.6]],InputTable[[#This Row],[measurement.S.6]],InputTable[[#This Row],[measurement.C.6]])</f>
        <v>1087.16277016611</v>
      </c>
      <c r="DC55" s="32">
        <f>SUM(InputTable[[#This Row],[measurement.E.7]],InputTable[[#This Row],[measurement.G.7]],InputTable[[#This Row],[measurement.S.7]],InputTable[[#This Row],[measurement.C.7]])</f>
        <v>1128.2062185678869</v>
      </c>
      <c r="DD55" s="32">
        <f>SUM(InputTable[[#This Row],[measurement.E.8]],InputTable[[#This Row],[measurement.G.8]],InputTable[[#This Row],[measurement.S.8]],InputTable[[#This Row],[measurement.C.8]])</f>
        <v>1631.9833592950499</v>
      </c>
      <c r="DE55" s="32">
        <f>SUM(InputTable[[#This Row],[measurement.E.9]],InputTable[[#This Row],[measurement.G.9]],InputTable[[#This Row],[measurement.S.9]],InputTable[[#This Row],[measurement.C.9]])</f>
        <v>1578.9805376466711</v>
      </c>
      <c r="DF55" s="32">
        <f>SUM(InputTable[[#This Row],[measurement.E.10]],InputTable[[#This Row],[measurement.G.10]],InputTable[[#This Row],[measurement.S.10]],InputTable[[#This Row],[measurement.C.10]])</f>
        <v>1489.3910420887571</v>
      </c>
      <c r="DG55" s="32">
        <f>SUM(InputTable[[#This Row],[measurement.E.11]],InputTable[[#This Row],[measurement.G.11]],InputTable[[#This Row],[measurement.S.11]],InputTable[[#This Row],[measurement.C.11]])</f>
        <v>1270.9635338256589</v>
      </c>
      <c r="DH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2" s="32" customFormat="1" ht="30" customHeight="1" x14ac:dyDescent="0.3">
      <c r="A56" s="2" t="s">
        <v>259</v>
      </c>
      <c r="B56" s="3">
        <v>1440</v>
      </c>
      <c r="C56" s="3" t="s">
        <v>171</v>
      </c>
      <c r="D56" s="3" t="s">
        <v>212</v>
      </c>
      <c r="E56" s="4" t="s">
        <v>173</v>
      </c>
      <c r="F56" s="4" t="s">
        <v>174</v>
      </c>
      <c r="G56" s="4"/>
      <c r="H56" s="4" t="s">
        <v>175</v>
      </c>
      <c r="I56" s="5">
        <v>37.320737350000002</v>
      </c>
      <c r="J56" s="5">
        <v>-121.8683399</v>
      </c>
      <c r="K56" s="48" t="s">
        <v>176</v>
      </c>
      <c r="L56" s="10"/>
      <c r="M56" s="3"/>
      <c r="N56" s="3" t="s">
        <v>231</v>
      </c>
      <c r="O56" s="4" t="s">
        <v>13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U56" s="32">
        <f t="shared" si="18"/>
        <v>0</v>
      </c>
      <c r="CV56" s="32">
        <f t="shared" si="19"/>
        <v>0</v>
      </c>
      <c r="CW56" s="32">
        <f>SUM(InputTable[[#This Row],[measurement.E.1]],InputTable[[#This Row],[measurement.G.1]],InputTable[[#This Row],[measurement.S.1]],InputTable[[#This Row],[measurement.C.1]])</f>
        <v>982.14861097765413</v>
      </c>
      <c r="CX56" s="32">
        <f>SUM(InputTable[[#This Row],[measurement.E.2]],InputTable[[#This Row],[measurement.G.2]],InputTable[[#This Row],[measurement.S.2]],InputTable[[#This Row],[measurement.C.2]])</f>
        <v>945.43610736972994</v>
      </c>
      <c r="CY56" s="32">
        <f>SUM(InputTable[[#This Row],[measurement.E.3]],InputTable[[#This Row],[measurement.G.3]],InputTable[[#This Row],[measurement.S.3]],InputTable[[#This Row],[measurement.C.3]])</f>
        <v>984.07789235589428</v>
      </c>
      <c r="CZ56" s="32">
        <f>SUM(InputTable[[#This Row],[measurement.E.4]],InputTable[[#This Row],[measurement.G.4]],InputTable[[#This Row],[measurement.S.4]],InputTable[[#This Row],[measurement.C.4]])</f>
        <v>946.04256124353356</v>
      </c>
      <c r="DA56" s="32">
        <f>SUM(InputTable[[#This Row],[measurement.E.5]],InputTable[[#This Row],[measurement.G.5]],InputTable[[#This Row],[measurement.S.5]],InputTable[[#This Row],[measurement.C.5]])</f>
        <v>949.23980224991624</v>
      </c>
      <c r="DB56" s="32">
        <f>SUM(InputTable[[#This Row],[measurement.E.6]],InputTable[[#This Row],[measurement.G.6]],InputTable[[#This Row],[measurement.S.6]],InputTable[[#This Row],[measurement.C.6]])</f>
        <v>1026.56681248472</v>
      </c>
      <c r="DC56" s="32">
        <f>SUM(InputTable[[#This Row],[measurement.E.7]],InputTable[[#This Row],[measurement.G.7]],InputTable[[#This Row],[measurement.S.7]],InputTable[[#This Row],[measurement.C.7]])</f>
        <v>1065.3225932706609</v>
      </c>
      <c r="DD56" s="32">
        <f>SUM(InputTable[[#This Row],[measurement.E.8]],InputTable[[#This Row],[measurement.G.8]],InputTable[[#This Row],[measurement.S.8]],InputTable[[#This Row],[measurement.C.8]])</f>
        <v>1541.020352383523</v>
      </c>
      <c r="DE56" s="32">
        <f>SUM(InputTable[[#This Row],[measurement.E.9]],InputTable[[#This Row],[measurement.G.9]],InputTable[[#This Row],[measurement.S.9]],InputTable[[#This Row],[measurement.C.9]])</f>
        <v>1490.9717863680039</v>
      </c>
      <c r="DF56" s="32">
        <f>SUM(InputTable[[#This Row],[measurement.E.10]],InputTable[[#This Row],[measurement.G.10]],InputTable[[#This Row],[measurement.S.10]],InputTable[[#This Row],[measurement.C.10]])</f>
        <v>1406.3758036772531</v>
      </c>
      <c r="DG56" s="32">
        <f>SUM(InputTable[[#This Row],[measurement.E.11]],InputTable[[#This Row],[measurement.G.11]],InputTable[[#This Row],[measurement.S.11]],InputTable[[#This Row],[measurement.C.11]])</f>
        <v>1200.122943415704</v>
      </c>
      <c r="DH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2" s="32" customFormat="1" ht="30" customHeight="1" x14ac:dyDescent="0.3">
      <c r="A57" s="2" t="s">
        <v>260</v>
      </c>
      <c r="B57" s="3">
        <v>8545</v>
      </c>
      <c r="C57" s="3" t="s">
        <v>215</v>
      </c>
      <c r="D57" s="3" t="s">
        <v>172</v>
      </c>
      <c r="E57" s="4" t="s">
        <v>173</v>
      </c>
      <c r="F57" s="4" t="s">
        <v>174</v>
      </c>
      <c r="G57" s="4"/>
      <c r="H57" s="4" t="s">
        <v>175</v>
      </c>
      <c r="I57" s="5">
        <v>37.335302730000002</v>
      </c>
      <c r="J57" s="5">
        <v>-121.8831399</v>
      </c>
      <c r="K57" s="48" t="s">
        <v>176</v>
      </c>
      <c r="L57" s="10"/>
      <c r="M57" s="3"/>
      <c r="N57" s="3" t="s">
        <v>15</v>
      </c>
      <c r="O57" s="4" t="s">
        <v>13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U57" s="32">
        <f t="shared" si="18"/>
        <v>65.519720883960943</v>
      </c>
      <c r="CV57" s="32">
        <f t="shared" si="19"/>
        <v>307.90108554463637</v>
      </c>
      <c r="CW57" s="32">
        <f>SUM(InputTable[[#This Row],[measurement.E.1]],InputTable[[#This Row],[measurement.G.1]],InputTable[[#This Row],[measurement.S.1]],InputTable[[#This Row],[measurement.C.1]])</f>
        <v>11872.143619478647</v>
      </c>
      <c r="CX57" s="32">
        <f>SUM(InputTable[[#This Row],[measurement.E.2]],InputTable[[#This Row],[measurement.G.2]],InputTable[[#This Row],[measurement.S.2]],InputTable[[#This Row],[measurement.C.2]])</f>
        <v>10983.313648755384</v>
      </c>
      <c r="CY57" s="32">
        <f>SUM(InputTable[[#This Row],[measurement.E.3]],InputTable[[#This Row],[measurement.G.3]],InputTable[[#This Row],[measurement.S.3]],InputTable[[#This Row],[measurement.C.3]])</f>
        <v>13130.189775884823</v>
      </c>
      <c r="CZ57" s="32">
        <f>SUM(InputTable[[#This Row],[measurement.E.4]],InputTable[[#This Row],[measurement.G.4]],InputTable[[#This Row],[measurement.S.4]],InputTable[[#This Row],[measurement.C.4]])</f>
        <v>14380.09314489819</v>
      </c>
      <c r="DA57" s="32">
        <f>SUM(InputTable[[#This Row],[measurement.E.5]],InputTable[[#This Row],[measurement.G.5]],InputTable[[#This Row],[measurement.S.5]],InputTable[[#This Row],[measurement.C.5]])</f>
        <v>16010.083250687258</v>
      </c>
      <c r="DB57" s="32">
        <f>SUM(InputTable[[#This Row],[measurement.E.6]],InputTable[[#This Row],[measurement.G.6]],InputTable[[#This Row],[measurement.S.6]],InputTable[[#This Row],[measurement.C.6]])</f>
        <v>14173.551707815277</v>
      </c>
      <c r="DC57" s="32">
        <f>SUM(InputTable[[#This Row],[measurement.E.7]],InputTable[[#This Row],[measurement.G.7]],InputTable[[#This Row],[measurement.S.7]],InputTable[[#This Row],[measurement.C.7]])</f>
        <v>15624.996409433863</v>
      </c>
      <c r="DD57" s="32">
        <f>SUM(InputTable[[#This Row],[measurement.E.8]],InputTable[[#This Row],[measurement.G.8]],InputTable[[#This Row],[measurement.S.8]],InputTable[[#This Row],[measurement.C.8]])</f>
        <v>16018.926417658189</v>
      </c>
      <c r="DE57" s="32">
        <f>SUM(InputTable[[#This Row],[measurement.E.9]],InputTable[[#This Row],[measurement.G.9]],InputTable[[#This Row],[measurement.S.9]],InputTable[[#This Row],[measurement.C.9]])</f>
        <v>14802.671142210338</v>
      </c>
      <c r="DF57" s="32">
        <f>SUM(InputTable[[#This Row],[measurement.E.10]],InputTable[[#This Row],[measurement.G.10]],InputTable[[#This Row],[measurement.S.10]],InputTable[[#This Row],[measurement.C.10]])</f>
        <v>15732.096849519807</v>
      </c>
      <c r="DG57" s="32">
        <f>SUM(InputTable[[#This Row],[measurement.E.11]],InputTable[[#This Row],[measurement.G.11]],InputTable[[#This Row],[measurement.S.11]],InputTable[[#This Row],[measurement.C.11]])</f>
        <v>14366.361311704792</v>
      </c>
      <c r="DH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2" s="32" customFormat="1" ht="30" customHeight="1" x14ac:dyDescent="0.3">
      <c r="A58" s="2" t="s">
        <v>261</v>
      </c>
      <c r="B58" s="3">
        <v>4350</v>
      </c>
      <c r="C58" s="3" t="s">
        <v>190</v>
      </c>
      <c r="D58" s="3" t="s">
        <v>261</v>
      </c>
      <c r="E58" s="4" t="s">
        <v>173</v>
      </c>
      <c r="F58" s="4" t="s">
        <v>174</v>
      </c>
      <c r="G58" s="4"/>
      <c r="H58" s="4" t="s">
        <v>175</v>
      </c>
      <c r="I58" s="5">
        <v>37.33229515</v>
      </c>
      <c r="J58" s="5">
        <v>-121.9306799</v>
      </c>
      <c r="K58" s="48" t="s">
        <v>191</v>
      </c>
      <c r="L58" s="10"/>
      <c r="M58" s="3"/>
      <c r="N58" s="3" t="s">
        <v>182</v>
      </c>
      <c r="O58" s="4" t="s">
        <v>13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U58" s="32">
        <f t="shared" si="18"/>
        <v>0</v>
      </c>
      <c r="CV58" s="32">
        <f t="shared" si="19"/>
        <v>0</v>
      </c>
      <c r="CW58" s="32">
        <f>SUM(InputTable[[#This Row],[measurement.E.1]],InputTable[[#This Row],[measurement.G.1]],InputTable[[#This Row],[measurement.S.1]],InputTable[[#This Row],[measurement.C.1]])</f>
        <v>1618.1579260439917</v>
      </c>
      <c r="CX58" s="32">
        <f>SUM(InputTable[[#This Row],[measurement.E.2]],InputTable[[#This Row],[measurement.G.2]],InputTable[[#This Row],[measurement.S.2]],InputTable[[#This Row],[measurement.C.2]])</f>
        <v>1656.3043747056872</v>
      </c>
      <c r="CY58" s="32">
        <f>SUM(InputTable[[#This Row],[measurement.E.3]],InputTable[[#This Row],[measurement.G.3]],InputTable[[#This Row],[measurement.S.3]],InputTable[[#This Row],[measurement.C.3]])</f>
        <v>1827.2106806451211</v>
      </c>
      <c r="CZ58" s="32">
        <f>SUM(InputTable[[#This Row],[measurement.E.4]],InputTable[[#This Row],[measurement.G.4]],InputTable[[#This Row],[measurement.S.4]],InputTable[[#This Row],[measurement.C.4]])</f>
        <v>1784.3122745863072</v>
      </c>
      <c r="DA58" s="32">
        <f>SUM(InputTable[[#This Row],[measurement.E.5]],InputTable[[#This Row],[measurement.G.5]],InputTable[[#This Row],[measurement.S.5]],InputTable[[#This Row],[measurement.C.5]])</f>
        <v>1718.9487389801482</v>
      </c>
      <c r="DB58" s="32">
        <f>SUM(InputTable[[#This Row],[measurement.E.6]],InputTable[[#This Row],[measurement.G.6]],InputTable[[#This Row],[measurement.S.6]],InputTable[[#This Row],[measurement.C.6]])</f>
        <v>1566.5702876681423</v>
      </c>
      <c r="DC58" s="32">
        <f>SUM(InputTable[[#This Row],[measurement.E.7]],InputTable[[#This Row],[measurement.G.7]],InputTable[[#This Row],[measurement.S.7]],InputTable[[#This Row],[measurement.C.7]])</f>
        <v>1666.0261005767034</v>
      </c>
      <c r="DD58" s="32">
        <f>SUM(InputTable[[#This Row],[measurement.E.8]],InputTable[[#This Row],[measurement.G.8]],InputTable[[#This Row],[measurement.S.8]],InputTable[[#This Row],[measurement.C.8]])</f>
        <v>1867.4983621456945</v>
      </c>
      <c r="DE58" s="32">
        <f>SUM(InputTable[[#This Row],[measurement.E.9]],InputTable[[#This Row],[measurement.G.9]],InputTable[[#This Row],[measurement.S.9]],InputTable[[#This Row],[measurement.C.9]])</f>
        <v>1902.8480436943944</v>
      </c>
      <c r="DF58" s="32">
        <f>SUM(InputTable[[#This Row],[measurement.E.10]],InputTable[[#This Row],[measurement.G.10]],InputTable[[#This Row],[measurement.S.10]],InputTable[[#This Row],[measurement.C.10]])</f>
        <v>1888.377082095056</v>
      </c>
      <c r="DG58" s="32">
        <f>SUM(InputTable[[#This Row],[measurement.E.11]],InputTable[[#This Row],[measurement.G.11]],InputTable[[#This Row],[measurement.S.11]],InputTable[[#This Row],[measurement.C.11]])</f>
        <v>1696.2757179593348</v>
      </c>
      <c r="DH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2" s="32" customFormat="1" ht="30" customHeight="1" x14ac:dyDescent="0.3">
      <c r="A59" s="2" t="s">
        <v>262</v>
      </c>
      <c r="B59" s="3">
        <v>6540</v>
      </c>
      <c r="C59" s="3" t="s">
        <v>171</v>
      </c>
      <c r="D59" s="3" t="s">
        <v>212</v>
      </c>
      <c r="E59" s="4" t="s">
        <v>173</v>
      </c>
      <c r="F59" s="4" t="s">
        <v>174</v>
      </c>
      <c r="G59" s="4"/>
      <c r="H59" s="4" t="s">
        <v>175</v>
      </c>
      <c r="I59" s="5">
        <v>37.322239209999999</v>
      </c>
      <c r="J59" s="5">
        <v>-121.8676938</v>
      </c>
      <c r="K59" s="48" t="s">
        <v>176</v>
      </c>
      <c r="L59" s="10"/>
      <c r="M59" s="3"/>
      <c r="N59" s="3" t="s">
        <v>231</v>
      </c>
      <c r="O59" s="4" t="s">
        <v>13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U59" s="32">
        <f t="shared" si="18"/>
        <v>0</v>
      </c>
      <c r="CV59" s="32">
        <f t="shared" si="19"/>
        <v>0</v>
      </c>
      <c r="CW59" s="32">
        <f>SUM(InputTable[[#This Row],[measurement.E.1]],InputTable[[#This Row],[measurement.G.1]],InputTable[[#This Row],[measurement.S.1]],InputTable[[#This Row],[measurement.C.1]])</f>
        <v>4460.5916081901787</v>
      </c>
      <c r="CX59" s="32">
        <f>SUM(InputTable[[#This Row],[measurement.E.2]],InputTable[[#This Row],[measurement.G.2]],InputTable[[#This Row],[measurement.S.2]],InputTable[[#This Row],[measurement.C.2]])</f>
        <v>4293.8556543041896</v>
      </c>
      <c r="CY59" s="32">
        <f>SUM(InputTable[[#This Row],[measurement.E.3]],InputTable[[#This Row],[measurement.G.3]],InputTable[[#This Row],[measurement.S.3]],InputTable[[#This Row],[measurement.C.3]])</f>
        <v>4469.3537611163529</v>
      </c>
      <c r="CZ59" s="32">
        <f>SUM(InputTable[[#This Row],[measurement.E.4]],InputTable[[#This Row],[measurement.G.4]],InputTable[[#This Row],[measurement.S.4]],InputTable[[#This Row],[measurement.C.4]])</f>
        <v>4296.6099656477136</v>
      </c>
      <c r="DA59" s="32">
        <f>SUM(InputTable[[#This Row],[measurement.E.5]],InputTable[[#This Row],[measurement.G.5]],InputTable[[#This Row],[measurement.S.5]],InputTable[[#This Row],[measurement.C.5]])</f>
        <v>4311.1307685517031</v>
      </c>
      <c r="DB59" s="32">
        <f>SUM(InputTable[[#This Row],[measurement.E.6]],InputTable[[#This Row],[measurement.G.6]],InputTable[[#This Row],[measurement.S.6]],InputTable[[#This Row],[measurement.C.6]])</f>
        <v>4662.3242733681054</v>
      </c>
      <c r="DC59" s="32">
        <f>SUM(InputTable[[#This Row],[measurement.E.7]],InputTable[[#This Row],[measurement.G.7]],InputTable[[#This Row],[measurement.S.7]],InputTable[[#This Row],[measurement.C.7]])</f>
        <v>4838.3401111042504</v>
      </c>
      <c r="DD59" s="32">
        <f>SUM(InputTable[[#This Row],[measurement.E.8]],InputTable[[#This Row],[measurement.G.8]],InputTable[[#This Row],[measurement.S.8]],InputTable[[#This Row],[measurement.C.8]])</f>
        <v>6998.8007670751649</v>
      </c>
      <c r="DE59" s="32">
        <f>SUM(InputTable[[#This Row],[measurement.E.9]],InputTable[[#This Row],[measurement.G.9]],InputTable[[#This Row],[measurement.S.9]],InputTable[[#This Row],[measurement.C.9]])</f>
        <v>6771.4968630880194</v>
      </c>
      <c r="DF59" s="32">
        <f>SUM(InputTable[[#This Row],[measurement.E.10]],InputTable[[#This Row],[measurement.G.10]],InputTable[[#This Row],[measurement.S.10]],InputTable[[#This Row],[measurement.C.10]])</f>
        <v>6387.2901083675224</v>
      </c>
      <c r="DG59" s="32">
        <f>SUM(InputTable[[#This Row],[measurement.E.11]],InputTable[[#This Row],[measurement.G.11]],InputTable[[#This Row],[measurement.S.11]],InputTable[[#This Row],[measurement.C.11]])</f>
        <v>5450.5583680129912</v>
      </c>
      <c r="DH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2" s="32" customFormat="1" ht="30" customHeight="1" x14ac:dyDescent="0.3">
      <c r="A60" s="2" t="s">
        <v>263</v>
      </c>
      <c r="B60" s="3">
        <v>55234</v>
      </c>
      <c r="C60" s="3" t="s">
        <v>171</v>
      </c>
      <c r="D60" s="3" t="s">
        <v>212</v>
      </c>
      <c r="E60" s="4" t="s">
        <v>173</v>
      </c>
      <c r="F60" s="4" t="s">
        <v>174</v>
      </c>
      <c r="G60" s="4"/>
      <c r="H60" s="4" t="s">
        <v>175</v>
      </c>
      <c r="I60" s="5">
        <v>37.320044510000002</v>
      </c>
      <c r="J60" s="5">
        <v>-121.86765509999999</v>
      </c>
      <c r="K60" s="48" t="s">
        <v>176</v>
      </c>
      <c r="L60" s="10"/>
      <c r="M60" s="3"/>
      <c r="N60" s="3" t="s">
        <v>231</v>
      </c>
      <c r="O60" s="4" t="s">
        <v>13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U60" s="32">
        <f t="shared" si="18"/>
        <v>0</v>
      </c>
      <c r="CV60" s="32">
        <f t="shared" si="19"/>
        <v>0</v>
      </c>
      <c r="CW60" s="32">
        <f>SUM(InputTable[[#This Row],[measurement.E.1]],InputTable[[#This Row],[measurement.G.1]],InputTable[[#This Row],[measurement.S.1]],InputTable[[#This Row],[measurement.C.1]])</f>
        <v>37672.219707458164</v>
      </c>
      <c r="CX60" s="32">
        <f>SUM(InputTable[[#This Row],[measurement.E.2]],InputTable[[#This Row],[measurement.G.2]],InputTable[[#This Row],[measurement.S.2]],InputTable[[#This Row],[measurement.C.2]])</f>
        <v>36264.040246152537</v>
      </c>
      <c r="CY60" s="32">
        <f>SUM(InputTable[[#This Row],[measurement.E.3]],InputTable[[#This Row],[measurement.G.3]],InputTable[[#This Row],[measurement.S.3]],InputTable[[#This Row],[measurement.C.3]])</f>
        <v>37746.221046101018</v>
      </c>
      <c r="CZ60" s="32">
        <f>SUM(InputTable[[#This Row],[measurement.E.4]],InputTable[[#This Row],[measurement.G.4]],InputTable[[#This Row],[measurement.S.4]],InputTable[[#This Row],[measurement.C.4]])</f>
        <v>36287.301963698148</v>
      </c>
      <c r="DA60" s="32">
        <f>SUM(InputTable[[#This Row],[measurement.E.5]],InputTable[[#This Row],[measurement.G.5]],InputTable[[#This Row],[measurement.S.5]],InputTable[[#This Row],[measurement.C.5]])</f>
        <v>36409.938359355467</v>
      </c>
      <c r="DB60" s="32">
        <f>SUM(InputTable[[#This Row],[measurement.E.6]],InputTable[[#This Row],[measurement.G.6]],InputTable[[#This Row],[measurement.S.6]],InputTable[[#This Row],[measurement.C.6]])</f>
        <v>39375.966194986853</v>
      </c>
      <c r="DC60" s="32">
        <f>SUM(InputTable[[#This Row],[measurement.E.7]],InputTable[[#This Row],[measurement.G.7]],InputTable[[#This Row],[measurement.S.7]],InputTable[[#This Row],[measurement.C.7]])</f>
        <v>40862.519525494223</v>
      </c>
      <c r="DD60" s="32">
        <f>SUM(InputTable[[#This Row],[measurement.E.8]],InputTable[[#This Row],[measurement.G.8]],InputTable[[#This Row],[measurement.S.8]],InputTable[[#This Row],[measurement.C.8]])</f>
        <v>59108.832044132978</v>
      </c>
      <c r="DE60" s="32">
        <f>SUM(InputTable[[#This Row],[measurement.E.9]],InputTable[[#This Row],[measurement.G.9]],InputTable[[#This Row],[measurement.S.9]],InputTable[[#This Row],[measurement.C.9]])</f>
        <v>57189.121977951632</v>
      </c>
      <c r="DF60" s="32">
        <f>SUM(InputTable[[#This Row],[measurement.E.10]],InputTable[[#This Row],[measurement.G.10]],InputTable[[#This Row],[measurement.S.10]],InputTable[[#This Row],[measurement.C.10]])</f>
        <v>53944.278569659291</v>
      </c>
      <c r="DG60" s="32">
        <f>SUM(InputTable[[#This Row],[measurement.E.11]],InputTable[[#This Row],[measurement.G.11]],InputTable[[#This Row],[measurement.S.11]],InputTable[[#This Row],[measurement.C.11]])</f>
        <v>46033.049067099317</v>
      </c>
      <c r="DH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2" s="32" customFormat="1" ht="30" customHeight="1" x14ac:dyDescent="0.3">
      <c r="A61" s="2" t="s">
        <v>264</v>
      </c>
      <c r="B61" s="3">
        <v>2300</v>
      </c>
      <c r="C61" s="3" t="s">
        <v>215</v>
      </c>
      <c r="D61" s="3" t="s">
        <v>172</v>
      </c>
      <c r="E61" s="4" t="s">
        <v>173</v>
      </c>
      <c r="F61" s="4" t="s">
        <v>174</v>
      </c>
      <c r="G61" s="4"/>
      <c r="H61" s="4" t="s">
        <v>175</v>
      </c>
      <c r="I61" s="5">
        <v>37.334239779999997</v>
      </c>
      <c r="J61" s="5">
        <v>-121.88333129999999</v>
      </c>
      <c r="K61" s="48" t="s">
        <v>176</v>
      </c>
      <c r="L61" s="10"/>
      <c r="M61" s="3" t="s">
        <v>265</v>
      </c>
      <c r="N61" s="3" t="s">
        <v>231</v>
      </c>
      <c r="O61" s="4" t="s">
        <v>13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U61" s="32">
        <f t="shared" si="18"/>
        <v>0</v>
      </c>
      <c r="CV61" s="32">
        <f t="shared" si="19"/>
        <v>0</v>
      </c>
      <c r="CW61" s="32">
        <f>SUM(InputTable[[#This Row],[measurement.E.1]],InputTable[[#This Row],[measurement.G.1]],InputTable[[#This Row],[measurement.S.1]],InputTable[[#This Row],[measurement.C.1]])</f>
        <v>3170.366995431641</v>
      </c>
      <c r="CX61" s="32">
        <f>SUM(InputTable[[#This Row],[measurement.E.2]],InputTable[[#This Row],[measurement.G.2]],InputTable[[#This Row],[measurement.S.2]],InputTable[[#This Row],[measurement.C.2]])</f>
        <v>2937.968319029138</v>
      </c>
      <c r="CY61" s="32">
        <f>SUM(InputTable[[#This Row],[measurement.E.3]],InputTable[[#This Row],[measurement.G.3]],InputTable[[#This Row],[measurement.S.3]],InputTable[[#This Row],[measurement.C.3]])</f>
        <v>3524.87911083787</v>
      </c>
      <c r="CZ61" s="32">
        <f>SUM(InputTable[[#This Row],[measurement.E.4]],InputTable[[#This Row],[measurement.G.4]],InputTable[[#This Row],[measurement.S.4]],InputTable[[#This Row],[measurement.C.4]])</f>
        <v>3866.403971231372</v>
      </c>
      <c r="DA61" s="32">
        <f>SUM(InputTable[[#This Row],[measurement.E.5]],InputTable[[#This Row],[measurement.G.5]],InputTable[[#This Row],[measurement.S.5]],InputTable[[#This Row],[measurement.C.5]])</f>
        <v>4308.3540402384297</v>
      </c>
      <c r="DB61" s="32">
        <f>SUM(InputTable[[#This Row],[measurement.E.6]],InputTable[[#This Row],[measurement.G.6]],InputTable[[#This Row],[measurement.S.6]],InputTable[[#This Row],[measurement.C.6]])</f>
        <v>3814.7844824596309</v>
      </c>
      <c r="DC61" s="32">
        <f>SUM(InputTable[[#This Row],[measurement.E.7]],InputTable[[#This Row],[measurement.G.7]],InputTable[[#This Row],[measurement.S.7]],InputTable[[#This Row],[measurement.C.7]])</f>
        <v>4200.8082902031447</v>
      </c>
      <c r="DD61" s="32">
        <f>SUM(InputTable[[#This Row],[measurement.E.8]],InputTable[[#This Row],[measurement.G.8]],InputTable[[#This Row],[measurement.S.8]],InputTable[[#This Row],[measurement.C.8]])</f>
        <v>4309.0989560996586</v>
      </c>
      <c r="DE61" s="32">
        <f>SUM(InputTable[[#This Row],[measurement.E.9]],InputTable[[#This Row],[measurement.G.9]],InputTable[[#This Row],[measurement.S.9]],InputTable[[#This Row],[measurement.C.9]])</f>
        <v>3982.7204722121869</v>
      </c>
      <c r="DF61" s="32">
        <f>SUM(InputTable[[#This Row],[measurement.E.10]],InputTable[[#This Row],[measurement.G.10]],InputTable[[#This Row],[measurement.S.10]],InputTable[[#This Row],[measurement.C.10]])</f>
        <v>4231.3310354291407</v>
      </c>
      <c r="DG61" s="32">
        <f>SUM(InputTable[[#This Row],[measurement.E.11]],InputTable[[#This Row],[measurement.G.11]],InputTable[[#This Row],[measurement.S.11]],InputTable[[#This Row],[measurement.C.11]])</f>
        <v>3856.2058203206411</v>
      </c>
      <c r="DH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2" s="32" customFormat="1" ht="30" customHeight="1" x14ac:dyDescent="0.3">
      <c r="A62" s="2" t="s">
        <v>266</v>
      </c>
      <c r="B62" s="3">
        <v>13096</v>
      </c>
      <c r="C62" s="3" t="s">
        <v>215</v>
      </c>
      <c r="D62" s="3" t="s">
        <v>172</v>
      </c>
      <c r="E62" s="4" t="s">
        <v>173</v>
      </c>
      <c r="F62" s="4" t="s">
        <v>174</v>
      </c>
      <c r="G62" s="4"/>
      <c r="H62" s="4" t="s">
        <v>175</v>
      </c>
      <c r="I62" s="5">
        <v>37.33525187</v>
      </c>
      <c r="J62" s="5">
        <v>-121.8833802</v>
      </c>
      <c r="K62" s="48" t="s">
        <v>176</v>
      </c>
      <c r="L62" s="10"/>
      <c r="M62" s="3" t="s">
        <v>265</v>
      </c>
      <c r="N62" s="3" t="s">
        <v>15</v>
      </c>
      <c r="O62" s="4" t="s">
        <v>13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U62" s="32">
        <f t="shared" si="18"/>
        <v>100.41501049694003</v>
      </c>
      <c r="CV62" s="32">
        <f t="shared" si="19"/>
        <v>471.88678950176217</v>
      </c>
      <c r="CW62" s="32">
        <f>SUM(InputTable[[#This Row],[measurement.E.1]],InputTable[[#This Row],[measurement.G.1]],InputTable[[#This Row],[measurement.S.1]],InputTable[[#This Row],[measurement.C.1]])</f>
        <v>18195.154223603557</v>
      </c>
      <c r="CX62" s="32">
        <f>SUM(InputTable[[#This Row],[measurement.E.2]],InputTable[[#This Row],[measurement.G.2]],InputTable[[#This Row],[measurement.S.2]],InputTable[[#This Row],[measurement.C.2]])</f>
        <v>16832.940379648982</v>
      </c>
      <c r="CY62" s="32">
        <f>SUM(InputTable[[#This Row],[measurement.E.3]],InputTable[[#This Row],[measurement.G.3]],InputTable[[#This Row],[measurement.S.3]],InputTable[[#This Row],[measurement.C.3]])</f>
        <v>20123.225898769764</v>
      </c>
      <c r="CZ62" s="32">
        <f>SUM(InputTable[[#This Row],[measurement.E.4]],InputTable[[#This Row],[measurement.G.4]],InputTable[[#This Row],[measurement.S.4]],InputTable[[#This Row],[measurement.C.4]])</f>
        <v>22038.818001824064</v>
      </c>
      <c r="DA62" s="32">
        <f>SUM(InputTable[[#This Row],[measurement.E.5]],InputTable[[#This Row],[measurement.G.5]],InputTable[[#This Row],[measurement.S.5]],InputTable[[#This Row],[measurement.C.5]])</f>
        <v>24536.928057460536</v>
      </c>
      <c r="DB62" s="32">
        <f>SUM(InputTable[[#This Row],[measurement.E.6]],InputTable[[#This Row],[measurement.G.6]],InputTable[[#This Row],[measurement.S.6]],InputTable[[#This Row],[measurement.C.6]])</f>
        <v>21722.274214809695</v>
      </c>
      <c r="DC62" s="32">
        <f>SUM(InputTable[[#This Row],[measurement.E.7]],InputTable[[#This Row],[measurement.G.7]],InputTable[[#This Row],[measurement.S.7]],InputTable[[#This Row],[measurement.C.7]])</f>
        <v>23946.746983960908</v>
      </c>
      <c r="DD62" s="32">
        <f>SUM(InputTable[[#This Row],[measurement.E.8]],InputTable[[#This Row],[measurement.G.8]],InputTable[[#This Row],[measurement.S.8]],InputTable[[#This Row],[measurement.C.8]])</f>
        <v>24550.481025822311</v>
      </c>
      <c r="DE62" s="32">
        <f>SUM(InputTable[[#This Row],[measurement.E.9]],InputTable[[#This Row],[measurement.G.9]],InputTable[[#This Row],[measurement.S.9]],InputTable[[#This Row],[measurement.C.9]])</f>
        <v>22686.457727137109</v>
      </c>
      <c r="DF62" s="32">
        <f>SUM(InputTable[[#This Row],[measurement.E.10]],InputTable[[#This Row],[measurement.G.10]],InputTable[[#This Row],[measurement.S.10]],InputTable[[#This Row],[measurement.C.10]])</f>
        <v>24110.888278678918</v>
      </c>
      <c r="DG62" s="32">
        <f>SUM(InputTable[[#This Row],[measurement.E.11]],InputTable[[#This Row],[measurement.G.11]],InputTable[[#This Row],[measurement.S.11]],InputTable[[#This Row],[measurement.C.11]])</f>
        <v>22017.772701941027</v>
      </c>
      <c r="DH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2" s="32" customFormat="1" ht="30" customHeight="1" x14ac:dyDescent="0.3">
      <c r="A63" s="2" t="s">
        <v>267</v>
      </c>
      <c r="B63" s="3">
        <v>2684</v>
      </c>
      <c r="C63" s="3" t="s">
        <v>211</v>
      </c>
      <c r="D63" s="3" t="s">
        <v>212</v>
      </c>
      <c r="E63" s="4" t="s">
        <v>173</v>
      </c>
      <c r="F63" s="4" t="s">
        <v>174</v>
      </c>
      <c r="G63" s="4"/>
      <c r="H63" s="4" t="s">
        <v>175</v>
      </c>
      <c r="I63" s="5">
        <v>37.320549800000002</v>
      </c>
      <c r="J63" s="5">
        <v>-121.8687706</v>
      </c>
      <c r="K63" s="48" t="s">
        <v>176</v>
      </c>
      <c r="L63" s="10"/>
      <c r="M63" s="3" t="s">
        <v>265</v>
      </c>
      <c r="N63" s="3" t="s">
        <v>231</v>
      </c>
      <c r="O63" s="4" t="s">
        <v>13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U63" s="32">
        <f t="shared" si="18"/>
        <v>0</v>
      </c>
      <c r="CV63" s="32">
        <f t="shared" si="19"/>
        <v>0</v>
      </c>
      <c r="CW63" s="32">
        <f>SUM(InputTable[[#This Row],[measurement.E.1]],InputTable[[#This Row],[measurement.G.1]],InputTable[[#This Row],[measurement.S.1]],InputTable[[#This Row],[measurement.C.1]])</f>
        <v>1495.4482061073861</v>
      </c>
      <c r="CX63" s="32">
        <f>SUM(InputTable[[#This Row],[measurement.E.2]],InputTable[[#This Row],[measurement.G.2]],InputTable[[#This Row],[measurement.S.2]],InputTable[[#This Row],[measurement.C.2]])</f>
        <v>1444.7998694553951</v>
      </c>
      <c r="CY63" s="32">
        <f>SUM(InputTable[[#This Row],[measurement.E.3]],InputTable[[#This Row],[measurement.G.3]],InputTable[[#This Row],[measurement.S.3]],InputTable[[#This Row],[measurement.C.3]])</f>
        <v>1614.540321627147</v>
      </c>
      <c r="CZ63" s="32">
        <f>SUM(InputTable[[#This Row],[measurement.E.4]],InputTable[[#This Row],[measurement.G.4]],InputTable[[#This Row],[measurement.S.4]],InputTable[[#This Row],[measurement.C.4]])</f>
        <v>1471.8812664728</v>
      </c>
      <c r="DA63" s="32">
        <f>SUM(InputTable[[#This Row],[measurement.E.5]],InputTable[[#This Row],[measurement.G.5]],InputTable[[#This Row],[measurement.S.5]],InputTable[[#This Row],[measurement.C.5]])</f>
        <v>1490.0781243788761</v>
      </c>
      <c r="DB63" s="32">
        <f>SUM(InputTable[[#This Row],[measurement.E.6]],InputTable[[#This Row],[measurement.G.6]],InputTable[[#This Row],[measurement.S.6]],InputTable[[#This Row],[measurement.C.6]])</f>
        <v>1611.4629273563719</v>
      </c>
      <c r="DC63" s="32">
        <f>SUM(InputTable[[#This Row],[measurement.E.7]],InputTable[[#This Row],[measurement.G.7]],InputTable[[#This Row],[measurement.S.7]],InputTable[[#This Row],[measurement.C.7]])</f>
        <v>1672.300179445331</v>
      </c>
      <c r="DD63" s="32">
        <f>SUM(InputTable[[#This Row],[measurement.E.8]],InputTable[[#This Row],[measurement.G.8]],InputTable[[#This Row],[measurement.S.8]],InputTable[[#This Row],[measurement.C.8]])</f>
        <v>2240.072234284185</v>
      </c>
      <c r="DE63" s="32">
        <f>SUM(InputTable[[#This Row],[measurement.E.9]],InputTable[[#This Row],[measurement.G.9]],InputTable[[#This Row],[measurement.S.9]],InputTable[[#This Row],[measurement.C.9]])</f>
        <v>2239.509700134774</v>
      </c>
      <c r="DF63" s="32">
        <f>SUM(InputTable[[#This Row],[measurement.E.10]],InputTable[[#This Row],[measurement.G.10]],InputTable[[#This Row],[measurement.S.10]],InputTable[[#This Row],[measurement.C.10]])</f>
        <v>2223.6655026466751</v>
      </c>
      <c r="DG63" s="32">
        <f>SUM(InputTable[[#This Row],[measurement.E.11]],InputTable[[#This Row],[measurement.G.11]],InputTable[[#This Row],[measurement.S.11]],InputTable[[#This Row],[measurement.C.11]])</f>
        <v>1969.969038995675</v>
      </c>
      <c r="DH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2" s="32" customFormat="1" ht="30" customHeight="1" x14ac:dyDescent="0.3">
      <c r="A64" s="2" t="s">
        <v>268</v>
      </c>
      <c r="B64" s="3">
        <v>25391</v>
      </c>
      <c r="C64" s="3" t="s">
        <v>171</v>
      </c>
      <c r="D64" s="3" t="s">
        <v>172</v>
      </c>
      <c r="E64" s="4" t="s">
        <v>173</v>
      </c>
      <c r="F64" s="4" t="s">
        <v>174</v>
      </c>
      <c r="G64" s="4"/>
      <c r="H64" s="4" t="s">
        <v>175</v>
      </c>
      <c r="I64" s="5">
        <v>37.333495079999999</v>
      </c>
      <c r="J64" s="5">
        <v>-121.880162</v>
      </c>
      <c r="K64" s="48" t="s">
        <v>176</v>
      </c>
      <c r="L64" s="10"/>
      <c r="M64" s="3" t="s">
        <v>265</v>
      </c>
      <c r="N64" s="3" t="s">
        <v>15</v>
      </c>
      <c r="O64" s="4" t="s">
        <v>16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U64" s="32">
        <f t="shared" si="18"/>
        <v>2344.888038014933</v>
      </c>
      <c r="CV64" s="32">
        <f t="shared" si="19"/>
        <v>4685.0447350991135</v>
      </c>
      <c r="CW64" s="32">
        <f>SUM(InputTable[[#This Row],[measurement.E.1]],InputTable[[#This Row],[measurement.G.1]],InputTable[[#This Row],[measurement.S.1]],InputTable[[#This Row],[measurement.C.1]])</f>
        <v>19376.323671856193</v>
      </c>
      <c r="CX64" s="32">
        <f>SUM(InputTable[[#This Row],[measurement.E.2]],InputTable[[#This Row],[measurement.G.2]],InputTable[[#This Row],[measurement.S.2]],InputTable[[#This Row],[measurement.C.2]])</f>
        <v>18289.046462656472</v>
      </c>
      <c r="CY64" s="32">
        <f>SUM(InputTable[[#This Row],[measurement.E.3]],InputTable[[#This Row],[measurement.G.3]],InputTable[[#This Row],[measurement.S.3]],InputTable[[#This Row],[measurement.C.3]])</f>
        <v>19574.706379545594</v>
      </c>
      <c r="CZ64" s="32">
        <f>SUM(InputTable[[#This Row],[measurement.E.4]],InputTable[[#This Row],[measurement.G.4]],InputTable[[#This Row],[measurement.S.4]],InputTable[[#This Row],[measurement.C.4]])</f>
        <v>19511.872204142313</v>
      </c>
      <c r="DA64" s="32">
        <f>SUM(InputTable[[#This Row],[measurement.E.5]],InputTable[[#This Row],[measurement.G.5]],InputTable[[#This Row],[measurement.S.5]],InputTable[[#This Row],[measurement.C.5]])</f>
        <v>18844.028515652881</v>
      </c>
      <c r="DB64" s="32">
        <f>SUM(InputTable[[#This Row],[measurement.E.6]],InputTable[[#This Row],[measurement.G.6]],InputTable[[#This Row],[measurement.S.6]],InputTable[[#This Row],[measurement.C.6]])</f>
        <v>17978.457009742378</v>
      </c>
      <c r="DC64" s="32">
        <f>SUM(InputTable[[#This Row],[measurement.E.7]],InputTable[[#This Row],[measurement.G.7]],InputTable[[#This Row],[measurement.S.7]],InputTable[[#This Row],[measurement.C.7]])</f>
        <v>18762.858710063978</v>
      </c>
      <c r="DD64" s="32">
        <f>SUM(InputTable[[#This Row],[measurement.E.8]],InputTable[[#This Row],[measurement.G.8]],InputTable[[#This Row],[measurement.S.8]],InputTable[[#This Row],[measurement.C.8]])</f>
        <v>19861.502597954965</v>
      </c>
      <c r="DE64" s="32">
        <f>SUM(InputTable[[#This Row],[measurement.E.9]],InputTable[[#This Row],[measurement.G.9]],InputTable[[#This Row],[measurement.S.9]],InputTable[[#This Row],[measurement.C.9]])</f>
        <v>18649.777359842537</v>
      </c>
      <c r="DF64" s="32">
        <f>SUM(InputTable[[#This Row],[measurement.E.10]],InputTable[[#This Row],[measurement.G.10]],InputTable[[#This Row],[measurement.S.10]],InputTable[[#This Row],[measurement.C.10]])</f>
        <v>18625.548067122505</v>
      </c>
      <c r="DG64" s="32">
        <f>SUM(InputTable[[#This Row],[measurement.E.11]],InputTable[[#This Row],[measurement.G.11]],InputTable[[#This Row],[measurement.S.11]],InputTable[[#This Row],[measurement.C.11]])</f>
        <v>17939.934555191063</v>
      </c>
      <c r="DH64" s="32">
        <f>SUM(InputTable[[#This Row],[measurement.E.12]],InputTable[[#This Row],[measurement.G.12]],InputTable[[#This Row],[measurement.S.12]],InputTable[[#This Row],[measurement.C.12]])</f>
        <v>19164.645296485869</v>
      </c>
    </row>
    <row r="65" customFormat="1" ht="30" customHeight="1" x14ac:dyDescent="0.3"/>
    <row r="66" customFormat="1" ht="30" customHeight="1" x14ac:dyDescent="0.3"/>
    <row r="67" customFormat="1" ht="30" customHeight="1" x14ac:dyDescent="0.3"/>
    <row r="68" customFormat="1" ht="30" customHeight="1" x14ac:dyDescent="0.3"/>
    <row r="69" customFormat="1" ht="30" customHeight="1" x14ac:dyDescent="0.3"/>
    <row r="70" customFormat="1" ht="30" customHeight="1" x14ac:dyDescent="0.3"/>
    <row r="71" customFormat="1" ht="30" customHeight="1" x14ac:dyDescent="0.3"/>
    <row r="72" customFormat="1" ht="30" customHeight="1" x14ac:dyDescent="0.3"/>
    <row r="73" customFormat="1" ht="30" customHeight="1" x14ac:dyDescent="0.3"/>
    <row r="74" customFormat="1" ht="30" customHeight="1" x14ac:dyDescent="0.3"/>
    <row r="75" customFormat="1" ht="30" customHeight="1" x14ac:dyDescent="0.3"/>
    <row r="76" customFormat="1" ht="30" customHeight="1" x14ac:dyDescent="0.3"/>
    <row r="77" customFormat="1" ht="30" customHeight="1" x14ac:dyDescent="0.3"/>
    <row r="78" customFormat="1" ht="30" customHeight="1" x14ac:dyDescent="0.3"/>
    <row r="79" customFormat="1" ht="30" customHeight="1" x14ac:dyDescent="0.3"/>
    <row r="80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  <row r="1981" spans="1:73" ht="30" customHeight="1" x14ac:dyDescent="0.3">
      <c r="BE1981" s="43"/>
      <c r="BQ1981" s="43"/>
    </row>
  </sheetData>
  <sheetProtection insertColumns="0" sort="0" autoFilter="0"/>
  <mergeCells count="14">
    <mergeCell ref="Q1:U1"/>
    <mergeCell ref="BR1:BU1"/>
    <mergeCell ref="BR2:BU2"/>
    <mergeCell ref="L2:L3"/>
    <mergeCell ref="P2:P3"/>
    <mergeCell ref="V3:W3"/>
    <mergeCell ref="AH3:AI3"/>
    <mergeCell ref="AT3:AU3"/>
    <mergeCell ref="BF3:BG3"/>
    <mergeCell ref="D2:H2"/>
    <mergeCell ref="I2:I3"/>
    <mergeCell ref="Q2:U2"/>
    <mergeCell ref="J2:J3"/>
    <mergeCell ref="M2:M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T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269</v>
      </c>
      <c r="C1" t="s">
        <v>270</v>
      </c>
    </row>
    <row r="2" spans="1:7" x14ac:dyDescent="0.3">
      <c r="A2" t="s">
        <v>271</v>
      </c>
      <c r="B2" t="s">
        <v>272</v>
      </c>
      <c r="C2" t="s">
        <v>273</v>
      </c>
      <c r="E2" t="s">
        <v>271</v>
      </c>
      <c r="F2" t="s">
        <v>272</v>
      </c>
      <c r="G2" t="s">
        <v>273</v>
      </c>
    </row>
    <row r="3" spans="1:7" x14ac:dyDescent="0.3">
      <c r="A3" t="s">
        <v>38</v>
      </c>
      <c r="B3" t="s">
        <v>38</v>
      </c>
      <c r="C3">
        <v>1</v>
      </c>
      <c r="E3" t="s">
        <v>274</v>
      </c>
      <c r="F3" t="s">
        <v>39</v>
      </c>
      <c r="G3">
        <f>CONVERT(1,E3,F3)</f>
        <v>10.763910416709722</v>
      </c>
    </row>
    <row r="4" spans="1:7" x14ac:dyDescent="0.3">
      <c r="A4" t="s">
        <v>275</v>
      </c>
      <c r="B4" t="s">
        <v>38</v>
      </c>
      <c r="C4">
        <v>1000</v>
      </c>
      <c r="E4" t="s">
        <v>39</v>
      </c>
      <c r="F4" t="s">
        <v>274</v>
      </c>
      <c r="G4">
        <f>CONVERT(1,E4,F4)</f>
        <v>9.2903040000000006E-2</v>
      </c>
    </row>
    <row r="5" spans="1:7" x14ac:dyDescent="0.3">
      <c r="A5" t="s">
        <v>40</v>
      </c>
      <c r="B5" t="s">
        <v>38</v>
      </c>
      <c r="C5">
        <v>3.4121416</v>
      </c>
      <c r="E5" t="s">
        <v>274</v>
      </c>
      <c r="F5" t="s">
        <v>274</v>
      </c>
      <c r="G5">
        <f>CONVERT(1,E5,F5)</f>
        <v>1</v>
      </c>
    </row>
    <row r="6" spans="1:7" x14ac:dyDescent="0.3">
      <c r="A6" t="s">
        <v>276</v>
      </c>
      <c r="B6" t="s">
        <v>38</v>
      </c>
      <c r="C6">
        <v>3412.1415999999999</v>
      </c>
      <c r="E6" t="s">
        <v>39</v>
      </c>
      <c r="F6" t="s">
        <v>39</v>
      </c>
      <c r="G6">
        <f>CONVERT(1,E6,F6)</f>
        <v>1</v>
      </c>
    </row>
    <row r="7" spans="1:7" x14ac:dyDescent="0.3">
      <c r="A7" t="s">
        <v>277</v>
      </c>
      <c r="B7" t="s">
        <v>38</v>
      </c>
      <c r="C7">
        <v>947.81712000000005</v>
      </c>
    </row>
    <row r="8" spans="1:7" x14ac:dyDescent="0.3">
      <c r="A8" t="s">
        <v>41</v>
      </c>
      <c r="B8" t="s">
        <v>38</v>
      </c>
      <c r="C8">
        <v>100</v>
      </c>
    </row>
    <row r="9" spans="1:7" x14ac:dyDescent="0.3">
      <c r="A9" t="s">
        <v>278</v>
      </c>
      <c r="B9" t="s">
        <v>38</v>
      </c>
      <c r="C9">
        <v>102.6</v>
      </c>
    </row>
    <row r="10" spans="1:7" x14ac:dyDescent="0.3">
      <c r="A10" t="s">
        <v>279</v>
      </c>
      <c r="B10" t="s">
        <v>38</v>
      </c>
      <c r="C10">
        <v>1026000</v>
      </c>
    </row>
    <row r="11" spans="1:7" x14ac:dyDescent="0.3">
      <c r="A11" t="s">
        <v>280</v>
      </c>
      <c r="B11" t="s">
        <v>38</v>
      </c>
      <c r="C11">
        <v>36.302999999999997</v>
      </c>
    </row>
    <row r="12" spans="1:7" x14ac:dyDescent="0.3">
      <c r="A12" t="s">
        <v>281</v>
      </c>
      <c r="B12" t="s">
        <v>38</v>
      </c>
      <c r="C12">
        <v>1.194</v>
      </c>
    </row>
    <row r="13" spans="1:7" x14ac:dyDescent="0.3">
      <c r="A13" t="s">
        <v>282</v>
      </c>
      <c r="B13" t="s">
        <v>38</v>
      </c>
      <c r="C13">
        <v>1194</v>
      </c>
    </row>
    <row r="14" spans="1:7" x14ac:dyDescent="0.3">
      <c r="A14" t="s">
        <v>283</v>
      </c>
      <c r="B14" t="s">
        <v>38</v>
      </c>
      <c r="C14">
        <v>1194000</v>
      </c>
    </row>
    <row r="15" spans="1:7" x14ac:dyDescent="0.3">
      <c r="A15" t="s">
        <v>42</v>
      </c>
      <c r="B15" t="s">
        <v>38</v>
      </c>
      <c r="C15">
        <v>12</v>
      </c>
    </row>
    <row r="16" spans="1:7" x14ac:dyDescent="0.3">
      <c r="A16" t="s">
        <v>38</v>
      </c>
      <c r="B16" t="s">
        <v>40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275</v>
      </c>
      <c r="B17" t="s">
        <v>40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40</v>
      </c>
      <c r="B18" t="s">
        <v>40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276</v>
      </c>
      <c r="B19" t="s">
        <v>40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277</v>
      </c>
      <c r="B20" t="s">
        <v>40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41</v>
      </c>
      <c r="B21" t="s">
        <v>40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278</v>
      </c>
      <c r="B22" t="s">
        <v>40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279</v>
      </c>
      <c r="B23" t="s">
        <v>40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280</v>
      </c>
      <c r="B24" t="s">
        <v>40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281</v>
      </c>
      <c r="B25" t="s">
        <v>40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282</v>
      </c>
      <c r="B26" t="s">
        <v>40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283</v>
      </c>
      <c r="B27" t="s">
        <v>40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42</v>
      </c>
      <c r="B28" t="s">
        <v>40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284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8" ma:contentTypeDescription="Create a new document." ma:contentTypeScope="" ma:versionID="88390891cd3a8df682de73d7cf63b964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5b3e3e48974c1a2c1f9820171f2caf0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F3702-0B99-4430-9618-F736B172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2024-10-09T00:25:34Z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